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 activeTab="2"/>
  </bookViews>
  <sheets>
    <sheet name="INVULBLAD" sheetId="1" r:id="rId1"/>
    <sheet name="Avond" sheetId="2" r:id="rId2"/>
    <sheet name="Klassement" sheetId="3" r:id="rId3"/>
    <sheet name="Totalen" sheetId="13" state="hidden" r:id="rId4"/>
  </sheets>
  <calcPr calcId="145621"/>
</workbook>
</file>

<file path=xl/calcChain.xml><?xml version="1.0" encoding="utf-8"?>
<calcChain xmlns="http://schemas.openxmlformats.org/spreadsheetml/2006/main">
  <c r="F2" i="3" l="1"/>
  <c r="BZ3" i="13" l="1"/>
  <c r="F3" i="2" l="1"/>
  <c r="G4" i="1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4" i="13"/>
  <c r="CI21" i="1"/>
  <c r="V4" i="1"/>
  <c r="AA4" i="1"/>
  <c r="AF4" i="1"/>
  <c r="AK4" i="1"/>
  <c r="AP4" i="1"/>
  <c r="AU4" i="1"/>
  <c r="AZ4" i="1"/>
  <c r="BE4" i="1"/>
  <c r="BJ4" i="1"/>
  <c r="BO4" i="1"/>
  <c r="BT4" i="1"/>
  <c r="BY4" i="1"/>
  <c r="CD4" i="1"/>
  <c r="CI4" i="1"/>
  <c r="V5" i="1"/>
  <c r="AA5" i="1"/>
  <c r="AF5" i="1"/>
  <c r="AK5" i="1"/>
  <c r="AP5" i="1"/>
  <c r="AU5" i="1"/>
  <c r="AZ5" i="1"/>
  <c r="BE5" i="1"/>
  <c r="BJ5" i="1"/>
  <c r="BO5" i="1"/>
  <c r="BT5" i="1"/>
  <c r="BY5" i="1"/>
  <c r="CD5" i="1"/>
  <c r="CI5" i="1"/>
  <c r="V6" i="1"/>
  <c r="AA6" i="1"/>
  <c r="AF6" i="1"/>
  <c r="AK6" i="1"/>
  <c r="AP6" i="1"/>
  <c r="AU6" i="1"/>
  <c r="AZ6" i="1"/>
  <c r="BE6" i="1"/>
  <c r="BJ6" i="1"/>
  <c r="BO6" i="1"/>
  <c r="BT6" i="1"/>
  <c r="BY6" i="1"/>
  <c r="CD6" i="1"/>
  <c r="CI6" i="1"/>
  <c r="V7" i="1"/>
  <c r="AA7" i="1"/>
  <c r="AF7" i="1"/>
  <c r="AK7" i="1"/>
  <c r="AP7" i="1"/>
  <c r="AU7" i="1"/>
  <c r="AZ7" i="1"/>
  <c r="BE7" i="1"/>
  <c r="BJ7" i="1"/>
  <c r="BO7" i="1"/>
  <c r="BT7" i="1"/>
  <c r="BY7" i="1"/>
  <c r="CD7" i="1"/>
  <c r="CI7" i="1"/>
  <c r="V8" i="1"/>
  <c r="AA8" i="1"/>
  <c r="AF8" i="1"/>
  <c r="AK8" i="1"/>
  <c r="AP8" i="1"/>
  <c r="AU8" i="1"/>
  <c r="AZ8" i="1"/>
  <c r="BE8" i="1"/>
  <c r="BJ8" i="1"/>
  <c r="BO8" i="1"/>
  <c r="BT8" i="1"/>
  <c r="BY8" i="1"/>
  <c r="CD8" i="1"/>
  <c r="CI8" i="1"/>
  <c r="V9" i="1"/>
  <c r="AA9" i="1"/>
  <c r="AF9" i="1"/>
  <c r="AK9" i="1"/>
  <c r="AP9" i="1"/>
  <c r="AU9" i="1"/>
  <c r="AZ9" i="1"/>
  <c r="BE9" i="1"/>
  <c r="BJ9" i="1"/>
  <c r="BO9" i="1"/>
  <c r="BT9" i="1"/>
  <c r="BY9" i="1"/>
  <c r="CD9" i="1"/>
  <c r="CI9" i="1"/>
  <c r="V10" i="1"/>
  <c r="AA10" i="1"/>
  <c r="AF10" i="1"/>
  <c r="AK10" i="1"/>
  <c r="AP10" i="1"/>
  <c r="AU10" i="1"/>
  <c r="AZ10" i="1"/>
  <c r="BE10" i="1"/>
  <c r="BJ10" i="1"/>
  <c r="BO10" i="1"/>
  <c r="BT10" i="1"/>
  <c r="BY10" i="1"/>
  <c r="CD10" i="1"/>
  <c r="CI10" i="1"/>
  <c r="V11" i="1"/>
  <c r="AA11" i="1"/>
  <c r="AF11" i="1"/>
  <c r="AK11" i="1"/>
  <c r="AP11" i="1"/>
  <c r="AU11" i="1"/>
  <c r="AZ11" i="1"/>
  <c r="BE11" i="1"/>
  <c r="BJ11" i="1"/>
  <c r="BO11" i="1"/>
  <c r="BT11" i="1"/>
  <c r="BY11" i="1"/>
  <c r="CD11" i="1"/>
  <c r="CI11" i="1"/>
  <c r="V12" i="1"/>
  <c r="AA12" i="1"/>
  <c r="AF12" i="1"/>
  <c r="AK12" i="1"/>
  <c r="AP12" i="1"/>
  <c r="AU12" i="1"/>
  <c r="AZ12" i="1"/>
  <c r="BE12" i="1"/>
  <c r="BJ12" i="1"/>
  <c r="BO12" i="1"/>
  <c r="BT12" i="1"/>
  <c r="BY12" i="1"/>
  <c r="CD12" i="1"/>
  <c r="CI12" i="1"/>
  <c r="V13" i="1"/>
  <c r="AA13" i="1"/>
  <c r="AF13" i="1"/>
  <c r="AK13" i="1"/>
  <c r="AP13" i="1"/>
  <c r="AU13" i="1"/>
  <c r="AZ13" i="1"/>
  <c r="BE13" i="1"/>
  <c r="BJ13" i="1"/>
  <c r="BO13" i="1"/>
  <c r="BT13" i="1"/>
  <c r="BY13" i="1"/>
  <c r="CD13" i="1"/>
  <c r="CI13" i="1"/>
  <c r="V14" i="1"/>
  <c r="AA14" i="1"/>
  <c r="AF14" i="1"/>
  <c r="AK14" i="1"/>
  <c r="AP14" i="1"/>
  <c r="AU14" i="1"/>
  <c r="AZ14" i="1"/>
  <c r="BE14" i="1"/>
  <c r="BJ14" i="1"/>
  <c r="BO14" i="1"/>
  <c r="BT14" i="1"/>
  <c r="BY14" i="1"/>
  <c r="CD14" i="1"/>
  <c r="CI14" i="1"/>
  <c r="V15" i="1"/>
  <c r="AA15" i="1"/>
  <c r="AF15" i="1"/>
  <c r="AK15" i="1"/>
  <c r="AP15" i="1"/>
  <c r="AU15" i="1"/>
  <c r="AZ15" i="1"/>
  <c r="BE15" i="1"/>
  <c r="BJ15" i="1"/>
  <c r="BO15" i="1"/>
  <c r="BT15" i="1"/>
  <c r="BY15" i="1"/>
  <c r="CD15" i="1"/>
  <c r="CI15" i="1"/>
  <c r="V16" i="1"/>
  <c r="AA16" i="1"/>
  <c r="AF16" i="1"/>
  <c r="AK16" i="1"/>
  <c r="AP16" i="1"/>
  <c r="AU16" i="1"/>
  <c r="AZ16" i="1"/>
  <c r="BE16" i="1"/>
  <c r="BJ16" i="1"/>
  <c r="BO16" i="1"/>
  <c r="BT16" i="1"/>
  <c r="BY16" i="1"/>
  <c r="CD16" i="1"/>
  <c r="CI16" i="1"/>
  <c r="V17" i="1"/>
  <c r="AA17" i="1"/>
  <c r="AF17" i="1"/>
  <c r="AK17" i="1"/>
  <c r="AP17" i="1"/>
  <c r="AU17" i="1"/>
  <c r="AZ17" i="1"/>
  <c r="BE17" i="1"/>
  <c r="BJ17" i="1"/>
  <c r="BO17" i="1"/>
  <c r="BT17" i="1"/>
  <c r="BY17" i="1"/>
  <c r="CD17" i="1"/>
  <c r="CI17" i="1"/>
  <c r="V18" i="1"/>
  <c r="AA18" i="1"/>
  <c r="AF18" i="1"/>
  <c r="AK18" i="1"/>
  <c r="AP18" i="1"/>
  <c r="AU18" i="1"/>
  <c r="AZ18" i="1"/>
  <c r="BE18" i="1"/>
  <c r="BJ18" i="1"/>
  <c r="BO18" i="1"/>
  <c r="BT18" i="1"/>
  <c r="BY18" i="1"/>
  <c r="CD18" i="1"/>
  <c r="CI18" i="1"/>
  <c r="V19" i="1"/>
  <c r="AA19" i="1"/>
  <c r="AF19" i="1"/>
  <c r="AK19" i="1"/>
  <c r="AP19" i="1"/>
  <c r="AU19" i="1"/>
  <c r="AZ19" i="1"/>
  <c r="BE19" i="1"/>
  <c r="BJ19" i="1"/>
  <c r="BO19" i="1"/>
  <c r="BT19" i="1"/>
  <c r="BY19" i="1"/>
  <c r="CD19" i="1"/>
  <c r="CI19" i="1"/>
  <c r="V20" i="1"/>
  <c r="AA20" i="1"/>
  <c r="AF20" i="1"/>
  <c r="AK20" i="1"/>
  <c r="AP20" i="1"/>
  <c r="AU20" i="1"/>
  <c r="AZ20" i="1"/>
  <c r="BE20" i="1"/>
  <c r="BJ20" i="1"/>
  <c r="BO20" i="1"/>
  <c r="BT20" i="1"/>
  <c r="BY20" i="1"/>
  <c r="CD20" i="1"/>
  <c r="CI20" i="1"/>
  <c r="V21" i="1"/>
  <c r="AA21" i="1"/>
  <c r="AF21" i="1"/>
  <c r="AK21" i="1"/>
  <c r="AP21" i="1"/>
  <c r="AU21" i="1"/>
  <c r="AZ21" i="1"/>
  <c r="BE21" i="1"/>
  <c r="BJ21" i="1"/>
  <c r="BO21" i="1"/>
  <c r="BT21" i="1"/>
  <c r="BY21" i="1"/>
  <c r="CD21" i="1"/>
  <c r="V22" i="1"/>
  <c r="AA22" i="1"/>
  <c r="AF22" i="1"/>
  <c r="AK22" i="1"/>
  <c r="AP22" i="1"/>
  <c r="AU22" i="1"/>
  <c r="AZ22" i="1"/>
  <c r="BE22" i="1"/>
  <c r="BJ22" i="1"/>
  <c r="BO22" i="1"/>
  <c r="BT22" i="1"/>
  <c r="BY22" i="1"/>
  <c r="CD22" i="1"/>
  <c r="CI22" i="1"/>
  <c r="V23" i="1"/>
  <c r="AA23" i="1"/>
  <c r="AF23" i="1"/>
  <c r="AK23" i="1"/>
  <c r="AP23" i="1"/>
  <c r="AU23" i="1"/>
  <c r="AZ23" i="1"/>
  <c r="BE23" i="1"/>
  <c r="O23" i="13" s="1"/>
  <c r="AZ23" i="13" s="1"/>
  <c r="BJ23" i="1"/>
  <c r="BO23" i="1"/>
  <c r="BT23" i="1"/>
  <c r="BY23" i="1"/>
  <c r="CD23" i="1"/>
  <c r="CI23" i="1"/>
  <c r="V24" i="1"/>
  <c r="AA24" i="1"/>
  <c r="AF24" i="1"/>
  <c r="AK24" i="1"/>
  <c r="AP24" i="1"/>
  <c r="AU24" i="1"/>
  <c r="AZ24" i="1"/>
  <c r="BE24" i="1"/>
  <c r="BJ24" i="1"/>
  <c r="BO24" i="1"/>
  <c r="BT24" i="1"/>
  <c r="BY24" i="1"/>
  <c r="CD24" i="1"/>
  <c r="CI24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L4" i="1"/>
  <c r="L24" i="1"/>
  <c r="L23" i="1"/>
  <c r="L22" i="1"/>
  <c r="L21" i="1"/>
  <c r="L20" i="1"/>
  <c r="L19" i="1"/>
  <c r="L18" i="1"/>
  <c r="L17" i="1"/>
  <c r="L16" i="1"/>
  <c r="L15" i="1"/>
  <c r="F15" i="13" s="1"/>
  <c r="AQ15" i="13" s="1"/>
  <c r="L14" i="1"/>
  <c r="L13" i="1"/>
  <c r="L12" i="1"/>
  <c r="L11" i="1"/>
  <c r="F11" i="13" s="1"/>
  <c r="AQ11" i="13" s="1"/>
  <c r="L10" i="1"/>
  <c r="L9" i="1"/>
  <c r="L8" i="1"/>
  <c r="L7" i="1"/>
  <c r="F7" i="13" s="1"/>
  <c r="AQ7" i="13" s="1"/>
  <c r="L6" i="1"/>
  <c r="L5" i="1"/>
  <c r="G5" i="1"/>
  <c r="G6" i="1"/>
  <c r="G7" i="1"/>
  <c r="G8" i="1"/>
  <c r="G9" i="1"/>
  <c r="G10" i="1"/>
  <c r="G11" i="1"/>
  <c r="E11" i="13" s="1"/>
  <c r="AP11" i="13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D7" i="2"/>
  <c r="D20" i="2"/>
  <c r="D22" i="2"/>
  <c r="D6" i="2"/>
  <c r="D14" i="2"/>
  <c r="D21" i="2"/>
  <c r="D24" i="2"/>
  <c r="D9" i="2"/>
  <c r="D18" i="2"/>
  <c r="D11" i="2"/>
  <c r="D15" i="2"/>
  <c r="D12" i="2"/>
  <c r="D4" i="2"/>
  <c r="D5" i="2"/>
  <c r="D17" i="2"/>
  <c r="D8" i="2"/>
  <c r="D23" i="2"/>
  <c r="D19" i="2"/>
  <c r="D16" i="2"/>
  <c r="D13" i="2"/>
  <c r="D10" i="2"/>
  <c r="K24" i="13" l="1"/>
  <c r="AV24" i="13" s="1"/>
  <c r="AD24" i="13" s="1"/>
  <c r="J16" i="13"/>
  <c r="AU16" i="13" s="1"/>
  <c r="K8" i="13"/>
  <c r="AV8" i="13" s="1"/>
  <c r="G15" i="13"/>
  <c r="AR15" i="13" s="1"/>
  <c r="T22" i="13"/>
  <c r="BE22" i="13" s="1"/>
  <c r="AM22" i="13" s="1"/>
  <c r="R18" i="13"/>
  <c r="BC18" i="13" s="1"/>
  <c r="N14" i="13"/>
  <c r="AY14" i="13" s="1"/>
  <c r="N10" i="13"/>
  <c r="AY10" i="13" s="1"/>
  <c r="M6" i="13"/>
  <c r="AX6" i="13" s="1"/>
  <c r="AF6" i="13" s="1"/>
  <c r="K4" i="13"/>
  <c r="AV4" i="13" s="1"/>
  <c r="K21" i="13"/>
  <c r="AV21" i="13" s="1"/>
  <c r="AD21" i="13" s="1"/>
  <c r="G17" i="13"/>
  <c r="AR17" i="13" s="1"/>
  <c r="H13" i="13"/>
  <c r="AS13" i="13" s="1"/>
  <c r="AA13" i="13" s="1"/>
  <c r="I9" i="13"/>
  <c r="AT9" i="13" s="1"/>
  <c r="L5" i="13"/>
  <c r="AW5" i="13" s="1"/>
  <c r="AK18" i="13"/>
  <c r="AG14" i="13"/>
  <c r="AG10" i="13"/>
  <c r="AD8" i="13"/>
  <c r="AB9" i="13"/>
  <c r="AC16" i="13"/>
  <c r="F6" i="13"/>
  <c r="AQ6" i="13" s="1"/>
  <c r="F10" i="13"/>
  <c r="AQ10" i="13" s="1"/>
  <c r="F14" i="13"/>
  <c r="AQ14" i="13" s="1"/>
  <c r="F18" i="13"/>
  <c r="AQ18" i="13" s="1"/>
  <c r="F22" i="13"/>
  <c r="AQ22" i="13" s="1"/>
  <c r="Z15" i="13"/>
  <c r="E14" i="13"/>
  <c r="AP14" i="13" s="1"/>
  <c r="R22" i="13"/>
  <c r="BC22" i="13" s="1"/>
  <c r="M18" i="13"/>
  <c r="AX18" i="13" s="1"/>
  <c r="L14" i="13"/>
  <c r="AW14" i="13" s="1"/>
  <c r="I10" i="13"/>
  <c r="AT10" i="13" s="1"/>
  <c r="E24" i="13"/>
  <c r="AP24" i="13" s="1"/>
  <c r="L22" i="13"/>
  <c r="AW22" i="13" s="1"/>
  <c r="H18" i="13"/>
  <c r="AS18" i="13" s="1"/>
  <c r="I14" i="13"/>
  <c r="AT14" i="13" s="1"/>
  <c r="T6" i="13"/>
  <c r="BE6" i="13" s="1"/>
  <c r="Z17" i="13"/>
  <c r="AE5" i="13"/>
  <c r="AH23" i="13"/>
  <c r="H22" i="13"/>
  <c r="AS22" i="13" s="1"/>
  <c r="U14" i="13"/>
  <c r="BF14" i="13" s="1"/>
  <c r="P10" i="13"/>
  <c r="BA10" i="13" s="1"/>
  <c r="N6" i="13"/>
  <c r="AY6" i="13" s="1"/>
  <c r="AD4" i="13"/>
  <c r="E22" i="13"/>
  <c r="AP22" i="13" s="1"/>
  <c r="J23" i="13"/>
  <c r="AU23" i="13" s="1"/>
  <c r="U23" i="13"/>
  <c r="BF23" i="13" s="1"/>
  <c r="F19" i="13"/>
  <c r="AQ19" i="13" s="1"/>
  <c r="F23" i="13"/>
  <c r="AQ23" i="13" s="1"/>
  <c r="G22" i="13"/>
  <c r="AR22" i="13" s="1"/>
  <c r="I22" i="13"/>
  <c r="AT22" i="13" s="1"/>
  <c r="Q22" i="13"/>
  <c r="BB22" i="13" s="1"/>
  <c r="N22" i="13"/>
  <c r="AY22" i="13" s="1"/>
  <c r="G18" i="13"/>
  <c r="AR18" i="13" s="1"/>
  <c r="J18" i="13"/>
  <c r="AU18" i="13" s="1"/>
  <c r="Q18" i="13"/>
  <c r="BB18" i="13" s="1"/>
  <c r="E18" i="13"/>
  <c r="AP18" i="13" s="1"/>
  <c r="L18" i="13"/>
  <c r="AW18" i="13" s="1"/>
  <c r="U18" i="13"/>
  <c r="BF18" i="13" s="1"/>
  <c r="G14" i="13"/>
  <c r="AR14" i="13" s="1"/>
  <c r="J14" i="13"/>
  <c r="AU14" i="13" s="1"/>
  <c r="Q14" i="13"/>
  <c r="BB14" i="13" s="1"/>
  <c r="P14" i="13"/>
  <c r="BA14" i="13" s="1"/>
  <c r="G10" i="13"/>
  <c r="AR10" i="13" s="1"/>
  <c r="J10" i="13"/>
  <c r="AU10" i="13" s="1"/>
  <c r="R10" i="13"/>
  <c r="BC10" i="13" s="1"/>
  <c r="M10" i="13"/>
  <c r="AX10" i="13" s="1"/>
  <c r="U10" i="13"/>
  <c r="BF10" i="13" s="1"/>
  <c r="E10" i="13"/>
  <c r="AP10" i="13" s="1"/>
  <c r="G6" i="13"/>
  <c r="AR6" i="13" s="1"/>
  <c r="L6" i="13"/>
  <c r="AW6" i="13" s="1"/>
  <c r="R6" i="13"/>
  <c r="BC6" i="13" s="1"/>
  <c r="H6" i="13"/>
  <c r="AS6" i="13" s="1"/>
  <c r="Q6" i="13"/>
  <c r="BB6" i="13" s="1"/>
  <c r="M22" i="13"/>
  <c r="AX22" i="13" s="1"/>
  <c r="P18" i="13"/>
  <c r="BA18" i="13" s="1"/>
  <c r="T14" i="13"/>
  <c r="BE14" i="13" s="1"/>
  <c r="T10" i="13"/>
  <c r="BE10" i="13" s="1"/>
  <c r="H10" i="13"/>
  <c r="AS10" i="13" s="1"/>
  <c r="I6" i="13"/>
  <c r="AT6" i="13" s="1"/>
  <c r="F9" i="13"/>
  <c r="AQ9" i="13" s="1"/>
  <c r="F13" i="13"/>
  <c r="AQ13" i="13" s="1"/>
  <c r="F21" i="13"/>
  <c r="AQ21" i="13" s="1"/>
  <c r="E15" i="13"/>
  <c r="AP15" i="13" s="1"/>
  <c r="E6" i="13"/>
  <c r="AP6" i="13" s="1"/>
  <c r="U22" i="13"/>
  <c r="BF22" i="13" s="1"/>
  <c r="P22" i="13"/>
  <c r="BA22" i="13" s="1"/>
  <c r="J22" i="13"/>
  <c r="AU22" i="13" s="1"/>
  <c r="T18" i="13"/>
  <c r="BE18" i="13" s="1"/>
  <c r="N18" i="13"/>
  <c r="AY18" i="13" s="1"/>
  <c r="I18" i="13"/>
  <c r="AT18" i="13" s="1"/>
  <c r="R14" i="13"/>
  <c r="BC14" i="13" s="1"/>
  <c r="M14" i="13"/>
  <c r="AX14" i="13" s="1"/>
  <c r="H14" i="13"/>
  <c r="AS14" i="13" s="1"/>
  <c r="Q10" i="13"/>
  <c r="BB10" i="13" s="1"/>
  <c r="L10" i="13"/>
  <c r="AW10" i="13" s="1"/>
  <c r="U6" i="13"/>
  <c r="BF6" i="13" s="1"/>
  <c r="P6" i="13"/>
  <c r="BA6" i="13" s="1"/>
  <c r="J6" i="13"/>
  <c r="AU6" i="13" s="1"/>
  <c r="F17" i="13"/>
  <c r="AQ17" i="13" s="1"/>
  <c r="F5" i="13"/>
  <c r="AQ5" i="13" s="1"/>
  <c r="F4" i="13"/>
  <c r="AQ4" i="13" s="1"/>
  <c r="F24" i="13"/>
  <c r="AQ24" i="13" s="1"/>
  <c r="I20" i="13"/>
  <c r="AT20" i="13" s="1"/>
  <c r="M20" i="13"/>
  <c r="AX20" i="13" s="1"/>
  <c r="Q20" i="13"/>
  <c r="BB20" i="13" s="1"/>
  <c r="U20" i="13"/>
  <c r="BF20" i="13" s="1"/>
  <c r="E20" i="13"/>
  <c r="AP20" i="13" s="1"/>
  <c r="I12" i="13"/>
  <c r="AT12" i="13" s="1"/>
  <c r="M12" i="13"/>
  <c r="AX12" i="13" s="1"/>
  <c r="Q12" i="13"/>
  <c r="BB12" i="13" s="1"/>
  <c r="U12" i="13"/>
  <c r="BF12" i="13" s="1"/>
  <c r="E12" i="13"/>
  <c r="AP12" i="13" s="1"/>
  <c r="H23" i="13"/>
  <c r="AS23" i="13" s="1"/>
  <c r="L23" i="13"/>
  <c r="AW23" i="13" s="1"/>
  <c r="P23" i="13"/>
  <c r="BA23" i="13" s="1"/>
  <c r="T23" i="13"/>
  <c r="BE23" i="13" s="1"/>
  <c r="H19" i="13"/>
  <c r="AS19" i="13" s="1"/>
  <c r="L19" i="13"/>
  <c r="AW19" i="13" s="1"/>
  <c r="P19" i="13"/>
  <c r="BA19" i="13" s="1"/>
  <c r="T19" i="13"/>
  <c r="BE19" i="13" s="1"/>
  <c r="H11" i="13"/>
  <c r="AS11" i="13" s="1"/>
  <c r="L11" i="13"/>
  <c r="AW11" i="13" s="1"/>
  <c r="P11" i="13"/>
  <c r="BA11" i="13" s="1"/>
  <c r="T11" i="13"/>
  <c r="BE11" i="13" s="1"/>
  <c r="H7" i="13"/>
  <c r="AS7" i="13" s="1"/>
  <c r="L7" i="13"/>
  <c r="AW7" i="13" s="1"/>
  <c r="P7" i="13"/>
  <c r="BA7" i="13" s="1"/>
  <c r="T7" i="13"/>
  <c r="BE7" i="13" s="1"/>
  <c r="E4" i="13"/>
  <c r="AP4" i="13" s="1"/>
  <c r="E19" i="13"/>
  <c r="AP19" i="13" s="1"/>
  <c r="Q21" i="13"/>
  <c r="BB21" i="13" s="1"/>
  <c r="G21" i="13"/>
  <c r="AR21" i="13" s="1"/>
  <c r="P20" i="13"/>
  <c r="BA20" i="13" s="1"/>
  <c r="K20" i="13"/>
  <c r="AV20" i="13" s="1"/>
  <c r="U19" i="13"/>
  <c r="BF19" i="13" s="1"/>
  <c r="O19" i="13"/>
  <c r="AZ19" i="13" s="1"/>
  <c r="J19" i="13"/>
  <c r="AU19" i="13" s="1"/>
  <c r="E23" i="13"/>
  <c r="AP23" i="13" s="1"/>
  <c r="E13" i="13"/>
  <c r="AP13" i="13" s="1"/>
  <c r="E7" i="13"/>
  <c r="AP7" i="13" s="1"/>
  <c r="S24" i="13"/>
  <c r="BD24" i="13" s="1"/>
  <c r="N24" i="13"/>
  <c r="AY24" i="13" s="1"/>
  <c r="H24" i="13"/>
  <c r="AS24" i="13" s="1"/>
  <c r="R23" i="13"/>
  <c r="BC23" i="13" s="1"/>
  <c r="M23" i="13"/>
  <c r="AX23" i="13" s="1"/>
  <c r="G23" i="13"/>
  <c r="AR23" i="13" s="1"/>
  <c r="U21" i="13"/>
  <c r="BF21" i="13" s="1"/>
  <c r="P21" i="13"/>
  <c r="BA21" i="13" s="1"/>
  <c r="T20" i="13"/>
  <c r="BE20" i="13" s="1"/>
  <c r="O20" i="13"/>
  <c r="AZ20" i="13" s="1"/>
  <c r="J20" i="13"/>
  <c r="AU20" i="13" s="1"/>
  <c r="S19" i="13"/>
  <c r="BD19" i="13" s="1"/>
  <c r="N19" i="13"/>
  <c r="AY19" i="13" s="1"/>
  <c r="I19" i="13"/>
  <c r="AT19" i="13" s="1"/>
  <c r="Q17" i="13"/>
  <c r="BB17" i="13" s="1"/>
  <c r="L17" i="13"/>
  <c r="AW17" i="13" s="1"/>
  <c r="P16" i="13"/>
  <c r="BA16" i="13" s="1"/>
  <c r="K16" i="13"/>
  <c r="AV16" i="13" s="1"/>
  <c r="U15" i="13"/>
  <c r="BF15" i="13" s="1"/>
  <c r="O15" i="13"/>
  <c r="AZ15" i="13" s="1"/>
  <c r="J15" i="13"/>
  <c r="AU15" i="13" s="1"/>
  <c r="S13" i="13"/>
  <c r="BD13" i="13" s="1"/>
  <c r="M13" i="13"/>
  <c r="AX13" i="13" s="1"/>
  <c r="R12" i="13"/>
  <c r="BC12" i="13" s="1"/>
  <c r="L12" i="13"/>
  <c r="AW12" i="13" s="1"/>
  <c r="G12" i="13"/>
  <c r="AR12" i="13" s="1"/>
  <c r="Q11" i="13"/>
  <c r="BB11" i="13" s="1"/>
  <c r="K11" i="13"/>
  <c r="AV11" i="13" s="1"/>
  <c r="T9" i="13"/>
  <c r="BE9" i="13" s="1"/>
  <c r="O9" i="13"/>
  <c r="AZ9" i="13" s="1"/>
  <c r="S8" i="13"/>
  <c r="BD8" i="13" s="1"/>
  <c r="N8" i="13"/>
  <c r="AY8" i="13" s="1"/>
  <c r="H8" i="13"/>
  <c r="AS8" i="13" s="1"/>
  <c r="R7" i="13"/>
  <c r="BC7" i="13" s="1"/>
  <c r="M7" i="13"/>
  <c r="AX7" i="13" s="1"/>
  <c r="G7" i="13"/>
  <c r="AR7" i="13" s="1"/>
  <c r="T5" i="13"/>
  <c r="BE5" i="13" s="1"/>
  <c r="S4" i="13"/>
  <c r="BD4" i="13" s="1"/>
  <c r="G4" i="13"/>
  <c r="AR4" i="13" s="1"/>
  <c r="H4" i="13"/>
  <c r="AS4" i="13" s="1"/>
  <c r="L4" i="13"/>
  <c r="AW4" i="13" s="1"/>
  <c r="P4" i="13"/>
  <c r="BA4" i="13" s="1"/>
  <c r="T4" i="13"/>
  <c r="BE4" i="13" s="1"/>
  <c r="I4" i="13"/>
  <c r="AT4" i="13" s="1"/>
  <c r="M4" i="13"/>
  <c r="AX4" i="13" s="1"/>
  <c r="Q4" i="13"/>
  <c r="BB4" i="13" s="1"/>
  <c r="U4" i="13"/>
  <c r="BF4" i="13" s="1"/>
  <c r="J21" i="13"/>
  <c r="AU21" i="13" s="1"/>
  <c r="N21" i="13"/>
  <c r="AY21" i="13" s="1"/>
  <c r="R21" i="13"/>
  <c r="BC21" i="13" s="1"/>
  <c r="J17" i="13"/>
  <c r="AU17" i="13" s="1"/>
  <c r="N17" i="13"/>
  <c r="AY17" i="13" s="1"/>
  <c r="R17" i="13"/>
  <c r="BC17" i="13" s="1"/>
  <c r="J13" i="13"/>
  <c r="AU13" i="13" s="1"/>
  <c r="N13" i="13"/>
  <c r="AY13" i="13" s="1"/>
  <c r="R13" i="13"/>
  <c r="BC13" i="13" s="1"/>
  <c r="J9" i="13"/>
  <c r="AU9" i="13" s="1"/>
  <c r="N9" i="13"/>
  <c r="AY9" i="13" s="1"/>
  <c r="R9" i="13"/>
  <c r="BC9" i="13" s="1"/>
  <c r="I5" i="13"/>
  <c r="AT5" i="13" s="1"/>
  <c r="M5" i="13"/>
  <c r="AX5" i="13" s="1"/>
  <c r="Q5" i="13"/>
  <c r="BB5" i="13" s="1"/>
  <c r="U5" i="13"/>
  <c r="BF5" i="13" s="1"/>
  <c r="J5" i="13"/>
  <c r="AU5" i="13" s="1"/>
  <c r="N5" i="13"/>
  <c r="AY5" i="13" s="1"/>
  <c r="R5" i="13"/>
  <c r="BC5" i="13" s="1"/>
  <c r="E17" i="13"/>
  <c r="AP17" i="13" s="1"/>
  <c r="R24" i="13"/>
  <c r="BC24" i="13" s="1"/>
  <c r="L24" i="13"/>
  <c r="AW24" i="13" s="1"/>
  <c r="G24" i="13"/>
  <c r="AR24" i="13" s="1"/>
  <c r="Q23" i="13"/>
  <c r="BB23" i="13" s="1"/>
  <c r="K23" i="13"/>
  <c r="AV23" i="13" s="1"/>
  <c r="T21" i="13"/>
  <c r="BE21" i="13" s="1"/>
  <c r="O21" i="13"/>
  <c r="AZ21" i="13" s="1"/>
  <c r="I21" i="13"/>
  <c r="AT21" i="13" s="1"/>
  <c r="S20" i="13"/>
  <c r="BD20" i="13" s="1"/>
  <c r="N20" i="13"/>
  <c r="AY20" i="13" s="1"/>
  <c r="H20" i="13"/>
  <c r="AS20" i="13" s="1"/>
  <c r="R19" i="13"/>
  <c r="BC19" i="13" s="1"/>
  <c r="M19" i="13"/>
  <c r="AX19" i="13" s="1"/>
  <c r="G19" i="13"/>
  <c r="AR19" i="13" s="1"/>
  <c r="U17" i="13"/>
  <c r="BF17" i="13" s="1"/>
  <c r="P17" i="13"/>
  <c r="BA17" i="13" s="1"/>
  <c r="K17" i="13"/>
  <c r="AV17" i="13" s="1"/>
  <c r="T16" i="13"/>
  <c r="BE16" i="13" s="1"/>
  <c r="O16" i="13"/>
  <c r="AZ16" i="13" s="1"/>
  <c r="S15" i="13"/>
  <c r="BD15" i="13" s="1"/>
  <c r="N15" i="13"/>
  <c r="AY15" i="13" s="1"/>
  <c r="I15" i="13"/>
  <c r="AT15" i="13" s="1"/>
  <c r="Q13" i="13"/>
  <c r="BB13" i="13" s="1"/>
  <c r="L13" i="13"/>
  <c r="AW13" i="13" s="1"/>
  <c r="G13" i="13"/>
  <c r="AR13" i="13" s="1"/>
  <c r="P12" i="13"/>
  <c r="BA12" i="13" s="1"/>
  <c r="K12" i="13"/>
  <c r="AV12" i="13" s="1"/>
  <c r="U11" i="13"/>
  <c r="BF11" i="13" s="1"/>
  <c r="O11" i="13"/>
  <c r="AZ11" i="13" s="1"/>
  <c r="J11" i="13"/>
  <c r="AU11" i="13" s="1"/>
  <c r="S9" i="13"/>
  <c r="BD9" i="13" s="1"/>
  <c r="M9" i="13"/>
  <c r="AX9" i="13" s="1"/>
  <c r="H9" i="13"/>
  <c r="AS9" i="13" s="1"/>
  <c r="R8" i="13"/>
  <c r="BC8" i="13" s="1"/>
  <c r="L8" i="13"/>
  <c r="AW8" i="13" s="1"/>
  <c r="G8" i="13"/>
  <c r="AR8" i="13" s="1"/>
  <c r="Q7" i="13"/>
  <c r="BB7" i="13" s="1"/>
  <c r="K7" i="13"/>
  <c r="AV7" i="13" s="1"/>
  <c r="S5" i="13"/>
  <c r="BD5" i="13" s="1"/>
  <c r="K5" i="13"/>
  <c r="AV5" i="13" s="1"/>
  <c r="R4" i="13"/>
  <c r="BC4" i="13" s="1"/>
  <c r="J4" i="13"/>
  <c r="AU4" i="13" s="1"/>
  <c r="I16" i="13"/>
  <c r="AT16" i="13" s="1"/>
  <c r="M16" i="13"/>
  <c r="AX16" i="13" s="1"/>
  <c r="Q16" i="13"/>
  <c r="BB16" i="13" s="1"/>
  <c r="U16" i="13"/>
  <c r="BF16" i="13" s="1"/>
  <c r="E16" i="13"/>
  <c r="AP16" i="13" s="1"/>
  <c r="E5" i="13"/>
  <c r="AP5" i="13" s="1"/>
  <c r="S21" i="13"/>
  <c r="BD21" i="13" s="1"/>
  <c r="M21" i="13"/>
  <c r="AX21" i="13" s="1"/>
  <c r="H21" i="13"/>
  <c r="AS21" i="13" s="1"/>
  <c r="R20" i="13"/>
  <c r="BC20" i="13" s="1"/>
  <c r="L20" i="13"/>
  <c r="AW20" i="13" s="1"/>
  <c r="G20" i="13"/>
  <c r="AR20" i="13" s="1"/>
  <c r="Q19" i="13"/>
  <c r="BB19" i="13" s="1"/>
  <c r="K19" i="13"/>
  <c r="AV19" i="13" s="1"/>
  <c r="T17" i="13"/>
  <c r="BE17" i="13" s="1"/>
  <c r="O17" i="13"/>
  <c r="AZ17" i="13" s="1"/>
  <c r="I17" i="13"/>
  <c r="AT17" i="13" s="1"/>
  <c r="S16" i="13"/>
  <c r="BD16" i="13" s="1"/>
  <c r="N16" i="13"/>
  <c r="AY16" i="13" s="1"/>
  <c r="H16" i="13"/>
  <c r="AS16" i="13" s="1"/>
  <c r="R15" i="13"/>
  <c r="BC15" i="13" s="1"/>
  <c r="M15" i="13"/>
  <c r="AX15" i="13" s="1"/>
  <c r="U13" i="13"/>
  <c r="BF13" i="13" s="1"/>
  <c r="P13" i="13"/>
  <c r="BA13" i="13" s="1"/>
  <c r="K13" i="13"/>
  <c r="AV13" i="13" s="1"/>
  <c r="T12" i="13"/>
  <c r="BE12" i="13" s="1"/>
  <c r="O12" i="13"/>
  <c r="AZ12" i="13" s="1"/>
  <c r="J12" i="13"/>
  <c r="AU12" i="13" s="1"/>
  <c r="S11" i="13"/>
  <c r="BD11" i="13" s="1"/>
  <c r="N11" i="13"/>
  <c r="AY11" i="13" s="1"/>
  <c r="I11" i="13"/>
  <c r="AT11" i="13" s="1"/>
  <c r="Q9" i="13"/>
  <c r="BB9" i="13" s="1"/>
  <c r="L9" i="13"/>
  <c r="AW9" i="13" s="1"/>
  <c r="G9" i="13"/>
  <c r="AR9" i="13" s="1"/>
  <c r="P8" i="13"/>
  <c r="BA8" i="13" s="1"/>
  <c r="U7" i="13"/>
  <c r="BF7" i="13" s="1"/>
  <c r="O7" i="13"/>
  <c r="AZ7" i="13" s="1"/>
  <c r="J7" i="13"/>
  <c r="AU7" i="13" s="1"/>
  <c r="P5" i="13"/>
  <c r="BA5" i="13" s="1"/>
  <c r="H5" i="13"/>
  <c r="AS5" i="13" s="1"/>
  <c r="O4" i="13"/>
  <c r="AZ4" i="13" s="1"/>
  <c r="I24" i="13"/>
  <c r="AT24" i="13" s="1"/>
  <c r="M24" i="13"/>
  <c r="AX24" i="13" s="1"/>
  <c r="Q24" i="13"/>
  <c r="BB24" i="13" s="1"/>
  <c r="U24" i="13"/>
  <c r="BF24" i="13" s="1"/>
  <c r="I8" i="13"/>
  <c r="AT8" i="13" s="1"/>
  <c r="M8" i="13"/>
  <c r="AX8" i="13" s="1"/>
  <c r="Q8" i="13"/>
  <c r="BB8" i="13" s="1"/>
  <c r="U8" i="13"/>
  <c r="BF8" i="13" s="1"/>
  <c r="E8" i="13"/>
  <c r="AP8" i="13" s="1"/>
  <c r="E21" i="13"/>
  <c r="AP21" i="13" s="1"/>
  <c r="P24" i="13"/>
  <c r="BA24" i="13" s="1"/>
  <c r="H15" i="13"/>
  <c r="AS15" i="13" s="1"/>
  <c r="L15" i="13"/>
  <c r="AW15" i="13" s="1"/>
  <c r="P15" i="13"/>
  <c r="BA15" i="13" s="1"/>
  <c r="T15" i="13"/>
  <c r="BE15" i="13" s="1"/>
  <c r="E9" i="13"/>
  <c r="AP9" i="13" s="1"/>
  <c r="T24" i="13"/>
  <c r="BE24" i="13" s="1"/>
  <c r="O24" i="13"/>
  <c r="AZ24" i="13" s="1"/>
  <c r="J24" i="13"/>
  <c r="AU24" i="13" s="1"/>
  <c r="S23" i="13"/>
  <c r="BD23" i="13" s="1"/>
  <c r="N23" i="13"/>
  <c r="AY23" i="13" s="1"/>
  <c r="I23" i="13"/>
  <c r="AT23" i="13" s="1"/>
  <c r="L21" i="13"/>
  <c r="AW21" i="13" s="1"/>
  <c r="S17" i="13"/>
  <c r="BD17" i="13" s="1"/>
  <c r="M17" i="13"/>
  <c r="AX17" i="13" s="1"/>
  <c r="H17" i="13"/>
  <c r="AS17" i="13" s="1"/>
  <c r="R16" i="13"/>
  <c r="BC16" i="13" s="1"/>
  <c r="L16" i="13"/>
  <c r="AW16" i="13" s="1"/>
  <c r="G16" i="13"/>
  <c r="AR16" i="13" s="1"/>
  <c r="Q15" i="13"/>
  <c r="BB15" i="13" s="1"/>
  <c r="K15" i="13"/>
  <c r="AV15" i="13" s="1"/>
  <c r="T13" i="13"/>
  <c r="BE13" i="13" s="1"/>
  <c r="O13" i="13"/>
  <c r="AZ13" i="13" s="1"/>
  <c r="I13" i="13"/>
  <c r="AT13" i="13" s="1"/>
  <c r="S12" i="13"/>
  <c r="BD12" i="13" s="1"/>
  <c r="N12" i="13"/>
  <c r="AY12" i="13" s="1"/>
  <c r="H12" i="13"/>
  <c r="AS12" i="13" s="1"/>
  <c r="R11" i="13"/>
  <c r="BC11" i="13" s="1"/>
  <c r="M11" i="13"/>
  <c r="AX11" i="13" s="1"/>
  <c r="G11" i="13"/>
  <c r="AR11" i="13" s="1"/>
  <c r="U9" i="13"/>
  <c r="BF9" i="13" s="1"/>
  <c r="P9" i="13"/>
  <c r="BA9" i="13" s="1"/>
  <c r="K9" i="13"/>
  <c r="AV9" i="13" s="1"/>
  <c r="T8" i="13"/>
  <c r="BE8" i="13" s="1"/>
  <c r="O8" i="13"/>
  <c r="AZ8" i="13" s="1"/>
  <c r="J8" i="13"/>
  <c r="AU8" i="13" s="1"/>
  <c r="S7" i="13"/>
  <c r="BD7" i="13" s="1"/>
  <c r="N7" i="13"/>
  <c r="AY7" i="13" s="1"/>
  <c r="I7" i="13"/>
  <c r="AT7" i="13" s="1"/>
  <c r="O5" i="13"/>
  <c r="AZ5" i="13" s="1"/>
  <c r="G5" i="13"/>
  <c r="AR5" i="13" s="1"/>
  <c r="N4" i="13"/>
  <c r="AY4" i="13" s="1"/>
  <c r="F8" i="13"/>
  <c r="AQ8" i="13" s="1"/>
  <c r="F12" i="13"/>
  <c r="AQ12" i="13" s="1"/>
  <c r="F16" i="13"/>
  <c r="AQ16" i="13" s="1"/>
  <c r="F20" i="13"/>
  <c r="AQ20" i="13" s="1"/>
  <c r="S22" i="13"/>
  <c r="BD22" i="13" s="1"/>
  <c r="O22" i="13"/>
  <c r="AZ22" i="13" s="1"/>
  <c r="K22" i="13"/>
  <c r="AV22" i="13" s="1"/>
  <c r="S18" i="13"/>
  <c r="BD18" i="13" s="1"/>
  <c r="O18" i="13"/>
  <c r="AZ18" i="13" s="1"/>
  <c r="K18" i="13"/>
  <c r="AV18" i="13" s="1"/>
  <c r="S14" i="13"/>
  <c r="BD14" i="13" s="1"/>
  <c r="O14" i="13"/>
  <c r="AZ14" i="13" s="1"/>
  <c r="K14" i="13"/>
  <c r="AV14" i="13" s="1"/>
  <c r="S10" i="13"/>
  <c r="BD10" i="13" s="1"/>
  <c r="O10" i="13"/>
  <c r="AZ10" i="13" s="1"/>
  <c r="K10" i="13"/>
  <c r="AV10" i="13" s="1"/>
  <c r="S6" i="13"/>
  <c r="BD6" i="13" s="1"/>
  <c r="O6" i="13"/>
  <c r="AZ6" i="13" s="1"/>
  <c r="K6" i="13"/>
  <c r="AV6" i="13" s="1"/>
  <c r="C19" i="2"/>
  <c r="C9" i="2"/>
  <c r="C17" i="2"/>
  <c r="C15" i="2"/>
  <c r="C13" i="2"/>
  <c r="C8" i="2"/>
  <c r="C20" i="2"/>
  <c r="C11" i="2"/>
  <c r="C14" i="2"/>
  <c r="C6" i="2"/>
  <c r="C4" i="2"/>
  <c r="C10" i="2"/>
  <c r="C7" i="2"/>
  <c r="C18" i="2"/>
  <c r="C21" i="2"/>
  <c r="C24" i="2"/>
  <c r="C22" i="2"/>
  <c r="C5" i="2"/>
  <c r="C16" i="2"/>
  <c r="C12" i="2"/>
  <c r="C23" i="2"/>
  <c r="D23" i="13" l="1"/>
  <c r="C23" i="13" s="1"/>
  <c r="BH9" i="13"/>
  <c r="BU18" i="13"/>
  <c r="BL9" i="13"/>
  <c r="BK13" i="13"/>
  <c r="D24" i="13"/>
  <c r="C24" i="13" s="1"/>
  <c r="BM16" i="13"/>
  <c r="BH11" i="13"/>
  <c r="BI15" i="13"/>
  <c r="I14" i="2"/>
  <c r="J14" i="2" s="1"/>
  <c r="I7" i="2"/>
  <c r="J7" i="2" s="1"/>
  <c r="I20" i="2"/>
  <c r="J20" i="2" s="1"/>
  <c r="I17" i="2"/>
  <c r="J17" i="2" s="1"/>
  <c r="I11" i="2"/>
  <c r="J11" i="2" s="1"/>
  <c r="I8" i="2"/>
  <c r="J8" i="2" s="1"/>
  <c r="I21" i="2"/>
  <c r="J21" i="2" s="1"/>
  <c r="I5" i="2"/>
  <c r="J5" i="2" s="1"/>
  <c r="I6" i="2"/>
  <c r="J6" i="2" s="1"/>
  <c r="I15" i="2"/>
  <c r="J15" i="2" s="1"/>
  <c r="I12" i="2"/>
  <c r="J12" i="2" s="1"/>
  <c r="I9" i="2"/>
  <c r="J9" i="2" s="1"/>
  <c r="I10" i="2"/>
  <c r="J10" i="2" s="1"/>
  <c r="I19" i="2"/>
  <c r="J19" i="2" s="1"/>
  <c r="I13" i="2"/>
  <c r="J13" i="2" s="1"/>
  <c r="I18" i="2"/>
  <c r="J18" i="2" s="1"/>
  <c r="I23" i="2"/>
  <c r="J23" i="2" s="1"/>
  <c r="I22" i="2"/>
  <c r="J22" i="2" s="1"/>
  <c r="I16" i="2"/>
  <c r="J16" i="2" s="1"/>
  <c r="I24" i="2"/>
  <c r="J24" i="2" s="1"/>
  <c r="I4" i="2"/>
  <c r="J4" i="2" s="1"/>
  <c r="AH14" i="13"/>
  <c r="BR14" i="13"/>
  <c r="AG4" i="13"/>
  <c r="BQ4" i="13"/>
  <c r="AD22" i="13"/>
  <c r="BN22" i="13"/>
  <c r="AL7" i="13"/>
  <c r="BV7" i="13"/>
  <c r="AL12" i="13"/>
  <c r="BV12" i="13"/>
  <c r="AD18" i="13"/>
  <c r="BN18" i="13"/>
  <c r="BI12" i="13"/>
  <c r="AC8" i="13"/>
  <c r="BM8" i="13"/>
  <c r="AK11" i="13"/>
  <c r="BU11" i="13"/>
  <c r="AA17" i="13"/>
  <c r="BK17" i="13"/>
  <c r="AB23" i="13"/>
  <c r="BL23" i="13"/>
  <c r="BH21" i="13"/>
  <c r="AF8" i="13"/>
  <c r="BP8" i="13"/>
  <c r="AI8" i="13"/>
  <c r="BS8" i="13"/>
  <c r="AH12" i="13"/>
  <c r="BR12" i="13"/>
  <c r="AM17" i="13"/>
  <c r="BW17" i="13"/>
  <c r="D17" i="13"/>
  <c r="C17" i="13" s="1"/>
  <c r="AL6" i="13"/>
  <c r="BV6" i="13"/>
  <c r="AD14" i="13"/>
  <c r="BN14" i="13"/>
  <c r="AH18" i="13"/>
  <c r="BR18" i="13"/>
  <c r="AL22" i="13"/>
  <c r="BV22" i="13"/>
  <c r="BI8" i="13"/>
  <c r="AB7" i="13"/>
  <c r="BL7" i="13"/>
  <c r="AH8" i="13"/>
  <c r="BR8" i="13"/>
  <c r="AN9" i="13"/>
  <c r="BX9" i="13"/>
  <c r="AA12" i="13"/>
  <c r="BK12" i="13"/>
  <c r="AH13" i="13"/>
  <c r="BR13" i="13"/>
  <c r="Z16" i="13"/>
  <c r="BJ16" i="13"/>
  <c r="AF17" i="13"/>
  <c r="BP17" i="13"/>
  <c r="AG23" i="13"/>
  <c r="BQ23" i="13"/>
  <c r="AM24" i="13"/>
  <c r="BW24" i="13"/>
  <c r="AE15" i="13"/>
  <c r="BO15" i="13"/>
  <c r="BH8" i="13"/>
  <c r="AB8" i="13"/>
  <c r="BL8" i="13"/>
  <c r="AB24" i="13"/>
  <c r="BL24" i="13"/>
  <c r="AC7" i="13"/>
  <c r="BM7" i="13"/>
  <c r="Z9" i="13"/>
  <c r="BJ9" i="13"/>
  <c r="AG11" i="13"/>
  <c r="BQ11" i="13"/>
  <c r="AM12" i="13"/>
  <c r="BW12" i="13"/>
  <c r="AF15" i="13"/>
  <c r="BP15" i="13"/>
  <c r="AL16" i="13"/>
  <c r="BV16" i="13"/>
  <c r="AD19" i="13"/>
  <c r="BN19" i="13"/>
  <c r="AK20" i="13"/>
  <c r="BU20" i="13"/>
  <c r="BH5" i="13"/>
  <c r="AF16" i="13"/>
  <c r="BP16" i="13"/>
  <c r="AD5" i="13"/>
  <c r="BN5" i="13"/>
  <c r="Z8" i="13"/>
  <c r="BJ8" i="13"/>
  <c r="AF9" i="13"/>
  <c r="BP9" i="13"/>
  <c r="AN11" i="13"/>
  <c r="BX11" i="13"/>
  <c r="AE13" i="13"/>
  <c r="BO13" i="13"/>
  <c r="AL15" i="13"/>
  <c r="BV15" i="13"/>
  <c r="AI17" i="13"/>
  <c r="BS17" i="13"/>
  <c r="AK19" i="13"/>
  <c r="BU19" i="13"/>
  <c r="AB21" i="13"/>
  <c r="BL21" i="13"/>
  <c r="AJ23" i="13"/>
  <c r="BT23" i="13"/>
  <c r="BH17" i="13"/>
  <c r="AN5" i="13"/>
  <c r="BX5" i="13"/>
  <c r="AK9" i="13"/>
  <c r="BU9" i="13"/>
  <c r="AG13" i="13"/>
  <c r="BQ13" i="13"/>
  <c r="AC17" i="13"/>
  <c r="BM17" i="13"/>
  <c r="AN4" i="13"/>
  <c r="BX4" i="13"/>
  <c r="AM4" i="13"/>
  <c r="BW4" i="13"/>
  <c r="Z4" i="13"/>
  <c r="BJ4" i="13"/>
  <c r="AF7" i="13"/>
  <c r="BP7" i="13"/>
  <c r="AL8" i="13"/>
  <c r="BV8" i="13"/>
  <c r="AJ11" i="13"/>
  <c r="BT11" i="13"/>
  <c r="AF13" i="13"/>
  <c r="BP13" i="13"/>
  <c r="AN15" i="13"/>
  <c r="BX15" i="13"/>
  <c r="AJ17" i="13"/>
  <c r="BT17" i="13"/>
  <c r="AC20" i="13"/>
  <c r="BM20" i="13"/>
  <c r="AN21" i="13"/>
  <c r="BX21" i="13"/>
  <c r="AA24" i="13"/>
  <c r="BK24" i="13"/>
  <c r="X13" i="13"/>
  <c r="BH13" i="13"/>
  <c r="AN19" i="13"/>
  <c r="BX19" i="13"/>
  <c r="AJ21" i="13"/>
  <c r="BT21" i="13"/>
  <c r="AI7" i="13"/>
  <c r="BS7" i="13"/>
  <c r="AI11" i="13"/>
  <c r="BS11" i="13"/>
  <c r="AI19" i="13"/>
  <c r="BS19" i="13"/>
  <c r="AI23" i="13"/>
  <c r="BS23" i="13"/>
  <c r="AN12" i="13"/>
  <c r="BX12" i="13"/>
  <c r="BH20" i="13"/>
  <c r="AB20" i="13"/>
  <c r="BL20" i="13"/>
  <c r="BI17" i="13"/>
  <c r="AE10" i="13"/>
  <c r="BO10" i="13"/>
  <c r="AK14" i="13"/>
  <c r="BU14" i="13"/>
  <c r="AC22" i="13"/>
  <c r="BM22" i="13"/>
  <c r="BH15" i="13"/>
  <c r="AM14" i="13"/>
  <c r="BW14" i="13"/>
  <c r="AA6" i="13"/>
  <c r="BK6" i="13"/>
  <c r="BH10" i="13"/>
  <c r="AC10" i="13"/>
  <c r="BM10" i="13"/>
  <c r="AC14" i="13"/>
  <c r="BM14" i="13"/>
  <c r="BH18" i="13"/>
  <c r="AG22" i="13"/>
  <c r="BQ22" i="13"/>
  <c r="BI23" i="13"/>
  <c r="BH22" i="13"/>
  <c r="AA22" i="13"/>
  <c r="BK22" i="13"/>
  <c r="AB14" i="13"/>
  <c r="BL14" i="13"/>
  <c r="AB10" i="13"/>
  <c r="BL10" i="13"/>
  <c r="BH14" i="13"/>
  <c r="BI18" i="13"/>
  <c r="Y20" i="13"/>
  <c r="BI20" i="13"/>
  <c r="AG7" i="13"/>
  <c r="BQ7" i="13"/>
  <c r="AM8" i="13"/>
  <c r="BW8" i="13"/>
  <c r="Z11" i="13"/>
  <c r="BJ11" i="13"/>
  <c r="AG12" i="13"/>
  <c r="BQ12" i="13"/>
  <c r="AM13" i="13"/>
  <c r="BW13" i="13"/>
  <c r="AE16" i="13"/>
  <c r="BO16" i="13"/>
  <c r="AL17" i="13"/>
  <c r="BV17" i="13"/>
  <c r="AL23" i="13"/>
  <c r="BV23" i="13"/>
  <c r="AA15" i="13"/>
  <c r="BK15" i="13"/>
  <c r="AN8" i="13"/>
  <c r="BX8" i="13"/>
  <c r="AN24" i="13"/>
  <c r="BX24" i="13"/>
  <c r="AH4" i="13"/>
  <c r="BR4" i="13"/>
  <c r="AH7" i="13"/>
  <c r="BR7" i="13"/>
  <c r="AE9" i="13"/>
  <c r="BO9" i="13"/>
  <c r="AL11" i="13"/>
  <c r="BV11" i="13"/>
  <c r="AD13" i="13"/>
  <c r="BN13" i="13"/>
  <c r="AK15" i="13"/>
  <c r="BU15" i="13"/>
  <c r="AB17" i="13"/>
  <c r="BL17" i="13"/>
  <c r="AJ19" i="13"/>
  <c r="BT19" i="13"/>
  <c r="AA21" i="13"/>
  <c r="BK21" i="13"/>
  <c r="BH16" i="13"/>
  <c r="AB16" i="13"/>
  <c r="BL16" i="13"/>
  <c r="AL5" i="13"/>
  <c r="BV5" i="13"/>
  <c r="AE8" i="13"/>
  <c r="BO8" i="13"/>
  <c r="AL9" i="13"/>
  <c r="BV9" i="13"/>
  <c r="AD12" i="13"/>
  <c r="BN12" i="13"/>
  <c r="AJ13" i="13"/>
  <c r="BT13" i="13"/>
  <c r="AH16" i="13"/>
  <c r="BR16" i="13"/>
  <c r="AN17" i="13"/>
  <c r="BX17" i="13"/>
  <c r="AA20" i="13"/>
  <c r="BK20" i="13"/>
  <c r="AH21" i="13"/>
  <c r="BR21" i="13"/>
  <c r="Z24" i="13"/>
  <c r="BJ24" i="13"/>
  <c r="AK5" i="13"/>
  <c r="BU5" i="13"/>
  <c r="AJ5" i="13"/>
  <c r="BT5" i="13"/>
  <c r="AG9" i="13"/>
  <c r="BQ9" i="13"/>
  <c r="AC13" i="13"/>
  <c r="BM13" i="13"/>
  <c r="AK21" i="13"/>
  <c r="BU21" i="13"/>
  <c r="AJ4" i="13"/>
  <c r="BT4" i="13"/>
  <c r="AI4" i="13"/>
  <c r="BS4" i="13"/>
  <c r="AL4" i="13"/>
  <c r="BV4" i="13"/>
  <c r="AK7" i="13"/>
  <c r="BU7" i="13"/>
  <c r="AH9" i="13"/>
  <c r="BR9" i="13"/>
  <c r="Z12" i="13"/>
  <c r="BJ12" i="13"/>
  <c r="AL13" i="13"/>
  <c r="BV13" i="13"/>
  <c r="AD16" i="13"/>
  <c r="BN16" i="13"/>
  <c r="AB19" i="13"/>
  <c r="BL19" i="13"/>
  <c r="AH20" i="13"/>
  <c r="BR20" i="13"/>
  <c r="Z23" i="13"/>
  <c r="BJ23" i="13"/>
  <c r="AG24" i="13"/>
  <c r="BQ24" i="13"/>
  <c r="BH23" i="13"/>
  <c r="AD20" i="13"/>
  <c r="BN20" i="13"/>
  <c r="BH19" i="13"/>
  <c r="AE7" i="13"/>
  <c r="BO7" i="13"/>
  <c r="AE11" i="13"/>
  <c r="BO11" i="13"/>
  <c r="AE19" i="13"/>
  <c r="BO19" i="13"/>
  <c r="AE23" i="13"/>
  <c r="BO23" i="13"/>
  <c r="AJ12" i="13"/>
  <c r="BT12" i="13"/>
  <c r="AN20" i="13"/>
  <c r="BX20" i="13"/>
  <c r="BI24" i="13"/>
  <c r="AC6" i="13"/>
  <c r="BM6" i="13"/>
  <c r="AJ10" i="13"/>
  <c r="BT10" i="13"/>
  <c r="AB18" i="13"/>
  <c r="BL18" i="13"/>
  <c r="AI22" i="13"/>
  <c r="BS22" i="13"/>
  <c r="BI21" i="13"/>
  <c r="AB6" i="13"/>
  <c r="BL6" i="13"/>
  <c r="AI18" i="13"/>
  <c r="BS18" i="13"/>
  <c r="AK6" i="13"/>
  <c r="BU6" i="13"/>
  <c r="AN10" i="13"/>
  <c r="BX10" i="13"/>
  <c r="Z10" i="13"/>
  <c r="BJ10" i="13"/>
  <c r="Z14" i="13"/>
  <c r="BJ14" i="13"/>
  <c r="AJ18" i="13"/>
  <c r="BT18" i="13"/>
  <c r="AJ22" i="13"/>
  <c r="BT22" i="13"/>
  <c r="BI19" i="13"/>
  <c r="AG6" i="13"/>
  <c r="BQ6" i="13"/>
  <c r="BR23" i="13"/>
  <c r="BJ17" i="13"/>
  <c r="AA18" i="13"/>
  <c r="BK18" i="13"/>
  <c r="AE14" i="13"/>
  <c r="BO14" i="13"/>
  <c r="BJ15" i="13"/>
  <c r="BI14" i="13"/>
  <c r="BN8" i="13"/>
  <c r="BQ10" i="13"/>
  <c r="AD10" i="13"/>
  <c r="BN10" i="13"/>
  <c r="AD6" i="13"/>
  <c r="BN6" i="13"/>
  <c r="BI16" i="13"/>
  <c r="AF11" i="13"/>
  <c r="BP11" i="13"/>
  <c r="AK16" i="13"/>
  <c r="BU16" i="13"/>
  <c r="AE21" i="13"/>
  <c r="BO21" i="13"/>
  <c r="AC24" i="13"/>
  <c r="BM24" i="13"/>
  <c r="AM15" i="13"/>
  <c r="BW15" i="13"/>
  <c r="AI24" i="13"/>
  <c r="BS24" i="13"/>
  <c r="AJ8" i="13"/>
  <c r="BT8" i="13"/>
  <c r="AJ24" i="13"/>
  <c r="BT24" i="13"/>
  <c r="AA5" i="13"/>
  <c r="BK5" i="13"/>
  <c r="AN7" i="13"/>
  <c r="BX7" i="13"/>
  <c r="AJ9" i="13"/>
  <c r="BT9" i="13"/>
  <c r="AC12" i="13"/>
  <c r="BM12" i="13"/>
  <c r="AI13" i="13"/>
  <c r="BS13" i="13"/>
  <c r="AA16" i="13"/>
  <c r="BK16" i="13"/>
  <c r="AH17" i="13"/>
  <c r="BR17" i="13"/>
  <c r="Z20" i="13"/>
  <c r="BJ20" i="13"/>
  <c r="AF21" i="13"/>
  <c r="BP21" i="13"/>
  <c r="AN16" i="13"/>
  <c r="BX16" i="13"/>
  <c r="AC4" i="13"/>
  <c r="BM4" i="13"/>
  <c r="AD7" i="13"/>
  <c r="BN7" i="13"/>
  <c r="AK8" i="13"/>
  <c r="BU8" i="13"/>
  <c r="AC11" i="13"/>
  <c r="BM11" i="13"/>
  <c r="AI12" i="13"/>
  <c r="BS12" i="13"/>
  <c r="AB15" i="13"/>
  <c r="BL15" i="13"/>
  <c r="AM16" i="13"/>
  <c r="BW16" i="13"/>
  <c r="Z19" i="13"/>
  <c r="BJ19" i="13"/>
  <c r="AG20" i="13"/>
  <c r="BQ20" i="13"/>
  <c r="AM21" i="13"/>
  <c r="BW21" i="13"/>
  <c r="AE24" i="13"/>
  <c r="BO24" i="13"/>
  <c r="AG5" i="13"/>
  <c r="BQ5" i="13"/>
  <c r="AF5" i="13"/>
  <c r="BP5" i="13"/>
  <c r="AC9" i="13"/>
  <c r="BM9" i="13"/>
  <c r="AK17" i="13"/>
  <c r="BU17" i="13"/>
  <c r="AG21" i="13"/>
  <c r="BQ21" i="13"/>
  <c r="AF4" i="13"/>
  <c r="BP4" i="13"/>
  <c r="AE4" i="13"/>
  <c r="BO4" i="13"/>
  <c r="AM5" i="13"/>
  <c r="BW5" i="13"/>
  <c r="AA8" i="13"/>
  <c r="BK8" i="13"/>
  <c r="AM9" i="13"/>
  <c r="BW9" i="13"/>
  <c r="AE12" i="13"/>
  <c r="BO12" i="13"/>
  <c r="AC15" i="13"/>
  <c r="BM15" i="13"/>
  <c r="AI16" i="13"/>
  <c r="BS16" i="13"/>
  <c r="AG19" i="13"/>
  <c r="BQ19" i="13"/>
  <c r="AM20" i="13"/>
  <c r="BW20" i="13"/>
  <c r="AF23" i="13"/>
  <c r="BP23" i="13"/>
  <c r="AL24" i="13"/>
  <c r="BV24" i="13"/>
  <c r="AC19" i="13"/>
  <c r="BM19" i="13"/>
  <c r="AI20" i="13"/>
  <c r="BS20" i="13"/>
  <c r="X18" i="13"/>
  <c r="BH4" i="13"/>
  <c r="AA7" i="13"/>
  <c r="BK7" i="13"/>
  <c r="AA11" i="13"/>
  <c r="BK11" i="13"/>
  <c r="AA19" i="13"/>
  <c r="BK19" i="13"/>
  <c r="AA23" i="13"/>
  <c r="BK23" i="13"/>
  <c r="AF12" i="13"/>
  <c r="BP12" i="13"/>
  <c r="AJ20" i="13"/>
  <c r="BT20" i="13"/>
  <c r="Y14" i="13"/>
  <c r="BI4" i="13"/>
  <c r="AI6" i="13"/>
  <c r="BS6" i="13"/>
  <c r="AA14" i="13"/>
  <c r="BK14" i="13"/>
  <c r="AG18" i="13"/>
  <c r="BQ18" i="13"/>
  <c r="AN22" i="13"/>
  <c r="BX22" i="13"/>
  <c r="BI13" i="13"/>
  <c r="AA10" i="13"/>
  <c r="BK10" i="13"/>
  <c r="AF22" i="13"/>
  <c r="BP22" i="13"/>
  <c r="AE6" i="13"/>
  <c r="BO6" i="13"/>
  <c r="AF10" i="13"/>
  <c r="BP10" i="13"/>
  <c r="AI14" i="13"/>
  <c r="BS14" i="13"/>
  <c r="AN18" i="13"/>
  <c r="BX18" i="13"/>
  <c r="AC18" i="13"/>
  <c r="BM18" i="13"/>
  <c r="AB22" i="13"/>
  <c r="BL22" i="13"/>
  <c r="AN23" i="13"/>
  <c r="BX23" i="13"/>
  <c r="AI10" i="13"/>
  <c r="BS10" i="13"/>
  <c r="AE22" i="13"/>
  <c r="BO22" i="13"/>
  <c r="AF18" i="13"/>
  <c r="BP18" i="13"/>
  <c r="BI10" i="13"/>
  <c r="BN24" i="13"/>
  <c r="BN21" i="13"/>
  <c r="BI11" i="13"/>
  <c r="AL18" i="13"/>
  <c r="BV18" i="13"/>
  <c r="AH10" i="13"/>
  <c r="BR10" i="13"/>
  <c r="AL14" i="13"/>
  <c r="BV14" i="13"/>
  <c r="Z5" i="13"/>
  <c r="BJ5" i="13"/>
  <c r="AD9" i="13"/>
  <c r="BN9" i="13"/>
  <c r="AD15" i="13"/>
  <c r="BN15" i="13"/>
  <c r="AH6" i="13"/>
  <c r="BR6" i="13"/>
  <c r="AL10" i="13"/>
  <c r="BV10" i="13"/>
  <c r="AH22" i="13"/>
  <c r="BR22" i="13"/>
  <c r="AH5" i="13"/>
  <c r="BR5" i="13"/>
  <c r="AI9" i="13"/>
  <c r="BS9" i="13"/>
  <c r="AB13" i="13"/>
  <c r="BL13" i="13"/>
  <c r="AJ15" i="13"/>
  <c r="BT15" i="13"/>
  <c r="AH24" i="13"/>
  <c r="BR24" i="13"/>
  <c r="AI15" i="13"/>
  <c r="BS15" i="13"/>
  <c r="AF24" i="13"/>
  <c r="BP24" i="13"/>
  <c r="AI5" i="13"/>
  <c r="BS5" i="13"/>
  <c r="AB11" i="13"/>
  <c r="BL11" i="13"/>
  <c r="AN13" i="13"/>
  <c r="BX13" i="13"/>
  <c r="AG16" i="13"/>
  <c r="BQ16" i="13"/>
  <c r="AE20" i="13"/>
  <c r="BO20" i="13"/>
  <c r="AL21" i="13"/>
  <c r="BV21" i="13"/>
  <c r="AJ16" i="13"/>
  <c r="BT16" i="13"/>
  <c r="AK4" i="13"/>
  <c r="BU4" i="13"/>
  <c r="AJ7" i="13"/>
  <c r="BT7" i="13"/>
  <c r="AA9" i="13"/>
  <c r="BK9" i="13"/>
  <c r="AH11" i="13"/>
  <c r="BR11" i="13"/>
  <c r="Z13" i="13"/>
  <c r="BJ13" i="13"/>
  <c r="AG15" i="13"/>
  <c r="BQ15" i="13"/>
  <c r="AD17" i="13"/>
  <c r="BN17" i="13"/>
  <c r="AF19" i="13"/>
  <c r="BP19" i="13"/>
  <c r="AL20" i="13"/>
  <c r="BV20" i="13"/>
  <c r="AD23" i="13"/>
  <c r="BN23" i="13"/>
  <c r="AK24" i="13"/>
  <c r="BU24" i="13"/>
  <c r="AC5" i="13"/>
  <c r="BM5" i="13"/>
  <c r="AB5" i="13"/>
  <c r="BL5" i="13"/>
  <c r="AK13" i="13"/>
  <c r="BU13" i="13"/>
  <c r="AG17" i="13"/>
  <c r="BQ17" i="13"/>
  <c r="AC21" i="13"/>
  <c r="BM21" i="13"/>
  <c r="AB4" i="13"/>
  <c r="BL4" i="13"/>
  <c r="AA4" i="13"/>
  <c r="BK4" i="13"/>
  <c r="Z7" i="13"/>
  <c r="BJ7" i="13"/>
  <c r="AG8" i="13"/>
  <c r="BQ8" i="13"/>
  <c r="AD11" i="13"/>
  <c r="BN11" i="13"/>
  <c r="AK12" i="13"/>
  <c r="BU12" i="13"/>
  <c r="AH15" i="13"/>
  <c r="BR15" i="13"/>
  <c r="AE17" i="13"/>
  <c r="BO17" i="13"/>
  <c r="AL19" i="13"/>
  <c r="BV19" i="13"/>
  <c r="AI21" i="13"/>
  <c r="BS21" i="13"/>
  <c r="AK23" i="13"/>
  <c r="BU23" i="13"/>
  <c r="BH7" i="13"/>
  <c r="AH19" i="13"/>
  <c r="BR19" i="13"/>
  <c r="Z21" i="13"/>
  <c r="BJ21" i="13"/>
  <c r="AM7" i="13"/>
  <c r="BW7" i="13"/>
  <c r="AM11" i="13"/>
  <c r="BW11" i="13"/>
  <c r="AM19" i="13"/>
  <c r="BW19" i="13"/>
  <c r="AM23" i="13"/>
  <c r="BW23" i="13"/>
  <c r="X12" i="13"/>
  <c r="BH12" i="13"/>
  <c r="AB12" i="13"/>
  <c r="BL12" i="13"/>
  <c r="AF20" i="13"/>
  <c r="BP20" i="13"/>
  <c r="BI5" i="13"/>
  <c r="AN6" i="13"/>
  <c r="BX6" i="13"/>
  <c r="AF14" i="13"/>
  <c r="BP14" i="13"/>
  <c r="AM18" i="13"/>
  <c r="BW18" i="13"/>
  <c r="BH6" i="13"/>
  <c r="BI9" i="13"/>
  <c r="AM10" i="13"/>
  <c r="BW10" i="13"/>
  <c r="AJ6" i="13"/>
  <c r="BT6" i="13"/>
  <c r="Z6" i="13"/>
  <c r="BJ6" i="13"/>
  <c r="AK10" i="13"/>
  <c r="BU10" i="13"/>
  <c r="AJ14" i="13"/>
  <c r="BT14" i="13"/>
  <c r="AE18" i="13"/>
  <c r="BO18" i="13"/>
  <c r="Z18" i="13"/>
  <c r="BJ18" i="13"/>
  <c r="Z22" i="13"/>
  <c r="BJ22" i="13"/>
  <c r="AC23" i="13"/>
  <c r="BM23" i="13"/>
  <c r="BN4" i="13"/>
  <c r="AN14" i="13"/>
  <c r="BX14" i="13"/>
  <c r="BO5" i="13"/>
  <c r="AM6" i="13"/>
  <c r="BW6" i="13"/>
  <c r="BH24" i="13"/>
  <c r="AK22" i="13"/>
  <c r="BU22" i="13"/>
  <c r="BI22" i="13"/>
  <c r="BI6" i="13"/>
  <c r="BP6" i="13"/>
  <c r="BQ14" i="13"/>
  <c r="BW22" i="13"/>
  <c r="BI7" i="13"/>
  <c r="Y16" i="13"/>
  <c r="D20" i="13"/>
  <c r="C20" i="13" s="1"/>
  <c r="D21" i="13"/>
  <c r="C21" i="13" s="1"/>
  <c r="Y8" i="13"/>
  <c r="X8" i="13"/>
  <c r="X5" i="13"/>
  <c r="X17" i="13"/>
  <c r="X20" i="13"/>
  <c r="W20" i="13" s="1"/>
  <c r="Y17" i="13"/>
  <c r="Y15" i="13"/>
  <c r="Y18" i="13"/>
  <c r="X6" i="13"/>
  <c r="X9" i="13"/>
  <c r="X16" i="13"/>
  <c r="X23" i="13"/>
  <c r="X19" i="13"/>
  <c r="Y24" i="13"/>
  <c r="Y21" i="13"/>
  <c r="X11" i="13"/>
  <c r="G20" i="2" s="1"/>
  <c r="Y11" i="13"/>
  <c r="X4" i="13"/>
  <c r="BZ4" i="13" s="1"/>
  <c r="Y4" i="13"/>
  <c r="Y13" i="13"/>
  <c r="X15" i="13"/>
  <c r="W15" i="13" s="1"/>
  <c r="X22" i="13"/>
  <c r="X24" i="13"/>
  <c r="X10" i="13"/>
  <c r="Y23" i="13"/>
  <c r="Y7" i="13"/>
  <c r="Y10" i="13"/>
  <c r="Y12" i="13"/>
  <c r="X21" i="13"/>
  <c r="X7" i="13"/>
  <c r="Y5" i="13"/>
  <c r="Y9" i="13"/>
  <c r="X14" i="13"/>
  <c r="Y19" i="13"/>
  <c r="Y22" i="13"/>
  <c r="Y6" i="13"/>
  <c r="D9" i="13"/>
  <c r="C9" i="13" s="1"/>
  <c r="D6" i="13"/>
  <c r="C6" i="13" s="1"/>
  <c r="D19" i="13"/>
  <c r="C19" i="13" s="1"/>
  <c r="D12" i="13"/>
  <c r="C12" i="13" s="1"/>
  <c r="W13" i="13"/>
  <c r="D18" i="13"/>
  <c r="C18" i="13" s="1"/>
  <c r="D16" i="13"/>
  <c r="C16" i="13" s="1"/>
  <c r="D4" i="13"/>
  <c r="C4" i="13" s="1"/>
  <c r="D14" i="13"/>
  <c r="C14" i="13" s="1"/>
  <c r="D22" i="13"/>
  <c r="C22" i="13" s="1"/>
  <c r="D13" i="13"/>
  <c r="C13" i="13" s="1"/>
  <c r="D8" i="13"/>
  <c r="C8" i="13" s="1"/>
  <c r="D7" i="13"/>
  <c r="C7" i="13" s="1"/>
  <c r="D10" i="13"/>
  <c r="C10" i="13" s="1"/>
  <c r="W17" i="13"/>
  <c r="D11" i="13"/>
  <c r="C11" i="13" s="1"/>
  <c r="D15" i="13"/>
  <c r="C15" i="13" s="1"/>
  <c r="D5" i="13"/>
  <c r="C5" i="13" s="1"/>
  <c r="W8" i="13"/>
  <c r="J2" i="1"/>
  <c r="O2" i="1" s="1"/>
  <c r="T2" i="1" s="1"/>
  <c r="Y2" i="1" s="1"/>
  <c r="AD2" i="1" s="1"/>
  <c r="AI2" i="1" s="1"/>
  <c r="AN2" i="1" s="1"/>
  <c r="AS2" i="1" s="1"/>
  <c r="AX2" i="1" s="1"/>
  <c r="BC2" i="1" s="1"/>
  <c r="BH2" i="1" s="1"/>
  <c r="BM2" i="1" s="1"/>
  <c r="BR2" i="1" s="1"/>
  <c r="BW2" i="1" s="1"/>
  <c r="CB2" i="1" s="1"/>
  <c r="CG2" i="1" s="1"/>
  <c r="H21" i="2"/>
  <c r="H8" i="2"/>
  <c r="H9" i="2"/>
  <c r="H19" i="2"/>
  <c r="F4" i="2"/>
  <c r="F16" i="2"/>
  <c r="F8" i="2"/>
  <c r="H22" i="2"/>
  <c r="H4" i="2"/>
  <c r="F6" i="2"/>
  <c r="F12" i="2"/>
  <c r="F18" i="2"/>
  <c r="F14" i="2"/>
  <c r="H15" i="2"/>
  <c r="F10" i="2"/>
  <c r="H18" i="2"/>
  <c r="F19" i="2"/>
  <c r="H20" i="2"/>
  <c r="F20" i="2"/>
  <c r="F5" i="2"/>
  <c r="H23" i="2"/>
  <c r="F24" i="2"/>
  <c r="H14" i="2"/>
  <c r="H16" i="2"/>
  <c r="H6" i="2"/>
  <c r="F21" i="2"/>
  <c r="H17" i="2"/>
  <c r="H7" i="2"/>
  <c r="H10" i="2"/>
  <c r="F15" i="2"/>
  <c r="F23" i="2"/>
  <c r="H5" i="2"/>
  <c r="H12" i="2"/>
  <c r="F22" i="2"/>
  <c r="F11" i="2"/>
  <c r="H11" i="2"/>
  <c r="H13" i="2"/>
  <c r="F13" i="2"/>
  <c r="F9" i="2"/>
  <c r="H24" i="2"/>
  <c r="F17" i="2"/>
  <c r="F7" i="2"/>
  <c r="G24" i="2" l="1"/>
  <c r="G13" i="2"/>
  <c r="W23" i="13"/>
  <c r="W11" i="13"/>
  <c r="G23" i="2"/>
  <c r="G21" i="2"/>
  <c r="W4" i="13"/>
  <c r="G6" i="2"/>
  <c r="G8" i="2"/>
  <c r="G9" i="2"/>
  <c r="W18" i="13"/>
  <c r="G17" i="2"/>
  <c r="G15" i="2"/>
  <c r="G10" i="2"/>
  <c r="W14" i="13"/>
  <c r="G18" i="2"/>
  <c r="G12" i="2"/>
  <c r="G11" i="2"/>
  <c r="G19" i="2"/>
  <c r="W5" i="13"/>
  <c r="W19" i="13"/>
  <c r="W21" i="13"/>
  <c r="V21" i="13" s="1"/>
  <c r="G5" i="2"/>
  <c r="W9" i="13"/>
  <c r="V9" i="13" s="1"/>
  <c r="W12" i="13"/>
  <c r="G16" i="2"/>
  <c r="G7" i="2"/>
  <c r="G22" i="2"/>
  <c r="G4" i="2"/>
  <c r="W22" i="13"/>
  <c r="V22" i="13" s="1"/>
  <c r="W7" i="13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G14" i="2"/>
  <c r="V19" i="13"/>
  <c r="V15" i="13"/>
  <c r="V12" i="13"/>
  <c r="V23" i="13"/>
  <c r="V5" i="13"/>
  <c r="V4" i="13"/>
  <c r="V7" i="13"/>
  <c r="V14" i="13"/>
  <c r="V20" i="13"/>
  <c r="V13" i="13"/>
  <c r="V11" i="13"/>
  <c r="V8" i="13"/>
  <c r="V18" i="13"/>
  <c r="V17" i="13"/>
  <c r="W6" i="13"/>
  <c r="W10" i="13"/>
  <c r="W24" i="13"/>
  <c r="W16" i="13"/>
  <c r="E22" i="2"/>
  <c r="E18" i="2"/>
  <c r="E14" i="2"/>
  <c r="E10" i="2"/>
  <c r="E6" i="2"/>
  <c r="E23" i="2"/>
  <c r="E19" i="2"/>
  <c r="E15" i="2"/>
  <c r="E11" i="2"/>
  <c r="E7" i="2"/>
  <c r="E24" i="2"/>
  <c r="E20" i="2"/>
  <c r="E16" i="2"/>
  <c r="E12" i="2"/>
  <c r="E8" i="2"/>
  <c r="E4" i="2"/>
  <c r="E21" i="2"/>
  <c r="E17" i="2"/>
  <c r="E13" i="2"/>
  <c r="E9" i="2"/>
  <c r="E5" i="2"/>
  <c r="D24" i="3" l="1"/>
  <c r="D20" i="3"/>
  <c r="D16" i="3"/>
  <c r="D12" i="3"/>
  <c r="D8" i="3"/>
  <c r="D25" i="3"/>
  <c r="D21" i="3"/>
  <c r="D17" i="3"/>
  <c r="D13" i="3"/>
  <c r="D9" i="3"/>
  <c r="D5" i="3"/>
  <c r="D22" i="3"/>
  <c r="D18" i="3"/>
  <c r="D14" i="3"/>
  <c r="D10" i="3"/>
  <c r="D6" i="3"/>
  <c r="D23" i="3"/>
  <c r="D19" i="3"/>
  <c r="D15" i="3"/>
  <c r="D11" i="3"/>
  <c r="D7" i="3"/>
  <c r="V16" i="13"/>
  <c r="V24" i="13"/>
  <c r="V10" i="13"/>
  <c r="V6" i="13"/>
  <c r="C5" i="3" l="1"/>
  <c r="F5" i="3"/>
  <c r="C10" i="3"/>
  <c r="F10" i="3"/>
  <c r="F23" i="3"/>
  <c r="C23" i="3"/>
  <c r="F19" i="3"/>
  <c r="C19" i="3"/>
  <c r="F20" i="3"/>
  <c r="C20" i="3"/>
  <c r="F15" i="3"/>
  <c r="C15" i="3"/>
  <c r="C21" i="3"/>
  <c r="F21" i="3"/>
  <c r="C13" i="3"/>
  <c r="F13" i="3"/>
  <c r="F16" i="3"/>
  <c r="C16" i="3"/>
  <c r="C22" i="3"/>
  <c r="F22" i="3"/>
  <c r="F17" i="3"/>
  <c r="C17" i="3"/>
  <c r="F24" i="3"/>
  <c r="C24" i="3"/>
  <c r="F12" i="3"/>
  <c r="C12" i="3"/>
  <c r="F25" i="3"/>
  <c r="C25" i="3"/>
  <c r="C9" i="3"/>
  <c r="F9" i="3"/>
  <c r="C11" i="3"/>
  <c r="F11" i="3"/>
  <c r="F6" i="3"/>
  <c r="C6" i="3"/>
  <c r="F8" i="3"/>
  <c r="C8" i="3"/>
  <c r="C14" i="3"/>
  <c r="F14" i="3"/>
  <c r="C18" i="3"/>
  <c r="F18" i="3"/>
  <c r="F7" i="3"/>
  <c r="C7" i="3"/>
</calcChain>
</file>

<file path=xl/sharedStrings.xml><?xml version="1.0" encoding="utf-8"?>
<sst xmlns="http://schemas.openxmlformats.org/spreadsheetml/2006/main" count="78" uniqueCount="41">
  <si>
    <t>AVOND</t>
  </si>
  <si>
    <t>deelnemer 8</t>
  </si>
  <si>
    <t>wordt verborgen</t>
  </si>
  <si>
    <t>Tot</t>
  </si>
  <si>
    <t>Totaal:</t>
  </si>
  <si>
    <t>deelnemer 1</t>
  </si>
  <si>
    <t>deelnemer 2</t>
  </si>
  <si>
    <t>deelnemer 3</t>
  </si>
  <si>
    <t>deelnemer 4</t>
  </si>
  <si>
    <t>deelnemer 5</t>
  </si>
  <si>
    <t>deelnemer 6</t>
  </si>
  <si>
    <t>deelnemer 7</t>
  </si>
  <si>
    <t>deelnemer 9</t>
  </si>
  <si>
    <t>deelnemer 10</t>
  </si>
  <si>
    <t>deelnemer 11</t>
  </si>
  <si>
    <t>deelnemer 12</t>
  </si>
  <si>
    <t>deelnemer 13</t>
  </si>
  <si>
    <t>deelnemer 14</t>
  </si>
  <si>
    <t>deelnemer 15</t>
  </si>
  <si>
    <t>deelnemer 16</t>
  </si>
  <si>
    <t>deelnemer 17</t>
  </si>
  <si>
    <t>deelnemer 18</t>
  </si>
  <si>
    <t>deelnemer 19</t>
  </si>
  <si>
    <t>deelnemer 20</t>
  </si>
  <si>
    <t>deelnemer 21</t>
  </si>
  <si>
    <t>Periodepunten</t>
  </si>
  <si>
    <t>HIER NIETS VERANDEREN. TELLING GAAT AUTOMATISCH.</t>
  </si>
  <si>
    <t>Punten per avond</t>
  </si>
  <si>
    <t>Nr.</t>
  </si>
  <si>
    <t>Naam</t>
  </si>
  <si>
    <t>Punten
op deze avond</t>
  </si>
  <si>
    <t>Totale aantal
periodepunten</t>
  </si>
  <si>
    <t>Ranking 
vorige avond</t>
  </si>
  <si>
    <t>UITSLAG VAN AVOND</t>
  </si>
  <si>
    <t>periode punten
(1 t/m 21)</t>
  </si>
  <si>
    <t>Ranking per avond</t>
  </si>
  <si>
    <t>Totaaloverzichten</t>
  </si>
  <si>
    <t>KLASSEMENT NA AVOND</t>
  </si>
  <si>
    <t>Totaal periodepunten t/m week</t>
  </si>
  <si>
    <t>Totaal
Periode-
punten</t>
  </si>
  <si>
    <t>INVULBLAD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</si>
</sst>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1" x14ac:knownFonts="1"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28"/>
      <name val="Calibri"/>
      <family val="2"/>
    </font>
    <font>
      <sz val="12"/>
      <color theme="0"/>
      <name val="Calibri"/>
      <family val="2"/>
    </font>
    <font>
      <i/>
      <sz val="9"/>
      <color rgb="FF000000"/>
      <name val="Calibri"/>
      <family val="2"/>
    </font>
    <font>
      <b/>
      <u/>
      <sz val="16"/>
      <color rgb="FFFF0000"/>
      <name val="Calibri"/>
      <family val="2"/>
    </font>
    <font>
      <b/>
      <u/>
      <sz val="18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8DB4E2"/>
        <bgColor rgb="FF8DB4E2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9" borderId="9" xfId="0" applyFont="1" applyFill="1" applyBorder="1"/>
    <xf numFmtId="0" fontId="0" fillId="9" borderId="10" xfId="0" applyFill="1" applyBorder="1"/>
    <xf numFmtId="0" fontId="4" fillId="9" borderId="10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left"/>
    </xf>
    <xf numFmtId="0" fontId="4" fillId="9" borderId="11" xfId="0" applyFont="1" applyFill="1" applyBorder="1" applyAlignment="1">
      <alignment horizontal="left"/>
    </xf>
    <xf numFmtId="0" fontId="0" fillId="4" borderId="17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0" fontId="0" fillId="4" borderId="26" xfId="0" applyFill="1" applyBorder="1" applyAlignment="1">
      <alignment horizontal="right"/>
    </xf>
    <xf numFmtId="0" fontId="0" fillId="11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5" borderId="1" xfId="0" applyNumberFormat="1" applyFont="1" applyFill="1" applyBorder="1"/>
    <xf numFmtId="164" fontId="3" fillId="5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11" borderId="8" xfId="0" applyFill="1" applyBorder="1"/>
    <xf numFmtId="0" fontId="0" fillId="5" borderId="8" xfId="0" applyFill="1" applyBorder="1"/>
    <xf numFmtId="0" fontId="0" fillId="0" borderId="8" xfId="0" applyBorder="1"/>
    <xf numFmtId="0" fontId="0" fillId="13" borderId="8" xfId="0" applyFill="1" applyBorder="1"/>
    <xf numFmtId="0" fontId="0" fillId="11" borderId="28" xfId="0" applyFill="1" applyBorder="1" applyAlignment="1">
      <alignment horizontal="center"/>
    </xf>
    <xf numFmtId="0" fontId="0" fillId="5" borderId="28" xfId="0" applyFill="1" applyBorder="1"/>
    <xf numFmtId="0" fontId="0" fillId="9" borderId="28" xfId="0" applyFill="1" applyBorder="1"/>
    <xf numFmtId="0" fontId="0" fillId="13" borderId="28" xfId="0" applyFill="1" applyBorder="1"/>
    <xf numFmtId="1" fontId="3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9" borderId="13" xfId="0" applyFill="1" applyBorder="1"/>
    <xf numFmtId="0" fontId="0" fillId="9" borderId="14" xfId="0" applyFill="1" applyBorder="1"/>
    <xf numFmtId="0" fontId="0" fillId="9" borderId="12" xfId="0" applyFill="1" applyBorder="1"/>
    <xf numFmtId="0" fontId="0" fillId="9" borderId="15" xfId="0" applyFill="1" applyBorder="1"/>
    <xf numFmtId="0" fontId="3" fillId="10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 vertical="center"/>
    </xf>
    <xf numFmtId="0" fontId="0" fillId="13" borderId="2" xfId="0" applyFill="1" applyBorder="1"/>
    <xf numFmtId="0" fontId="0" fillId="13" borderId="3" xfId="0" applyFill="1" applyBorder="1"/>
    <xf numFmtId="0" fontId="0" fillId="11" borderId="36" xfId="0" applyFill="1" applyBorder="1" applyAlignment="1">
      <alignment horizontal="center"/>
    </xf>
    <xf numFmtId="0" fontId="0" fillId="11" borderId="4" xfId="0" applyFill="1" applyBorder="1"/>
    <xf numFmtId="0" fontId="0" fillId="11" borderId="7" xfId="0" applyFill="1" applyBorder="1"/>
    <xf numFmtId="0" fontId="0" fillId="9" borderId="2" xfId="0" applyFill="1" applyBorder="1"/>
    <xf numFmtId="0" fontId="0" fillId="9" borderId="3" xfId="0" applyFill="1" applyBorder="1"/>
    <xf numFmtId="1" fontId="0" fillId="5" borderId="1" xfId="0" applyNumberFormat="1" applyFill="1" applyBorder="1"/>
    <xf numFmtId="1" fontId="0" fillId="5" borderId="8" xfId="0" applyNumberForma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4" fillId="9" borderId="1" xfId="0" applyFont="1" applyFill="1" applyBorder="1"/>
    <xf numFmtId="0" fontId="4" fillId="13" borderId="1" xfId="0" applyFont="1" applyFill="1" applyBorder="1"/>
    <xf numFmtId="0" fontId="0" fillId="5" borderId="1" xfId="0" applyFont="1" applyFill="1" applyBorder="1"/>
    <xf numFmtId="0" fontId="0" fillId="0" borderId="0" xfId="0" applyProtection="1"/>
    <xf numFmtId="0" fontId="5" fillId="0" borderId="1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center" vertical="center"/>
    </xf>
    <xf numFmtId="0" fontId="6" fillId="1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7" fillId="15" borderId="1" xfId="0" applyFont="1" applyFill="1" applyBorder="1" applyAlignment="1" applyProtection="1">
      <alignment horizontal="center" vertical="center"/>
    </xf>
    <xf numFmtId="0" fontId="3" fillId="10" borderId="5" xfId="0" applyFont="1" applyFill="1" applyBorder="1" applyAlignment="1" applyProtection="1">
      <alignment horizontal="center" vertical="center"/>
    </xf>
    <xf numFmtId="164" fontId="3" fillId="5" borderId="6" xfId="0" applyNumberFormat="1" applyFont="1" applyFill="1" applyBorder="1" applyAlignment="1" applyProtection="1">
      <alignment horizontal="center" vertical="center" wrapText="1"/>
    </xf>
    <xf numFmtId="0" fontId="0" fillId="10" borderId="7" xfId="0" applyFill="1" applyBorder="1" applyProtection="1"/>
    <xf numFmtId="0" fontId="3" fillId="6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vertical="center"/>
    </xf>
    <xf numFmtId="164" fontId="3" fillId="5" borderId="6" xfId="0" applyNumberFormat="1" applyFont="1" applyFill="1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right"/>
      <protection locked="0"/>
    </xf>
    <xf numFmtId="0" fontId="0" fillId="0" borderId="30" xfId="0" applyBorder="1" applyAlignment="1" applyProtection="1">
      <alignment horizontal="right"/>
      <protection locked="0"/>
    </xf>
    <xf numFmtId="0" fontId="0" fillId="0" borderId="31" xfId="0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right"/>
      <protection locked="0"/>
    </xf>
    <xf numFmtId="0" fontId="0" fillId="0" borderId="20" xfId="0" applyBorder="1" applyAlignment="1" applyProtection="1">
      <alignment horizontal="right"/>
      <protection locked="0"/>
    </xf>
    <xf numFmtId="0" fontId="0" fillId="0" borderId="21" xfId="0" applyBorder="1" applyAlignment="1" applyProtection="1">
      <alignment horizontal="right"/>
      <protection locked="0"/>
    </xf>
    <xf numFmtId="0" fontId="0" fillId="0" borderId="23" xfId="0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right"/>
      <protection locked="0"/>
    </xf>
    <xf numFmtId="0" fontId="0" fillId="0" borderId="25" xfId="0" applyBorder="1" applyAlignment="1" applyProtection="1">
      <alignment horizontal="right"/>
      <protection locked="0"/>
    </xf>
    <xf numFmtId="0" fontId="4" fillId="0" borderId="0" xfId="0" applyFont="1"/>
    <xf numFmtId="0" fontId="0" fillId="2" borderId="2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5" fillId="0" borderId="7" xfId="0" applyFont="1" applyFill="1" applyBorder="1" applyAlignment="1" applyProtection="1">
      <alignment horizontal="center" vertical="center"/>
    </xf>
  </cellXfs>
  <cellStyles count="2">
    <cellStyle name="Hyperlink" xfId="1"/>
    <cellStyle name="Standaard" xfId="0" builtinId="0" customBuiltin="1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5"/>
  <sheetViews>
    <sheetView showGridLines="0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C25" sqref="C25"/>
    </sheetView>
  </sheetViews>
  <sheetFormatPr defaultColWidth="0" defaultRowHeight="15" zeroHeight="1" x14ac:dyDescent="0.25"/>
  <cols>
    <col min="1" max="1" width="3.7109375" customWidth="1"/>
    <col min="2" max="2" width="20.7109375" customWidth="1"/>
    <col min="3" max="6" width="3.7109375" customWidth="1"/>
    <col min="7" max="7" width="4.7109375" style="1" customWidth="1"/>
    <col min="8" max="11" width="3.7109375" customWidth="1"/>
    <col min="12" max="12" width="4.7109375" style="1" customWidth="1"/>
    <col min="13" max="16" width="3.7109375" customWidth="1"/>
    <col min="17" max="17" width="4.7109375" style="1" customWidth="1"/>
    <col min="18" max="21" width="3.7109375" customWidth="1"/>
    <col min="22" max="22" width="4.7109375" style="1" customWidth="1"/>
    <col min="23" max="26" width="3.7109375" customWidth="1"/>
    <col min="27" max="27" width="4.7109375" style="1" customWidth="1"/>
    <col min="28" max="31" width="3.7109375" customWidth="1"/>
    <col min="32" max="32" width="4.7109375" style="1" customWidth="1"/>
    <col min="33" max="36" width="3.7109375" customWidth="1"/>
    <col min="37" max="37" width="4.7109375" style="1" customWidth="1"/>
    <col min="38" max="41" width="3.7109375" customWidth="1"/>
    <col min="42" max="42" width="4.7109375" style="1" customWidth="1"/>
    <col min="43" max="46" width="3.7109375" customWidth="1"/>
    <col min="47" max="47" width="4.7109375" style="1" customWidth="1"/>
    <col min="48" max="51" width="3.7109375" customWidth="1"/>
    <col min="52" max="52" width="4.7109375" style="1" customWidth="1"/>
    <col min="53" max="56" width="3.7109375" customWidth="1"/>
    <col min="57" max="57" width="4.7109375" style="1" customWidth="1"/>
    <col min="58" max="61" width="3.7109375" customWidth="1"/>
    <col min="62" max="62" width="4.7109375" style="1" customWidth="1"/>
    <col min="63" max="66" width="3.7109375" customWidth="1"/>
    <col min="67" max="67" width="4.7109375" style="1" customWidth="1"/>
    <col min="68" max="71" width="3.7109375" customWidth="1"/>
    <col min="72" max="72" width="4.7109375" style="1" customWidth="1"/>
    <col min="73" max="76" width="3.7109375" customWidth="1"/>
    <col min="77" max="77" width="4.7109375" style="1" customWidth="1"/>
    <col min="78" max="81" width="3.7109375" customWidth="1"/>
    <col min="82" max="82" width="4.7109375" style="1" customWidth="1"/>
    <col min="83" max="86" width="3.7109375" customWidth="1"/>
    <col min="87" max="87" width="4.7109375" style="1" customWidth="1"/>
    <col min="88" max="88" width="2.7109375" customWidth="1"/>
    <col min="89" max="16384" width="9.140625" hidden="1"/>
  </cols>
  <sheetData>
    <row r="1" spans="1:87" ht="15.75" thickBot="1" x14ac:dyDescent="0.3">
      <c r="A1" s="94" t="s">
        <v>40</v>
      </c>
    </row>
    <row r="2" spans="1:87" x14ac:dyDescent="0.25">
      <c r="A2" s="40"/>
      <c r="B2" s="41"/>
      <c r="C2" s="5" t="s">
        <v>0</v>
      </c>
      <c r="D2" s="6"/>
      <c r="E2" s="7">
        <v>1</v>
      </c>
      <c r="F2" s="8"/>
      <c r="G2" s="9"/>
      <c r="H2" s="5" t="s">
        <v>0</v>
      </c>
      <c r="I2" s="6"/>
      <c r="J2" s="7">
        <f>E2+1</f>
        <v>2</v>
      </c>
      <c r="K2" s="8"/>
      <c r="L2" s="9"/>
      <c r="M2" s="5" t="s">
        <v>0</v>
      </c>
      <c r="N2" s="6"/>
      <c r="O2" s="7">
        <f>J2+1</f>
        <v>3</v>
      </c>
      <c r="P2" s="8"/>
      <c r="Q2" s="9"/>
      <c r="R2" s="5" t="s">
        <v>0</v>
      </c>
      <c r="S2" s="6"/>
      <c r="T2" s="7">
        <f t="shared" ref="T2" si="0">O2+1</f>
        <v>4</v>
      </c>
      <c r="U2" s="8"/>
      <c r="V2" s="9"/>
      <c r="W2" s="5" t="s">
        <v>0</v>
      </c>
      <c r="X2" s="6"/>
      <c r="Y2" s="7">
        <f t="shared" ref="Y2" si="1">T2+1</f>
        <v>5</v>
      </c>
      <c r="Z2" s="8"/>
      <c r="AA2" s="9"/>
      <c r="AB2" s="5" t="s">
        <v>0</v>
      </c>
      <c r="AC2" s="6"/>
      <c r="AD2" s="7">
        <f t="shared" ref="AD2" si="2">Y2+1</f>
        <v>6</v>
      </c>
      <c r="AE2" s="8"/>
      <c r="AF2" s="9"/>
      <c r="AG2" s="5" t="s">
        <v>0</v>
      </c>
      <c r="AH2" s="6"/>
      <c r="AI2" s="7">
        <f t="shared" ref="AI2" si="3">AD2+1</f>
        <v>7</v>
      </c>
      <c r="AJ2" s="8"/>
      <c r="AK2" s="9"/>
      <c r="AL2" s="5" t="s">
        <v>0</v>
      </c>
      <c r="AM2" s="6"/>
      <c r="AN2" s="7">
        <f t="shared" ref="AN2" si="4">AI2+1</f>
        <v>8</v>
      </c>
      <c r="AO2" s="8"/>
      <c r="AP2" s="9"/>
      <c r="AQ2" s="5" t="s">
        <v>0</v>
      </c>
      <c r="AR2" s="6"/>
      <c r="AS2" s="7">
        <f t="shared" ref="AS2" si="5">AN2+1</f>
        <v>9</v>
      </c>
      <c r="AT2" s="8"/>
      <c r="AU2" s="9"/>
      <c r="AV2" s="5" t="s">
        <v>0</v>
      </c>
      <c r="AW2" s="6"/>
      <c r="AX2" s="7">
        <f t="shared" ref="AX2" si="6">AS2+1</f>
        <v>10</v>
      </c>
      <c r="AY2" s="8"/>
      <c r="AZ2" s="9"/>
      <c r="BA2" s="5" t="s">
        <v>0</v>
      </c>
      <c r="BB2" s="6"/>
      <c r="BC2" s="7">
        <f t="shared" ref="BC2" si="7">AX2+1</f>
        <v>11</v>
      </c>
      <c r="BD2" s="8"/>
      <c r="BE2" s="9"/>
      <c r="BF2" s="5" t="s">
        <v>0</v>
      </c>
      <c r="BG2" s="6"/>
      <c r="BH2" s="7">
        <f t="shared" ref="BH2" si="8">BC2+1</f>
        <v>12</v>
      </c>
      <c r="BI2" s="8"/>
      <c r="BJ2" s="9"/>
      <c r="BK2" s="5" t="s">
        <v>0</v>
      </c>
      <c r="BL2" s="6"/>
      <c r="BM2" s="7">
        <f t="shared" ref="BM2" si="9">BH2+1</f>
        <v>13</v>
      </c>
      <c r="BN2" s="8"/>
      <c r="BO2" s="9"/>
      <c r="BP2" s="5" t="s">
        <v>0</v>
      </c>
      <c r="BQ2" s="6"/>
      <c r="BR2" s="7">
        <f t="shared" ref="BR2" si="10">BM2+1</f>
        <v>14</v>
      </c>
      <c r="BS2" s="8"/>
      <c r="BT2" s="9"/>
      <c r="BU2" s="5" t="s">
        <v>0</v>
      </c>
      <c r="BV2" s="6"/>
      <c r="BW2" s="7">
        <f t="shared" ref="BW2" si="11">BR2+1</f>
        <v>15</v>
      </c>
      <c r="BX2" s="8"/>
      <c r="BY2" s="9"/>
      <c r="BZ2" s="5" t="s">
        <v>0</v>
      </c>
      <c r="CA2" s="6"/>
      <c r="CB2" s="7">
        <f t="shared" ref="CB2" si="12">BW2+1</f>
        <v>16</v>
      </c>
      <c r="CC2" s="8"/>
      <c r="CD2" s="9"/>
      <c r="CE2" s="5" t="s">
        <v>0</v>
      </c>
      <c r="CF2" s="6"/>
      <c r="CG2" s="7">
        <f t="shared" ref="CG2" si="13">CB2+1</f>
        <v>17</v>
      </c>
      <c r="CH2" s="8"/>
      <c r="CI2" s="9"/>
    </row>
    <row r="3" spans="1:87" ht="15.75" thickBot="1" x14ac:dyDescent="0.3">
      <c r="A3" s="42"/>
      <c r="B3" s="43"/>
      <c r="C3" s="36">
        <v>1</v>
      </c>
      <c r="D3" s="37">
        <v>2</v>
      </c>
      <c r="E3" s="37">
        <v>3</v>
      </c>
      <c r="F3" s="38">
        <v>4</v>
      </c>
      <c r="G3" s="39" t="s">
        <v>3</v>
      </c>
      <c r="H3" s="36">
        <v>1</v>
      </c>
      <c r="I3" s="37">
        <v>2</v>
      </c>
      <c r="J3" s="37">
        <v>3</v>
      </c>
      <c r="K3" s="38">
        <v>4</v>
      </c>
      <c r="L3" s="39" t="s">
        <v>3</v>
      </c>
      <c r="M3" s="36">
        <v>1</v>
      </c>
      <c r="N3" s="37">
        <v>2</v>
      </c>
      <c r="O3" s="37">
        <v>3</v>
      </c>
      <c r="P3" s="38">
        <v>4</v>
      </c>
      <c r="Q3" s="39" t="s">
        <v>3</v>
      </c>
      <c r="R3" s="36">
        <v>5</v>
      </c>
      <c r="S3" s="37">
        <v>6</v>
      </c>
      <c r="T3" s="37">
        <v>7</v>
      </c>
      <c r="U3" s="38">
        <v>8</v>
      </c>
      <c r="V3" s="39" t="s">
        <v>3</v>
      </c>
      <c r="W3" s="36">
        <v>9</v>
      </c>
      <c r="X3" s="37">
        <v>10</v>
      </c>
      <c r="Y3" s="37">
        <v>11</v>
      </c>
      <c r="Z3" s="38">
        <v>12</v>
      </c>
      <c r="AA3" s="39" t="s">
        <v>3</v>
      </c>
      <c r="AB3" s="36">
        <v>13</v>
      </c>
      <c r="AC3" s="37">
        <v>14</v>
      </c>
      <c r="AD3" s="37">
        <v>15</v>
      </c>
      <c r="AE3" s="38">
        <v>16</v>
      </c>
      <c r="AF3" s="39" t="s">
        <v>3</v>
      </c>
      <c r="AG3" s="36">
        <v>17</v>
      </c>
      <c r="AH3" s="37">
        <v>18</v>
      </c>
      <c r="AI3" s="37">
        <v>19</v>
      </c>
      <c r="AJ3" s="38">
        <v>20</v>
      </c>
      <c r="AK3" s="39" t="s">
        <v>3</v>
      </c>
      <c r="AL3" s="36">
        <v>21</v>
      </c>
      <c r="AM3" s="37">
        <v>22</v>
      </c>
      <c r="AN3" s="37">
        <v>23</v>
      </c>
      <c r="AO3" s="38">
        <v>24</v>
      </c>
      <c r="AP3" s="39" t="s">
        <v>3</v>
      </c>
      <c r="AQ3" s="36">
        <v>25</v>
      </c>
      <c r="AR3" s="37">
        <v>26</v>
      </c>
      <c r="AS3" s="37">
        <v>27</v>
      </c>
      <c r="AT3" s="38">
        <v>28</v>
      </c>
      <c r="AU3" s="39" t="s">
        <v>3</v>
      </c>
      <c r="AV3" s="36">
        <v>29</v>
      </c>
      <c r="AW3" s="37">
        <v>30</v>
      </c>
      <c r="AX3" s="37">
        <v>31</v>
      </c>
      <c r="AY3" s="38">
        <v>32</v>
      </c>
      <c r="AZ3" s="39" t="s">
        <v>3</v>
      </c>
      <c r="BA3" s="36">
        <v>33</v>
      </c>
      <c r="BB3" s="37">
        <v>34</v>
      </c>
      <c r="BC3" s="37">
        <v>35</v>
      </c>
      <c r="BD3" s="38">
        <v>36</v>
      </c>
      <c r="BE3" s="39" t="s">
        <v>3</v>
      </c>
      <c r="BF3" s="36">
        <v>37</v>
      </c>
      <c r="BG3" s="37">
        <v>38</v>
      </c>
      <c r="BH3" s="37">
        <v>39</v>
      </c>
      <c r="BI3" s="38">
        <v>40</v>
      </c>
      <c r="BJ3" s="39" t="s">
        <v>3</v>
      </c>
      <c r="BK3" s="36">
        <v>41</v>
      </c>
      <c r="BL3" s="37">
        <v>42</v>
      </c>
      <c r="BM3" s="37">
        <v>43</v>
      </c>
      <c r="BN3" s="38">
        <v>44</v>
      </c>
      <c r="BO3" s="39" t="s">
        <v>3</v>
      </c>
      <c r="BP3" s="36">
        <v>45</v>
      </c>
      <c r="BQ3" s="37">
        <v>46</v>
      </c>
      <c r="BR3" s="37">
        <v>47</v>
      </c>
      <c r="BS3" s="38">
        <v>48</v>
      </c>
      <c r="BT3" s="39" t="s">
        <v>3</v>
      </c>
      <c r="BU3" s="36">
        <v>49</v>
      </c>
      <c r="BV3" s="37">
        <v>50</v>
      </c>
      <c r="BW3" s="37">
        <v>51</v>
      </c>
      <c r="BX3" s="38">
        <v>52</v>
      </c>
      <c r="BY3" s="39" t="s">
        <v>3</v>
      </c>
      <c r="BZ3" s="36">
        <v>53</v>
      </c>
      <c r="CA3" s="37">
        <v>54</v>
      </c>
      <c r="CB3" s="37">
        <v>55</v>
      </c>
      <c r="CC3" s="38">
        <v>56</v>
      </c>
      <c r="CD3" s="39" t="s">
        <v>3</v>
      </c>
      <c r="CE3" s="36">
        <v>57</v>
      </c>
      <c r="CF3" s="37">
        <v>58</v>
      </c>
      <c r="CG3" s="37">
        <v>59</v>
      </c>
      <c r="CH3" s="38">
        <v>60</v>
      </c>
      <c r="CI3" s="39" t="s">
        <v>3</v>
      </c>
    </row>
    <row r="4" spans="1:87" x14ac:dyDescent="0.25">
      <c r="A4" s="95">
        <v>51</v>
      </c>
      <c r="B4" s="96" t="s">
        <v>5</v>
      </c>
      <c r="C4" s="85">
        <v>1</v>
      </c>
      <c r="D4" s="86"/>
      <c r="E4" s="86"/>
      <c r="F4" s="87"/>
      <c r="G4" s="10">
        <f>SUM(C4:F4)+ROW()/1000000</f>
        <v>1.0000039999999999</v>
      </c>
      <c r="H4" s="85"/>
      <c r="I4" s="86"/>
      <c r="J4" s="86"/>
      <c r="K4" s="87"/>
      <c r="L4" s="10">
        <f>SUM(H4:K4)+ROW()/1000000</f>
        <v>3.9999999999999998E-6</v>
      </c>
      <c r="M4" s="85"/>
      <c r="N4" s="86"/>
      <c r="O4" s="86"/>
      <c r="P4" s="87"/>
      <c r="Q4" s="10">
        <f>SUM(M4:P4)+ROW()/1000000</f>
        <v>3.9999999999999998E-6</v>
      </c>
      <c r="R4" s="85"/>
      <c r="S4" s="86"/>
      <c r="T4" s="86"/>
      <c r="U4" s="87"/>
      <c r="V4" s="10">
        <f t="shared" ref="V4" si="14">SUM(R4:U4)+ROW()/1000000</f>
        <v>3.9999999999999998E-6</v>
      </c>
      <c r="W4" s="85"/>
      <c r="X4" s="86"/>
      <c r="Y4" s="86"/>
      <c r="Z4" s="87"/>
      <c r="AA4" s="10">
        <f t="shared" ref="AA4" si="15">SUM(W4:Z4)+ROW()/1000000</f>
        <v>3.9999999999999998E-6</v>
      </c>
      <c r="AB4" s="85"/>
      <c r="AC4" s="86"/>
      <c r="AD4" s="86"/>
      <c r="AE4" s="87"/>
      <c r="AF4" s="10">
        <f t="shared" ref="AF4" si="16">SUM(AB4:AE4)+ROW()/1000000</f>
        <v>3.9999999999999998E-6</v>
      </c>
      <c r="AG4" s="85"/>
      <c r="AH4" s="86"/>
      <c r="AI4" s="86"/>
      <c r="AJ4" s="87"/>
      <c r="AK4" s="10">
        <f t="shared" ref="AK4" si="17">SUM(AG4:AJ4)+ROW()/1000000</f>
        <v>3.9999999999999998E-6</v>
      </c>
      <c r="AL4" s="85"/>
      <c r="AM4" s="86"/>
      <c r="AN4" s="86"/>
      <c r="AO4" s="87"/>
      <c r="AP4" s="10">
        <f t="shared" ref="AP4" si="18">SUM(AL4:AO4)+ROW()/1000000</f>
        <v>3.9999999999999998E-6</v>
      </c>
      <c r="AQ4" s="85"/>
      <c r="AR4" s="86"/>
      <c r="AS4" s="86"/>
      <c r="AT4" s="87"/>
      <c r="AU4" s="10">
        <f t="shared" ref="AU4" si="19">SUM(AQ4:AT4)+ROW()/1000000</f>
        <v>3.9999999999999998E-6</v>
      </c>
      <c r="AV4" s="85"/>
      <c r="AW4" s="86"/>
      <c r="AX4" s="86"/>
      <c r="AY4" s="87"/>
      <c r="AZ4" s="10">
        <f t="shared" ref="AZ4" si="20">SUM(AV4:AY4)+ROW()/1000000</f>
        <v>3.9999999999999998E-6</v>
      </c>
      <c r="BA4" s="85"/>
      <c r="BB4" s="86"/>
      <c r="BC4" s="86"/>
      <c r="BD4" s="87"/>
      <c r="BE4" s="10">
        <f t="shared" ref="BE4" si="21">SUM(BA4:BD4)+ROW()/1000000</f>
        <v>3.9999999999999998E-6</v>
      </c>
      <c r="BF4" s="85"/>
      <c r="BG4" s="86"/>
      <c r="BH4" s="86"/>
      <c r="BI4" s="87"/>
      <c r="BJ4" s="10">
        <f t="shared" ref="BJ4" si="22">SUM(BF4:BI4)+ROW()/1000000</f>
        <v>3.9999999999999998E-6</v>
      </c>
      <c r="BK4" s="85"/>
      <c r="BL4" s="86"/>
      <c r="BM4" s="86"/>
      <c r="BN4" s="87"/>
      <c r="BO4" s="10">
        <f t="shared" ref="BO4" si="23">SUM(BK4:BN4)+ROW()/1000000</f>
        <v>3.9999999999999998E-6</v>
      </c>
      <c r="BP4" s="85"/>
      <c r="BQ4" s="86"/>
      <c r="BR4" s="86"/>
      <c r="BS4" s="87"/>
      <c r="BT4" s="10">
        <f t="shared" ref="BT4" si="24">SUM(BP4:BS4)+ROW()/1000000</f>
        <v>3.9999999999999998E-6</v>
      </c>
      <c r="BU4" s="85"/>
      <c r="BV4" s="86"/>
      <c r="BW4" s="86"/>
      <c r="BX4" s="87"/>
      <c r="BY4" s="10">
        <f t="shared" ref="BY4" si="25">SUM(BU4:BX4)+ROW()/1000000</f>
        <v>3.9999999999999998E-6</v>
      </c>
      <c r="BZ4" s="85"/>
      <c r="CA4" s="86"/>
      <c r="CB4" s="86"/>
      <c r="CC4" s="87"/>
      <c r="CD4" s="10">
        <f t="shared" ref="CD4" si="26">SUM(BZ4:CC4)+ROW()/1000000</f>
        <v>3.9999999999999998E-6</v>
      </c>
      <c r="CE4" s="85"/>
      <c r="CF4" s="86"/>
      <c r="CG4" s="86"/>
      <c r="CH4" s="87"/>
      <c r="CI4" s="10">
        <f t="shared" ref="CI4" si="27">SUM(CE4:CH4)+ROW()/1000000</f>
        <v>3.9999999999999998E-6</v>
      </c>
    </row>
    <row r="5" spans="1:87" x14ac:dyDescent="0.25">
      <c r="A5" s="97">
        <v>52</v>
      </c>
      <c r="B5" s="98" t="s">
        <v>6</v>
      </c>
      <c r="C5" s="88">
        <v>45</v>
      </c>
      <c r="D5" s="89"/>
      <c r="E5" s="89"/>
      <c r="F5" s="90"/>
      <c r="G5" s="11">
        <f t="shared" ref="G5:G24" si="28">SUM(C5:F5)+ROW()/1000000</f>
        <v>45.000005000000002</v>
      </c>
      <c r="H5" s="88"/>
      <c r="I5" s="89"/>
      <c r="J5" s="89"/>
      <c r="K5" s="90"/>
      <c r="L5" s="11">
        <f t="shared" ref="L5:L24" si="29">SUM(H5:K5)+ROW()/1000000</f>
        <v>5.0000000000000004E-6</v>
      </c>
      <c r="M5" s="88"/>
      <c r="N5" s="89"/>
      <c r="O5" s="89"/>
      <c r="P5" s="90"/>
      <c r="Q5" s="11">
        <f t="shared" ref="Q5:Q24" si="30">SUM(M5:P5)+ROW()/1000000</f>
        <v>5.0000000000000004E-6</v>
      </c>
      <c r="R5" s="88"/>
      <c r="S5" s="89"/>
      <c r="T5" s="89"/>
      <c r="U5" s="90"/>
      <c r="V5" s="11">
        <f t="shared" ref="V5:V24" si="31">SUM(R5:U5)+ROW()/1000000</f>
        <v>5.0000000000000004E-6</v>
      </c>
      <c r="W5" s="88"/>
      <c r="X5" s="89"/>
      <c r="Y5" s="89"/>
      <c r="Z5" s="90"/>
      <c r="AA5" s="11">
        <f t="shared" ref="AA5:AA24" si="32">SUM(W5:Z5)+ROW()/1000000</f>
        <v>5.0000000000000004E-6</v>
      </c>
      <c r="AB5" s="88"/>
      <c r="AC5" s="89"/>
      <c r="AD5" s="89"/>
      <c r="AE5" s="90"/>
      <c r="AF5" s="11">
        <f t="shared" ref="AF5:AF24" si="33">SUM(AB5:AE5)+ROW()/1000000</f>
        <v>5.0000000000000004E-6</v>
      </c>
      <c r="AG5" s="88"/>
      <c r="AH5" s="89"/>
      <c r="AI5" s="89"/>
      <c r="AJ5" s="90"/>
      <c r="AK5" s="11">
        <f t="shared" ref="AK5:AK24" si="34">SUM(AG5:AJ5)+ROW()/1000000</f>
        <v>5.0000000000000004E-6</v>
      </c>
      <c r="AL5" s="88"/>
      <c r="AM5" s="89"/>
      <c r="AN5" s="89"/>
      <c r="AO5" s="90"/>
      <c r="AP5" s="11">
        <f t="shared" ref="AP5:AP24" si="35">SUM(AL5:AO5)+ROW()/1000000</f>
        <v>5.0000000000000004E-6</v>
      </c>
      <c r="AQ5" s="88"/>
      <c r="AR5" s="89"/>
      <c r="AS5" s="89"/>
      <c r="AT5" s="90"/>
      <c r="AU5" s="11">
        <f t="shared" ref="AU5:AU24" si="36">SUM(AQ5:AT5)+ROW()/1000000</f>
        <v>5.0000000000000004E-6</v>
      </c>
      <c r="AV5" s="88"/>
      <c r="AW5" s="89"/>
      <c r="AX5" s="89"/>
      <c r="AY5" s="90"/>
      <c r="AZ5" s="11">
        <f t="shared" ref="AZ5:AZ24" si="37">SUM(AV5:AY5)+ROW()/1000000</f>
        <v>5.0000000000000004E-6</v>
      </c>
      <c r="BA5" s="88"/>
      <c r="BB5" s="89"/>
      <c r="BC5" s="89"/>
      <c r="BD5" s="90"/>
      <c r="BE5" s="11">
        <f t="shared" ref="BE5:BE24" si="38">SUM(BA5:BD5)+ROW()/1000000</f>
        <v>5.0000000000000004E-6</v>
      </c>
      <c r="BF5" s="88"/>
      <c r="BG5" s="89"/>
      <c r="BH5" s="89"/>
      <c r="BI5" s="90"/>
      <c r="BJ5" s="11">
        <f t="shared" ref="BJ5:BJ24" si="39">SUM(BF5:BI5)+ROW()/1000000</f>
        <v>5.0000000000000004E-6</v>
      </c>
      <c r="BK5" s="88"/>
      <c r="BL5" s="89"/>
      <c r="BM5" s="89"/>
      <c r="BN5" s="90"/>
      <c r="BO5" s="11">
        <f t="shared" ref="BO5:BO24" si="40">SUM(BK5:BN5)+ROW()/1000000</f>
        <v>5.0000000000000004E-6</v>
      </c>
      <c r="BP5" s="88"/>
      <c r="BQ5" s="89"/>
      <c r="BR5" s="89"/>
      <c r="BS5" s="90"/>
      <c r="BT5" s="11">
        <f t="shared" ref="BT5:BT24" si="41">SUM(BP5:BS5)+ROW()/1000000</f>
        <v>5.0000000000000004E-6</v>
      </c>
      <c r="BU5" s="88"/>
      <c r="BV5" s="89"/>
      <c r="BW5" s="89"/>
      <c r="BX5" s="90"/>
      <c r="BY5" s="11">
        <f t="shared" ref="BY5:BY24" si="42">SUM(BU5:BX5)+ROW()/1000000</f>
        <v>5.0000000000000004E-6</v>
      </c>
      <c r="BZ5" s="88"/>
      <c r="CA5" s="89"/>
      <c r="CB5" s="89"/>
      <c r="CC5" s="90"/>
      <c r="CD5" s="11">
        <f t="shared" ref="CD5:CD24" si="43">SUM(BZ5:CC5)+ROW()/1000000</f>
        <v>5.0000000000000004E-6</v>
      </c>
      <c r="CE5" s="88"/>
      <c r="CF5" s="89"/>
      <c r="CG5" s="89"/>
      <c r="CH5" s="90"/>
      <c r="CI5" s="11">
        <f t="shared" ref="CI5:CI24" si="44">SUM(CE5:CH5)+ROW()/1000000</f>
        <v>5.0000000000000004E-6</v>
      </c>
    </row>
    <row r="6" spans="1:87" x14ac:dyDescent="0.25">
      <c r="A6" s="97">
        <v>53</v>
      </c>
      <c r="B6" s="98" t="s">
        <v>7</v>
      </c>
      <c r="C6" s="88">
        <v>6</v>
      </c>
      <c r="D6" s="89"/>
      <c r="E6" s="89"/>
      <c r="F6" s="90"/>
      <c r="G6" s="11">
        <f t="shared" si="28"/>
        <v>6.000006</v>
      </c>
      <c r="H6" s="88"/>
      <c r="I6" s="89"/>
      <c r="J6" s="89"/>
      <c r="K6" s="90"/>
      <c r="L6" s="11">
        <f t="shared" si="29"/>
        <v>6.0000000000000002E-6</v>
      </c>
      <c r="M6" s="88"/>
      <c r="N6" s="89"/>
      <c r="O6" s="89"/>
      <c r="P6" s="90"/>
      <c r="Q6" s="11">
        <f t="shared" si="30"/>
        <v>6.0000000000000002E-6</v>
      </c>
      <c r="R6" s="88"/>
      <c r="S6" s="89"/>
      <c r="T6" s="89"/>
      <c r="U6" s="90"/>
      <c r="V6" s="11">
        <f t="shared" si="31"/>
        <v>6.0000000000000002E-6</v>
      </c>
      <c r="W6" s="88"/>
      <c r="X6" s="89"/>
      <c r="Y6" s="89"/>
      <c r="Z6" s="90"/>
      <c r="AA6" s="11">
        <f t="shared" si="32"/>
        <v>6.0000000000000002E-6</v>
      </c>
      <c r="AB6" s="88"/>
      <c r="AC6" s="89"/>
      <c r="AD6" s="89"/>
      <c r="AE6" s="90"/>
      <c r="AF6" s="11">
        <f t="shared" si="33"/>
        <v>6.0000000000000002E-6</v>
      </c>
      <c r="AG6" s="88"/>
      <c r="AH6" s="89"/>
      <c r="AI6" s="89"/>
      <c r="AJ6" s="90"/>
      <c r="AK6" s="11">
        <f t="shared" si="34"/>
        <v>6.0000000000000002E-6</v>
      </c>
      <c r="AL6" s="88"/>
      <c r="AM6" s="89"/>
      <c r="AN6" s="89"/>
      <c r="AO6" s="90"/>
      <c r="AP6" s="11">
        <f t="shared" si="35"/>
        <v>6.0000000000000002E-6</v>
      </c>
      <c r="AQ6" s="88"/>
      <c r="AR6" s="89"/>
      <c r="AS6" s="89"/>
      <c r="AT6" s="90"/>
      <c r="AU6" s="11">
        <f t="shared" si="36"/>
        <v>6.0000000000000002E-6</v>
      </c>
      <c r="AV6" s="88"/>
      <c r="AW6" s="89"/>
      <c r="AX6" s="89"/>
      <c r="AY6" s="90"/>
      <c r="AZ6" s="11">
        <f t="shared" si="37"/>
        <v>6.0000000000000002E-6</v>
      </c>
      <c r="BA6" s="88"/>
      <c r="BB6" s="89"/>
      <c r="BC6" s="89"/>
      <c r="BD6" s="90"/>
      <c r="BE6" s="11">
        <f t="shared" si="38"/>
        <v>6.0000000000000002E-6</v>
      </c>
      <c r="BF6" s="88"/>
      <c r="BG6" s="89"/>
      <c r="BH6" s="89"/>
      <c r="BI6" s="90"/>
      <c r="BJ6" s="11">
        <f t="shared" si="39"/>
        <v>6.0000000000000002E-6</v>
      </c>
      <c r="BK6" s="88"/>
      <c r="BL6" s="89"/>
      <c r="BM6" s="89"/>
      <c r="BN6" s="90"/>
      <c r="BO6" s="11">
        <f t="shared" si="40"/>
        <v>6.0000000000000002E-6</v>
      </c>
      <c r="BP6" s="88"/>
      <c r="BQ6" s="89"/>
      <c r="BR6" s="89"/>
      <c r="BS6" s="90"/>
      <c r="BT6" s="11">
        <f t="shared" si="41"/>
        <v>6.0000000000000002E-6</v>
      </c>
      <c r="BU6" s="88"/>
      <c r="BV6" s="89"/>
      <c r="BW6" s="89"/>
      <c r="BX6" s="90"/>
      <c r="BY6" s="11">
        <f t="shared" si="42"/>
        <v>6.0000000000000002E-6</v>
      </c>
      <c r="BZ6" s="88"/>
      <c r="CA6" s="89"/>
      <c r="CB6" s="89"/>
      <c r="CC6" s="90"/>
      <c r="CD6" s="11">
        <f t="shared" si="43"/>
        <v>6.0000000000000002E-6</v>
      </c>
      <c r="CE6" s="88"/>
      <c r="CF6" s="89"/>
      <c r="CG6" s="89"/>
      <c r="CH6" s="90"/>
      <c r="CI6" s="11">
        <f t="shared" si="44"/>
        <v>6.0000000000000002E-6</v>
      </c>
    </row>
    <row r="7" spans="1:87" x14ac:dyDescent="0.25">
      <c r="A7" s="97">
        <v>55</v>
      </c>
      <c r="B7" s="98" t="s">
        <v>8</v>
      </c>
      <c r="C7" s="88">
        <v>7</v>
      </c>
      <c r="D7" s="89"/>
      <c r="E7" s="89"/>
      <c r="F7" s="90"/>
      <c r="G7" s="11">
        <f t="shared" si="28"/>
        <v>7.0000070000000001</v>
      </c>
      <c r="H7" s="88"/>
      <c r="I7" s="89"/>
      <c r="J7" s="89"/>
      <c r="K7" s="90"/>
      <c r="L7" s="11">
        <f t="shared" si="29"/>
        <v>6.9999999999999999E-6</v>
      </c>
      <c r="M7" s="88"/>
      <c r="N7" s="89"/>
      <c r="O7" s="89"/>
      <c r="P7" s="90"/>
      <c r="Q7" s="11">
        <f t="shared" si="30"/>
        <v>6.9999999999999999E-6</v>
      </c>
      <c r="R7" s="88"/>
      <c r="S7" s="89"/>
      <c r="T7" s="89"/>
      <c r="U7" s="90"/>
      <c r="V7" s="11">
        <f t="shared" si="31"/>
        <v>6.9999999999999999E-6</v>
      </c>
      <c r="W7" s="88"/>
      <c r="X7" s="89"/>
      <c r="Y7" s="89"/>
      <c r="Z7" s="90"/>
      <c r="AA7" s="11">
        <f t="shared" si="32"/>
        <v>6.9999999999999999E-6</v>
      </c>
      <c r="AB7" s="88"/>
      <c r="AC7" s="89"/>
      <c r="AD7" s="89"/>
      <c r="AE7" s="90"/>
      <c r="AF7" s="11">
        <f t="shared" si="33"/>
        <v>6.9999999999999999E-6</v>
      </c>
      <c r="AG7" s="88"/>
      <c r="AH7" s="89"/>
      <c r="AI7" s="89"/>
      <c r="AJ7" s="90"/>
      <c r="AK7" s="11">
        <f t="shared" si="34"/>
        <v>6.9999999999999999E-6</v>
      </c>
      <c r="AL7" s="88"/>
      <c r="AM7" s="89"/>
      <c r="AN7" s="89"/>
      <c r="AO7" s="90"/>
      <c r="AP7" s="11">
        <f t="shared" si="35"/>
        <v>6.9999999999999999E-6</v>
      </c>
      <c r="AQ7" s="88"/>
      <c r="AR7" s="89"/>
      <c r="AS7" s="89"/>
      <c r="AT7" s="90"/>
      <c r="AU7" s="11">
        <f t="shared" si="36"/>
        <v>6.9999999999999999E-6</v>
      </c>
      <c r="AV7" s="88"/>
      <c r="AW7" s="89"/>
      <c r="AX7" s="89"/>
      <c r="AY7" s="90"/>
      <c r="AZ7" s="11">
        <f t="shared" si="37"/>
        <v>6.9999999999999999E-6</v>
      </c>
      <c r="BA7" s="88"/>
      <c r="BB7" s="89"/>
      <c r="BC7" s="89"/>
      <c r="BD7" s="90"/>
      <c r="BE7" s="11">
        <f t="shared" si="38"/>
        <v>6.9999999999999999E-6</v>
      </c>
      <c r="BF7" s="88"/>
      <c r="BG7" s="89"/>
      <c r="BH7" s="89"/>
      <c r="BI7" s="90"/>
      <c r="BJ7" s="11">
        <f t="shared" si="39"/>
        <v>6.9999999999999999E-6</v>
      </c>
      <c r="BK7" s="88"/>
      <c r="BL7" s="89"/>
      <c r="BM7" s="89"/>
      <c r="BN7" s="90"/>
      <c r="BO7" s="11">
        <f t="shared" si="40"/>
        <v>6.9999999999999999E-6</v>
      </c>
      <c r="BP7" s="88"/>
      <c r="BQ7" s="89"/>
      <c r="BR7" s="89"/>
      <c r="BS7" s="90"/>
      <c r="BT7" s="11">
        <f t="shared" si="41"/>
        <v>6.9999999999999999E-6</v>
      </c>
      <c r="BU7" s="88"/>
      <c r="BV7" s="89"/>
      <c r="BW7" s="89"/>
      <c r="BX7" s="90"/>
      <c r="BY7" s="11">
        <f t="shared" si="42"/>
        <v>6.9999999999999999E-6</v>
      </c>
      <c r="BZ7" s="88"/>
      <c r="CA7" s="89"/>
      <c r="CB7" s="89"/>
      <c r="CC7" s="90"/>
      <c r="CD7" s="11">
        <f t="shared" si="43"/>
        <v>6.9999999999999999E-6</v>
      </c>
      <c r="CE7" s="88"/>
      <c r="CF7" s="89"/>
      <c r="CG7" s="89"/>
      <c r="CH7" s="90"/>
      <c r="CI7" s="11">
        <f t="shared" si="44"/>
        <v>6.9999999999999999E-6</v>
      </c>
    </row>
    <row r="8" spans="1:87" x14ac:dyDescent="0.25">
      <c r="A8" s="97">
        <v>56</v>
      </c>
      <c r="B8" s="98" t="s">
        <v>9</v>
      </c>
      <c r="C8" s="88">
        <v>4</v>
      </c>
      <c r="D8" s="89"/>
      <c r="E8" s="89"/>
      <c r="F8" s="90"/>
      <c r="G8" s="11">
        <f t="shared" si="28"/>
        <v>4.0000080000000002</v>
      </c>
      <c r="H8" s="88"/>
      <c r="I8" s="89"/>
      <c r="J8" s="89"/>
      <c r="K8" s="90"/>
      <c r="L8" s="11">
        <f t="shared" si="29"/>
        <v>7.9999999999999996E-6</v>
      </c>
      <c r="M8" s="88"/>
      <c r="N8" s="89"/>
      <c r="O8" s="89"/>
      <c r="P8" s="90"/>
      <c r="Q8" s="11">
        <f t="shared" si="30"/>
        <v>7.9999999999999996E-6</v>
      </c>
      <c r="R8" s="88"/>
      <c r="S8" s="89"/>
      <c r="T8" s="89"/>
      <c r="U8" s="90"/>
      <c r="V8" s="11">
        <f t="shared" si="31"/>
        <v>7.9999999999999996E-6</v>
      </c>
      <c r="W8" s="88"/>
      <c r="X8" s="89"/>
      <c r="Y8" s="89"/>
      <c r="Z8" s="90"/>
      <c r="AA8" s="11">
        <f t="shared" si="32"/>
        <v>7.9999999999999996E-6</v>
      </c>
      <c r="AB8" s="88"/>
      <c r="AC8" s="89"/>
      <c r="AD8" s="89"/>
      <c r="AE8" s="90"/>
      <c r="AF8" s="11">
        <f t="shared" si="33"/>
        <v>7.9999999999999996E-6</v>
      </c>
      <c r="AG8" s="88"/>
      <c r="AH8" s="89"/>
      <c r="AI8" s="89"/>
      <c r="AJ8" s="90"/>
      <c r="AK8" s="11">
        <f t="shared" si="34"/>
        <v>7.9999999999999996E-6</v>
      </c>
      <c r="AL8" s="88"/>
      <c r="AM8" s="89"/>
      <c r="AN8" s="89"/>
      <c r="AO8" s="90"/>
      <c r="AP8" s="11">
        <f t="shared" si="35"/>
        <v>7.9999999999999996E-6</v>
      </c>
      <c r="AQ8" s="88"/>
      <c r="AR8" s="89"/>
      <c r="AS8" s="89"/>
      <c r="AT8" s="90"/>
      <c r="AU8" s="11">
        <f t="shared" si="36"/>
        <v>7.9999999999999996E-6</v>
      </c>
      <c r="AV8" s="88"/>
      <c r="AW8" s="89"/>
      <c r="AX8" s="89"/>
      <c r="AY8" s="90"/>
      <c r="AZ8" s="11">
        <f t="shared" si="37"/>
        <v>7.9999999999999996E-6</v>
      </c>
      <c r="BA8" s="88"/>
      <c r="BB8" s="89"/>
      <c r="BC8" s="89"/>
      <c r="BD8" s="90"/>
      <c r="BE8" s="11">
        <f t="shared" si="38"/>
        <v>7.9999999999999996E-6</v>
      </c>
      <c r="BF8" s="88"/>
      <c r="BG8" s="89"/>
      <c r="BH8" s="89"/>
      <c r="BI8" s="90"/>
      <c r="BJ8" s="11">
        <f t="shared" si="39"/>
        <v>7.9999999999999996E-6</v>
      </c>
      <c r="BK8" s="88"/>
      <c r="BL8" s="89"/>
      <c r="BM8" s="89"/>
      <c r="BN8" s="90"/>
      <c r="BO8" s="11">
        <f t="shared" si="40"/>
        <v>7.9999999999999996E-6</v>
      </c>
      <c r="BP8" s="88"/>
      <c r="BQ8" s="89"/>
      <c r="BR8" s="89"/>
      <c r="BS8" s="90"/>
      <c r="BT8" s="11">
        <f t="shared" si="41"/>
        <v>7.9999999999999996E-6</v>
      </c>
      <c r="BU8" s="88"/>
      <c r="BV8" s="89"/>
      <c r="BW8" s="89"/>
      <c r="BX8" s="90"/>
      <c r="BY8" s="11">
        <f t="shared" si="42"/>
        <v>7.9999999999999996E-6</v>
      </c>
      <c r="BZ8" s="88"/>
      <c r="CA8" s="89"/>
      <c r="CB8" s="89"/>
      <c r="CC8" s="90"/>
      <c r="CD8" s="11">
        <f t="shared" si="43"/>
        <v>7.9999999999999996E-6</v>
      </c>
      <c r="CE8" s="88"/>
      <c r="CF8" s="89"/>
      <c r="CG8" s="89"/>
      <c r="CH8" s="90"/>
      <c r="CI8" s="11">
        <f t="shared" si="44"/>
        <v>7.9999999999999996E-6</v>
      </c>
    </row>
    <row r="9" spans="1:87" x14ac:dyDescent="0.25">
      <c r="A9" s="97">
        <v>57</v>
      </c>
      <c r="B9" s="98" t="s">
        <v>10</v>
      </c>
      <c r="C9" s="88">
        <v>8</v>
      </c>
      <c r="D9" s="89"/>
      <c r="E9" s="89"/>
      <c r="F9" s="90"/>
      <c r="G9" s="11">
        <f t="shared" si="28"/>
        <v>8.0000090000000004</v>
      </c>
      <c r="H9" s="88"/>
      <c r="I9" s="89"/>
      <c r="J9" s="89"/>
      <c r="K9" s="90"/>
      <c r="L9" s="11">
        <f t="shared" si="29"/>
        <v>9.0000000000000002E-6</v>
      </c>
      <c r="M9" s="88"/>
      <c r="N9" s="89"/>
      <c r="O9" s="89"/>
      <c r="P9" s="90"/>
      <c r="Q9" s="11">
        <f t="shared" si="30"/>
        <v>9.0000000000000002E-6</v>
      </c>
      <c r="R9" s="88"/>
      <c r="S9" s="89"/>
      <c r="T9" s="89"/>
      <c r="U9" s="90"/>
      <c r="V9" s="11">
        <f t="shared" si="31"/>
        <v>9.0000000000000002E-6</v>
      </c>
      <c r="W9" s="88"/>
      <c r="X9" s="89"/>
      <c r="Y9" s="89"/>
      <c r="Z9" s="90"/>
      <c r="AA9" s="11">
        <f t="shared" si="32"/>
        <v>9.0000000000000002E-6</v>
      </c>
      <c r="AB9" s="88"/>
      <c r="AC9" s="89"/>
      <c r="AD9" s="89"/>
      <c r="AE9" s="90"/>
      <c r="AF9" s="11">
        <f t="shared" si="33"/>
        <v>9.0000000000000002E-6</v>
      </c>
      <c r="AG9" s="88"/>
      <c r="AH9" s="89"/>
      <c r="AI9" s="89"/>
      <c r="AJ9" s="90"/>
      <c r="AK9" s="11">
        <f t="shared" si="34"/>
        <v>9.0000000000000002E-6</v>
      </c>
      <c r="AL9" s="88"/>
      <c r="AM9" s="89"/>
      <c r="AN9" s="89"/>
      <c r="AO9" s="90"/>
      <c r="AP9" s="11">
        <f t="shared" si="35"/>
        <v>9.0000000000000002E-6</v>
      </c>
      <c r="AQ9" s="88"/>
      <c r="AR9" s="89"/>
      <c r="AS9" s="89"/>
      <c r="AT9" s="90"/>
      <c r="AU9" s="11">
        <f t="shared" si="36"/>
        <v>9.0000000000000002E-6</v>
      </c>
      <c r="AV9" s="88"/>
      <c r="AW9" s="89"/>
      <c r="AX9" s="89"/>
      <c r="AY9" s="90"/>
      <c r="AZ9" s="11">
        <f t="shared" si="37"/>
        <v>9.0000000000000002E-6</v>
      </c>
      <c r="BA9" s="88"/>
      <c r="BB9" s="89"/>
      <c r="BC9" s="89"/>
      <c r="BD9" s="90"/>
      <c r="BE9" s="11">
        <f t="shared" si="38"/>
        <v>9.0000000000000002E-6</v>
      </c>
      <c r="BF9" s="88"/>
      <c r="BG9" s="89"/>
      <c r="BH9" s="89"/>
      <c r="BI9" s="90"/>
      <c r="BJ9" s="11">
        <f t="shared" si="39"/>
        <v>9.0000000000000002E-6</v>
      </c>
      <c r="BK9" s="88"/>
      <c r="BL9" s="89"/>
      <c r="BM9" s="89"/>
      <c r="BN9" s="90"/>
      <c r="BO9" s="11">
        <f t="shared" si="40"/>
        <v>9.0000000000000002E-6</v>
      </c>
      <c r="BP9" s="88"/>
      <c r="BQ9" s="89"/>
      <c r="BR9" s="89"/>
      <c r="BS9" s="90"/>
      <c r="BT9" s="11">
        <f t="shared" si="41"/>
        <v>9.0000000000000002E-6</v>
      </c>
      <c r="BU9" s="88"/>
      <c r="BV9" s="89"/>
      <c r="BW9" s="89"/>
      <c r="BX9" s="90"/>
      <c r="BY9" s="11">
        <f t="shared" si="42"/>
        <v>9.0000000000000002E-6</v>
      </c>
      <c r="BZ9" s="88"/>
      <c r="CA9" s="89"/>
      <c r="CB9" s="89"/>
      <c r="CC9" s="90"/>
      <c r="CD9" s="11">
        <f t="shared" si="43"/>
        <v>9.0000000000000002E-6</v>
      </c>
      <c r="CE9" s="88"/>
      <c r="CF9" s="89"/>
      <c r="CG9" s="89"/>
      <c r="CH9" s="90"/>
      <c r="CI9" s="11">
        <f t="shared" si="44"/>
        <v>9.0000000000000002E-6</v>
      </c>
    </row>
    <row r="10" spans="1:87" x14ac:dyDescent="0.25">
      <c r="A10" s="97">
        <v>58</v>
      </c>
      <c r="B10" s="98" t="s">
        <v>11</v>
      </c>
      <c r="C10" s="88">
        <v>5</v>
      </c>
      <c r="D10" s="89"/>
      <c r="E10" s="89"/>
      <c r="F10" s="90"/>
      <c r="G10" s="11">
        <f t="shared" si="28"/>
        <v>5.0000099999999996</v>
      </c>
      <c r="H10" s="88"/>
      <c r="I10" s="89"/>
      <c r="J10" s="89"/>
      <c r="K10" s="90"/>
      <c r="L10" s="11">
        <f t="shared" si="29"/>
        <v>1.0000000000000001E-5</v>
      </c>
      <c r="M10" s="88"/>
      <c r="N10" s="89"/>
      <c r="O10" s="89"/>
      <c r="P10" s="90"/>
      <c r="Q10" s="11">
        <f t="shared" si="30"/>
        <v>1.0000000000000001E-5</v>
      </c>
      <c r="R10" s="88"/>
      <c r="S10" s="89"/>
      <c r="T10" s="89"/>
      <c r="U10" s="90"/>
      <c r="V10" s="11">
        <f t="shared" si="31"/>
        <v>1.0000000000000001E-5</v>
      </c>
      <c r="W10" s="88"/>
      <c r="X10" s="89"/>
      <c r="Y10" s="89"/>
      <c r="Z10" s="90"/>
      <c r="AA10" s="11">
        <f t="shared" si="32"/>
        <v>1.0000000000000001E-5</v>
      </c>
      <c r="AB10" s="88"/>
      <c r="AC10" s="89"/>
      <c r="AD10" s="89"/>
      <c r="AE10" s="90"/>
      <c r="AF10" s="11">
        <f t="shared" si="33"/>
        <v>1.0000000000000001E-5</v>
      </c>
      <c r="AG10" s="88"/>
      <c r="AH10" s="89"/>
      <c r="AI10" s="89"/>
      <c r="AJ10" s="90"/>
      <c r="AK10" s="11">
        <f t="shared" si="34"/>
        <v>1.0000000000000001E-5</v>
      </c>
      <c r="AL10" s="88"/>
      <c r="AM10" s="89"/>
      <c r="AN10" s="89"/>
      <c r="AO10" s="90"/>
      <c r="AP10" s="11">
        <f t="shared" si="35"/>
        <v>1.0000000000000001E-5</v>
      </c>
      <c r="AQ10" s="88"/>
      <c r="AR10" s="89"/>
      <c r="AS10" s="89"/>
      <c r="AT10" s="90"/>
      <c r="AU10" s="11">
        <f t="shared" si="36"/>
        <v>1.0000000000000001E-5</v>
      </c>
      <c r="AV10" s="88"/>
      <c r="AW10" s="89"/>
      <c r="AX10" s="89"/>
      <c r="AY10" s="90"/>
      <c r="AZ10" s="11">
        <f t="shared" si="37"/>
        <v>1.0000000000000001E-5</v>
      </c>
      <c r="BA10" s="88"/>
      <c r="BB10" s="89"/>
      <c r="BC10" s="89"/>
      <c r="BD10" s="90"/>
      <c r="BE10" s="11">
        <f t="shared" si="38"/>
        <v>1.0000000000000001E-5</v>
      </c>
      <c r="BF10" s="88"/>
      <c r="BG10" s="89"/>
      <c r="BH10" s="89"/>
      <c r="BI10" s="90"/>
      <c r="BJ10" s="11">
        <f t="shared" si="39"/>
        <v>1.0000000000000001E-5</v>
      </c>
      <c r="BK10" s="88"/>
      <c r="BL10" s="89"/>
      <c r="BM10" s="89"/>
      <c r="BN10" s="90"/>
      <c r="BO10" s="11">
        <f t="shared" si="40"/>
        <v>1.0000000000000001E-5</v>
      </c>
      <c r="BP10" s="88"/>
      <c r="BQ10" s="89"/>
      <c r="BR10" s="89"/>
      <c r="BS10" s="90"/>
      <c r="BT10" s="11">
        <f t="shared" si="41"/>
        <v>1.0000000000000001E-5</v>
      </c>
      <c r="BU10" s="88"/>
      <c r="BV10" s="89"/>
      <c r="BW10" s="89"/>
      <c r="BX10" s="90"/>
      <c r="BY10" s="11">
        <f t="shared" si="42"/>
        <v>1.0000000000000001E-5</v>
      </c>
      <c r="BZ10" s="88"/>
      <c r="CA10" s="89"/>
      <c r="CB10" s="89"/>
      <c r="CC10" s="90"/>
      <c r="CD10" s="11">
        <f t="shared" si="43"/>
        <v>1.0000000000000001E-5</v>
      </c>
      <c r="CE10" s="88"/>
      <c r="CF10" s="89"/>
      <c r="CG10" s="89"/>
      <c r="CH10" s="90"/>
      <c r="CI10" s="11">
        <f t="shared" si="44"/>
        <v>1.0000000000000001E-5</v>
      </c>
    </row>
    <row r="11" spans="1:87" x14ac:dyDescent="0.25">
      <c r="A11" s="97">
        <v>59</v>
      </c>
      <c r="B11" s="98" t="s">
        <v>1</v>
      </c>
      <c r="C11" s="88">
        <v>21</v>
      </c>
      <c r="D11" s="89"/>
      <c r="E11" s="89"/>
      <c r="F11" s="90"/>
      <c r="G11" s="11">
        <f t="shared" si="28"/>
        <v>21.000011000000001</v>
      </c>
      <c r="H11" s="88"/>
      <c r="I11" s="89"/>
      <c r="J11" s="89"/>
      <c r="K11" s="90"/>
      <c r="L11" s="11">
        <f t="shared" si="29"/>
        <v>1.1E-5</v>
      </c>
      <c r="M11" s="88"/>
      <c r="N11" s="89"/>
      <c r="O11" s="89"/>
      <c r="P11" s="90"/>
      <c r="Q11" s="11">
        <f t="shared" si="30"/>
        <v>1.1E-5</v>
      </c>
      <c r="R11" s="88"/>
      <c r="S11" s="89"/>
      <c r="T11" s="89"/>
      <c r="U11" s="90"/>
      <c r="V11" s="11">
        <f t="shared" si="31"/>
        <v>1.1E-5</v>
      </c>
      <c r="W11" s="88"/>
      <c r="X11" s="89"/>
      <c r="Y11" s="89"/>
      <c r="Z11" s="90"/>
      <c r="AA11" s="11">
        <f t="shared" si="32"/>
        <v>1.1E-5</v>
      </c>
      <c r="AB11" s="88"/>
      <c r="AC11" s="89"/>
      <c r="AD11" s="89"/>
      <c r="AE11" s="90"/>
      <c r="AF11" s="11">
        <f t="shared" si="33"/>
        <v>1.1E-5</v>
      </c>
      <c r="AG11" s="88"/>
      <c r="AH11" s="89"/>
      <c r="AI11" s="89"/>
      <c r="AJ11" s="90"/>
      <c r="AK11" s="11">
        <f t="shared" si="34"/>
        <v>1.1E-5</v>
      </c>
      <c r="AL11" s="88"/>
      <c r="AM11" s="89"/>
      <c r="AN11" s="89"/>
      <c r="AO11" s="90"/>
      <c r="AP11" s="11">
        <f t="shared" si="35"/>
        <v>1.1E-5</v>
      </c>
      <c r="AQ11" s="88"/>
      <c r="AR11" s="89"/>
      <c r="AS11" s="89"/>
      <c r="AT11" s="90"/>
      <c r="AU11" s="11">
        <f t="shared" si="36"/>
        <v>1.1E-5</v>
      </c>
      <c r="AV11" s="88"/>
      <c r="AW11" s="89"/>
      <c r="AX11" s="89"/>
      <c r="AY11" s="90"/>
      <c r="AZ11" s="11">
        <f t="shared" si="37"/>
        <v>1.1E-5</v>
      </c>
      <c r="BA11" s="88"/>
      <c r="BB11" s="89"/>
      <c r="BC11" s="89"/>
      <c r="BD11" s="90"/>
      <c r="BE11" s="11">
        <f t="shared" si="38"/>
        <v>1.1E-5</v>
      </c>
      <c r="BF11" s="88"/>
      <c r="BG11" s="89"/>
      <c r="BH11" s="89"/>
      <c r="BI11" s="90"/>
      <c r="BJ11" s="11">
        <f t="shared" si="39"/>
        <v>1.1E-5</v>
      </c>
      <c r="BK11" s="88"/>
      <c r="BL11" s="89"/>
      <c r="BM11" s="89"/>
      <c r="BN11" s="90"/>
      <c r="BO11" s="11">
        <f t="shared" si="40"/>
        <v>1.1E-5</v>
      </c>
      <c r="BP11" s="88"/>
      <c r="BQ11" s="89"/>
      <c r="BR11" s="89"/>
      <c r="BS11" s="90"/>
      <c r="BT11" s="11">
        <f t="shared" si="41"/>
        <v>1.1E-5</v>
      </c>
      <c r="BU11" s="88"/>
      <c r="BV11" s="89"/>
      <c r="BW11" s="89"/>
      <c r="BX11" s="90"/>
      <c r="BY11" s="11">
        <f t="shared" si="42"/>
        <v>1.1E-5</v>
      </c>
      <c r="BZ11" s="88"/>
      <c r="CA11" s="89"/>
      <c r="CB11" s="89"/>
      <c r="CC11" s="90"/>
      <c r="CD11" s="11">
        <f t="shared" si="43"/>
        <v>1.1E-5</v>
      </c>
      <c r="CE11" s="88"/>
      <c r="CF11" s="89"/>
      <c r="CG11" s="89"/>
      <c r="CH11" s="90"/>
      <c r="CI11" s="11">
        <f t="shared" si="44"/>
        <v>1.1E-5</v>
      </c>
    </row>
    <row r="12" spans="1:87" x14ac:dyDescent="0.25">
      <c r="A12" s="97">
        <v>60</v>
      </c>
      <c r="B12" s="98" t="s">
        <v>12</v>
      </c>
      <c r="C12" s="88">
        <v>121</v>
      </c>
      <c r="D12" s="89"/>
      <c r="E12" s="89"/>
      <c r="F12" s="90"/>
      <c r="G12" s="11">
        <f t="shared" si="28"/>
        <v>121.000012</v>
      </c>
      <c r="H12" s="88"/>
      <c r="I12" s="89"/>
      <c r="J12" s="89"/>
      <c r="K12" s="90"/>
      <c r="L12" s="11">
        <f t="shared" si="29"/>
        <v>1.2E-5</v>
      </c>
      <c r="M12" s="88"/>
      <c r="N12" s="89"/>
      <c r="O12" s="89"/>
      <c r="P12" s="90"/>
      <c r="Q12" s="11">
        <f t="shared" si="30"/>
        <v>1.2E-5</v>
      </c>
      <c r="R12" s="88"/>
      <c r="S12" s="89"/>
      <c r="T12" s="89"/>
      <c r="U12" s="90"/>
      <c r="V12" s="11">
        <f t="shared" si="31"/>
        <v>1.2E-5</v>
      </c>
      <c r="W12" s="88"/>
      <c r="X12" s="89"/>
      <c r="Y12" s="89"/>
      <c r="Z12" s="90"/>
      <c r="AA12" s="11">
        <f t="shared" si="32"/>
        <v>1.2E-5</v>
      </c>
      <c r="AB12" s="88"/>
      <c r="AC12" s="89"/>
      <c r="AD12" s="89"/>
      <c r="AE12" s="90"/>
      <c r="AF12" s="11">
        <f t="shared" si="33"/>
        <v>1.2E-5</v>
      </c>
      <c r="AG12" s="88"/>
      <c r="AH12" s="89"/>
      <c r="AI12" s="89"/>
      <c r="AJ12" s="90"/>
      <c r="AK12" s="11">
        <f t="shared" si="34"/>
        <v>1.2E-5</v>
      </c>
      <c r="AL12" s="88"/>
      <c r="AM12" s="89"/>
      <c r="AN12" s="89"/>
      <c r="AO12" s="90"/>
      <c r="AP12" s="11">
        <f t="shared" si="35"/>
        <v>1.2E-5</v>
      </c>
      <c r="AQ12" s="88"/>
      <c r="AR12" s="89"/>
      <c r="AS12" s="89"/>
      <c r="AT12" s="90"/>
      <c r="AU12" s="11">
        <f t="shared" si="36"/>
        <v>1.2E-5</v>
      </c>
      <c r="AV12" s="88"/>
      <c r="AW12" s="89"/>
      <c r="AX12" s="89"/>
      <c r="AY12" s="90"/>
      <c r="AZ12" s="11">
        <f t="shared" si="37"/>
        <v>1.2E-5</v>
      </c>
      <c r="BA12" s="88"/>
      <c r="BB12" s="89"/>
      <c r="BC12" s="89"/>
      <c r="BD12" s="90"/>
      <c r="BE12" s="11">
        <f t="shared" si="38"/>
        <v>1.2E-5</v>
      </c>
      <c r="BF12" s="88"/>
      <c r="BG12" s="89"/>
      <c r="BH12" s="89"/>
      <c r="BI12" s="90"/>
      <c r="BJ12" s="11">
        <f t="shared" si="39"/>
        <v>1.2E-5</v>
      </c>
      <c r="BK12" s="88"/>
      <c r="BL12" s="89"/>
      <c r="BM12" s="89"/>
      <c r="BN12" s="90"/>
      <c r="BO12" s="11">
        <f t="shared" si="40"/>
        <v>1.2E-5</v>
      </c>
      <c r="BP12" s="88"/>
      <c r="BQ12" s="89"/>
      <c r="BR12" s="89"/>
      <c r="BS12" s="90"/>
      <c r="BT12" s="11">
        <f t="shared" si="41"/>
        <v>1.2E-5</v>
      </c>
      <c r="BU12" s="88"/>
      <c r="BV12" s="89"/>
      <c r="BW12" s="89"/>
      <c r="BX12" s="90"/>
      <c r="BY12" s="11">
        <f t="shared" si="42"/>
        <v>1.2E-5</v>
      </c>
      <c r="BZ12" s="88"/>
      <c r="CA12" s="89"/>
      <c r="CB12" s="89"/>
      <c r="CC12" s="90"/>
      <c r="CD12" s="11">
        <f t="shared" si="43"/>
        <v>1.2E-5</v>
      </c>
      <c r="CE12" s="88"/>
      <c r="CF12" s="89"/>
      <c r="CG12" s="89"/>
      <c r="CH12" s="90"/>
      <c r="CI12" s="11">
        <f t="shared" si="44"/>
        <v>1.2E-5</v>
      </c>
    </row>
    <row r="13" spans="1:87" x14ac:dyDescent="0.25">
      <c r="A13" s="97">
        <v>61</v>
      </c>
      <c r="B13" s="98" t="s">
        <v>13</v>
      </c>
      <c r="C13" s="88">
        <v>1</v>
      </c>
      <c r="D13" s="89"/>
      <c r="E13" s="89"/>
      <c r="F13" s="90"/>
      <c r="G13" s="11">
        <f t="shared" si="28"/>
        <v>1.000013</v>
      </c>
      <c r="H13" s="88"/>
      <c r="I13" s="89"/>
      <c r="J13" s="89"/>
      <c r="K13" s="90"/>
      <c r="L13" s="11">
        <f t="shared" si="29"/>
        <v>1.2999999999999999E-5</v>
      </c>
      <c r="M13" s="88"/>
      <c r="N13" s="89"/>
      <c r="O13" s="89"/>
      <c r="P13" s="90"/>
      <c r="Q13" s="11">
        <f t="shared" si="30"/>
        <v>1.2999999999999999E-5</v>
      </c>
      <c r="R13" s="88"/>
      <c r="S13" s="89"/>
      <c r="T13" s="89"/>
      <c r="U13" s="90"/>
      <c r="V13" s="11">
        <f t="shared" si="31"/>
        <v>1.2999999999999999E-5</v>
      </c>
      <c r="W13" s="88"/>
      <c r="X13" s="89"/>
      <c r="Y13" s="89"/>
      <c r="Z13" s="90"/>
      <c r="AA13" s="11">
        <f t="shared" si="32"/>
        <v>1.2999999999999999E-5</v>
      </c>
      <c r="AB13" s="88"/>
      <c r="AC13" s="89"/>
      <c r="AD13" s="89"/>
      <c r="AE13" s="90"/>
      <c r="AF13" s="11">
        <f t="shared" si="33"/>
        <v>1.2999999999999999E-5</v>
      </c>
      <c r="AG13" s="88"/>
      <c r="AH13" s="89"/>
      <c r="AI13" s="89"/>
      <c r="AJ13" s="90"/>
      <c r="AK13" s="11">
        <f t="shared" si="34"/>
        <v>1.2999999999999999E-5</v>
      </c>
      <c r="AL13" s="88"/>
      <c r="AM13" s="89"/>
      <c r="AN13" s="89"/>
      <c r="AO13" s="90"/>
      <c r="AP13" s="11">
        <f t="shared" si="35"/>
        <v>1.2999999999999999E-5</v>
      </c>
      <c r="AQ13" s="88"/>
      <c r="AR13" s="89"/>
      <c r="AS13" s="89"/>
      <c r="AT13" s="90"/>
      <c r="AU13" s="11">
        <f t="shared" si="36"/>
        <v>1.2999999999999999E-5</v>
      </c>
      <c r="AV13" s="88"/>
      <c r="AW13" s="89"/>
      <c r="AX13" s="89"/>
      <c r="AY13" s="90"/>
      <c r="AZ13" s="11">
        <f t="shared" si="37"/>
        <v>1.2999999999999999E-5</v>
      </c>
      <c r="BA13" s="88"/>
      <c r="BB13" s="89"/>
      <c r="BC13" s="89"/>
      <c r="BD13" s="90"/>
      <c r="BE13" s="11">
        <f t="shared" si="38"/>
        <v>1.2999999999999999E-5</v>
      </c>
      <c r="BF13" s="88"/>
      <c r="BG13" s="89"/>
      <c r="BH13" s="89"/>
      <c r="BI13" s="90"/>
      <c r="BJ13" s="11">
        <f t="shared" si="39"/>
        <v>1.2999999999999999E-5</v>
      </c>
      <c r="BK13" s="88"/>
      <c r="BL13" s="89"/>
      <c r="BM13" s="89"/>
      <c r="BN13" s="90"/>
      <c r="BO13" s="11">
        <f t="shared" si="40"/>
        <v>1.2999999999999999E-5</v>
      </c>
      <c r="BP13" s="88"/>
      <c r="BQ13" s="89"/>
      <c r="BR13" s="89"/>
      <c r="BS13" s="90"/>
      <c r="BT13" s="11">
        <f t="shared" si="41"/>
        <v>1.2999999999999999E-5</v>
      </c>
      <c r="BU13" s="88"/>
      <c r="BV13" s="89"/>
      <c r="BW13" s="89"/>
      <c r="BX13" s="90"/>
      <c r="BY13" s="11">
        <f t="shared" si="42"/>
        <v>1.2999999999999999E-5</v>
      </c>
      <c r="BZ13" s="88"/>
      <c r="CA13" s="89"/>
      <c r="CB13" s="89"/>
      <c r="CC13" s="90"/>
      <c r="CD13" s="11">
        <f t="shared" si="43"/>
        <v>1.2999999999999999E-5</v>
      </c>
      <c r="CE13" s="88"/>
      <c r="CF13" s="89"/>
      <c r="CG13" s="89"/>
      <c r="CH13" s="90"/>
      <c r="CI13" s="11">
        <f t="shared" si="44"/>
        <v>1.2999999999999999E-5</v>
      </c>
    </row>
    <row r="14" spans="1:87" x14ac:dyDescent="0.25">
      <c r="A14" s="97">
        <v>62</v>
      </c>
      <c r="B14" s="98" t="s">
        <v>14</v>
      </c>
      <c r="C14" s="88">
        <v>45</v>
      </c>
      <c r="D14" s="89"/>
      <c r="E14" s="89"/>
      <c r="F14" s="90"/>
      <c r="G14" s="11">
        <f t="shared" si="28"/>
        <v>45.000014</v>
      </c>
      <c r="H14" s="88"/>
      <c r="I14" s="89"/>
      <c r="J14" s="89"/>
      <c r="K14" s="90"/>
      <c r="L14" s="11">
        <f t="shared" si="29"/>
        <v>1.4E-5</v>
      </c>
      <c r="M14" s="88"/>
      <c r="N14" s="89"/>
      <c r="O14" s="89"/>
      <c r="P14" s="90"/>
      <c r="Q14" s="11">
        <f t="shared" si="30"/>
        <v>1.4E-5</v>
      </c>
      <c r="R14" s="88"/>
      <c r="S14" s="89"/>
      <c r="T14" s="89"/>
      <c r="U14" s="90"/>
      <c r="V14" s="11">
        <f t="shared" si="31"/>
        <v>1.4E-5</v>
      </c>
      <c r="W14" s="88"/>
      <c r="X14" s="89"/>
      <c r="Y14" s="89"/>
      <c r="Z14" s="90"/>
      <c r="AA14" s="11">
        <f t="shared" si="32"/>
        <v>1.4E-5</v>
      </c>
      <c r="AB14" s="88"/>
      <c r="AC14" s="89"/>
      <c r="AD14" s="89"/>
      <c r="AE14" s="90"/>
      <c r="AF14" s="11">
        <f t="shared" si="33"/>
        <v>1.4E-5</v>
      </c>
      <c r="AG14" s="88"/>
      <c r="AH14" s="89"/>
      <c r="AI14" s="89"/>
      <c r="AJ14" s="90"/>
      <c r="AK14" s="11">
        <f t="shared" si="34"/>
        <v>1.4E-5</v>
      </c>
      <c r="AL14" s="88"/>
      <c r="AM14" s="89"/>
      <c r="AN14" s="89"/>
      <c r="AO14" s="90"/>
      <c r="AP14" s="11">
        <f t="shared" si="35"/>
        <v>1.4E-5</v>
      </c>
      <c r="AQ14" s="88"/>
      <c r="AR14" s="89"/>
      <c r="AS14" s="89"/>
      <c r="AT14" s="90"/>
      <c r="AU14" s="11">
        <f t="shared" si="36"/>
        <v>1.4E-5</v>
      </c>
      <c r="AV14" s="88"/>
      <c r="AW14" s="89"/>
      <c r="AX14" s="89"/>
      <c r="AY14" s="90"/>
      <c r="AZ14" s="11">
        <f t="shared" si="37"/>
        <v>1.4E-5</v>
      </c>
      <c r="BA14" s="88"/>
      <c r="BB14" s="89"/>
      <c r="BC14" s="89"/>
      <c r="BD14" s="90"/>
      <c r="BE14" s="11">
        <f t="shared" si="38"/>
        <v>1.4E-5</v>
      </c>
      <c r="BF14" s="88"/>
      <c r="BG14" s="89"/>
      <c r="BH14" s="89"/>
      <c r="BI14" s="90"/>
      <c r="BJ14" s="11">
        <f t="shared" si="39"/>
        <v>1.4E-5</v>
      </c>
      <c r="BK14" s="88"/>
      <c r="BL14" s="89"/>
      <c r="BM14" s="89"/>
      <c r="BN14" s="90"/>
      <c r="BO14" s="11">
        <f t="shared" si="40"/>
        <v>1.4E-5</v>
      </c>
      <c r="BP14" s="88"/>
      <c r="BQ14" s="89"/>
      <c r="BR14" s="89"/>
      <c r="BS14" s="90"/>
      <c r="BT14" s="11">
        <f t="shared" si="41"/>
        <v>1.4E-5</v>
      </c>
      <c r="BU14" s="88"/>
      <c r="BV14" s="89"/>
      <c r="BW14" s="89"/>
      <c r="BX14" s="90"/>
      <c r="BY14" s="11">
        <f t="shared" si="42"/>
        <v>1.4E-5</v>
      </c>
      <c r="BZ14" s="88"/>
      <c r="CA14" s="89"/>
      <c r="CB14" s="89"/>
      <c r="CC14" s="90"/>
      <c r="CD14" s="11">
        <f t="shared" si="43"/>
        <v>1.4E-5</v>
      </c>
      <c r="CE14" s="88"/>
      <c r="CF14" s="89"/>
      <c r="CG14" s="89"/>
      <c r="CH14" s="90"/>
      <c r="CI14" s="11">
        <f t="shared" si="44"/>
        <v>1.4E-5</v>
      </c>
    </row>
    <row r="15" spans="1:87" x14ac:dyDescent="0.25">
      <c r="A15" s="97">
        <v>64</v>
      </c>
      <c r="B15" s="98" t="s">
        <v>15</v>
      </c>
      <c r="C15" s="88">
        <v>1</v>
      </c>
      <c r="D15" s="89"/>
      <c r="E15" s="89"/>
      <c r="F15" s="90"/>
      <c r="G15" s="11">
        <f t="shared" si="28"/>
        <v>1.0000150000000001</v>
      </c>
      <c r="H15" s="88"/>
      <c r="I15" s="89"/>
      <c r="J15" s="89"/>
      <c r="K15" s="90"/>
      <c r="L15" s="11">
        <f t="shared" si="29"/>
        <v>1.5E-5</v>
      </c>
      <c r="M15" s="88"/>
      <c r="N15" s="89"/>
      <c r="O15" s="89"/>
      <c r="P15" s="90"/>
      <c r="Q15" s="11">
        <f t="shared" si="30"/>
        <v>1.5E-5</v>
      </c>
      <c r="R15" s="88"/>
      <c r="S15" s="89"/>
      <c r="T15" s="89"/>
      <c r="U15" s="90"/>
      <c r="V15" s="11">
        <f t="shared" si="31"/>
        <v>1.5E-5</v>
      </c>
      <c r="W15" s="88"/>
      <c r="X15" s="89"/>
      <c r="Y15" s="89"/>
      <c r="Z15" s="90"/>
      <c r="AA15" s="11">
        <f t="shared" si="32"/>
        <v>1.5E-5</v>
      </c>
      <c r="AB15" s="88"/>
      <c r="AC15" s="89"/>
      <c r="AD15" s="89"/>
      <c r="AE15" s="90"/>
      <c r="AF15" s="11">
        <f t="shared" si="33"/>
        <v>1.5E-5</v>
      </c>
      <c r="AG15" s="88"/>
      <c r="AH15" s="89"/>
      <c r="AI15" s="89"/>
      <c r="AJ15" s="90"/>
      <c r="AK15" s="11">
        <f t="shared" si="34"/>
        <v>1.5E-5</v>
      </c>
      <c r="AL15" s="88"/>
      <c r="AM15" s="89"/>
      <c r="AN15" s="89"/>
      <c r="AO15" s="90"/>
      <c r="AP15" s="11">
        <f t="shared" si="35"/>
        <v>1.5E-5</v>
      </c>
      <c r="AQ15" s="88"/>
      <c r="AR15" s="89"/>
      <c r="AS15" s="89"/>
      <c r="AT15" s="90"/>
      <c r="AU15" s="11">
        <f t="shared" si="36"/>
        <v>1.5E-5</v>
      </c>
      <c r="AV15" s="88"/>
      <c r="AW15" s="89"/>
      <c r="AX15" s="89"/>
      <c r="AY15" s="90"/>
      <c r="AZ15" s="11">
        <f t="shared" si="37"/>
        <v>1.5E-5</v>
      </c>
      <c r="BA15" s="88"/>
      <c r="BB15" s="89"/>
      <c r="BC15" s="89"/>
      <c r="BD15" s="90"/>
      <c r="BE15" s="11">
        <f t="shared" si="38"/>
        <v>1.5E-5</v>
      </c>
      <c r="BF15" s="88"/>
      <c r="BG15" s="89"/>
      <c r="BH15" s="89"/>
      <c r="BI15" s="90"/>
      <c r="BJ15" s="11">
        <f t="shared" si="39"/>
        <v>1.5E-5</v>
      </c>
      <c r="BK15" s="88"/>
      <c r="BL15" s="89"/>
      <c r="BM15" s="89"/>
      <c r="BN15" s="90"/>
      <c r="BO15" s="11">
        <f t="shared" si="40"/>
        <v>1.5E-5</v>
      </c>
      <c r="BP15" s="88"/>
      <c r="BQ15" s="89"/>
      <c r="BR15" s="89"/>
      <c r="BS15" s="90"/>
      <c r="BT15" s="11">
        <f t="shared" si="41"/>
        <v>1.5E-5</v>
      </c>
      <c r="BU15" s="88"/>
      <c r="BV15" s="89"/>
      <c r="BW15" s="89"/>
      <c r="BX15" s="90"/>
      <c r="BY15" s="11">
        <f t="shared" si="42"/>
        <v>1.5E-5</v>
      </c>
      <c r="BZ15" s="88"/>
      <c r="CA15" s="89"/>
      <c r="CB15" s="89"/>
      <c r="CC15" s="90"/>
      <c r="CD15" s="11">
        <f t="shared" si="43"/>
        <v>1.5E-5</v>
      </c>
      <c r="CE15" s="88"/>
      <c r="CF15" s="89"/>
      <c r="CG15" s="89"/>
      <c r="CH15" s="90"/>
      <c r="CI15" s="11">
        <f t="shared" si="44"/>
        <v>1.5E-5</v>
      </c>
    </row>
    <row r="16" spans="1:87" x14ac:dyDescent="0.25">
      <c r="A16" s="97">
        <v>65</v>
      </c>
      <c r="B16" s="98" t="s">
        <v>16</v>
      </c>
      <c r="C16" s="88">
        <v>74</v>
      </c>
      <c r="D16" s="89"/>
      <c r="E16" s="89"/>
      <c r="F16" s="90"/>
      <c r="G16" s="11">
        <f t="shared" si="28"/>
        <v>74.000016000000002</v>
      </c>
      <c r="H16" s="88"/>
      <c r="I16" s="89"/>
      <c r="J16" s="89"/>
      <c r="K16" s="90"/>
      <c r="L16" s="11">
        <f t="shared" si="29"/>
        <v>1.5999999999999999E-5</v>
      </c>
      <c r="M16" s="88"/>
      <c r="N16" s="89"/>
      <c r="O16" s="89"/>
      <c r="P16" s="90"/>
      <c r="Q16" s="11">
        <f t="shared" si="30"/>
        <v>1.5999999999999999E-5</v>
      </c>
      <c r="R16" s="88"/>
      <c r="S16" s="89"/>
      <c r="T16" s="89"/>
      <c r="U16" s="90"/>
      <c r="V16" s="11">
        <f t="shared" si="31"/>
        <v>1.5999999999999999E-5</v>
      </c>
      <c r="W16" s="88"/>
      <c r="X16" s="89"/>
      <c r="Y16" s="89"/>
      <c r="Z16" s="90"/>
      <c r="AA16" s="11">
        <f t="shared" si="32"/>
        <v>1.5999999999999999E-5</v>
      </c>
      <c r="AB16" s="88"/>
      <c r="AC16" s="89"/>
      <c r="AD16" s="89"/>
      <c r="AE16" s="90"/>
      <c r="AF16" s="11">
        <f t="shared" si="33"/>
        <v>1.5999999999999999E-5</v>
      </c>
      <c r="AG16" s="88"/>
      <c r="AH16" s="89"/>
      <c r="AI16" s="89"/>
      <c r="AJ16" s="90"/>
      <c r="AK16" s="11">
        <f t="shared" si="34"/>
        <v>1.5999999999999999E-5</v>
      </c>
      <c r="AL16" s="88"/>
      <c r="AM16" s="89"/>
      <c r="AN16" s="89"/>
      <c r="AO16" s="90"/>
      <c r="AP16" s="11">
        <f t="shared" si="35"/>
        <v>1.5999999999999999E-5</v>
      </c>
      <c r="AQ16" s="88"/>
      <c r="AR16" s="89"/>
      <c r="AS16" s="89"/>
      <c r="AT16" s="90"/>
      <c r="AU16" s="11">
        <f t="shared" si="36"/>
        <v>1.5999999999999999E-5</v>
      </c>
      <c r="AV16" s="88"/>
      <c r="AW16" s="89"/>
      <c r="AX16" s="89"/>
      <c r="AY16" s="90"/>
      <c r="AZ16" s="11">
        <f t="shared" si="37"/>
        <v>1.5999999999999999E-5</v>
      </c>
      <c r="BA16" s="88"/>
      <c r="BB16" s="89"/>
      <c r="BC16" s="89"/>
      <c r="BD16" s="90"/>
      <c r="BE16" s="11">
        <f t="shared" si="38"/>
        <v>1.5999999999999999E-5</v>
      </c>
      <c r="BF16" s="88"/>
      <c r="BG16" s="89"/>
      <c r="BH16" s="89"/>
      <c r="BI16" s="90"/>
      <c r="BJ16" s="11">
        <f t="shared" si="39"/>
        <v>1.5999999999999999E-5</v>
      </c>
      <c r="BK16" s="88"/>
      <c r="BL16" s="89"/>
      <c r="BM16" s="89"/>
      <c r="BN16" s="90"/>
      <c r="BO16" s="11">
        <f t="shared" si="40"/>
        <v>1.5999999999999999E-5</v>
      </c>
      <c r="BP16" s="88"/>
      <c r="BQ16" s="89"/>
      <c r="BR16" s="89"/>
      <c r="BS16" s="90"/>
      <c r="BT16" s="11">
        <f t="shared" si="41"/>
        <v>1.5999999999999999E-5</v>
      </c>
      <c r="BU16" s="88"/>
      <c r="BV16" s="89"/>
      <c r="BW16" s="89"/>
      <c r="BX16" s="90"/>
      <c r="BY16" s="11">
        <f t="shared" si="42"/>
        <v>1.5999999999999999E-5</v>
      </c>
      <c r="BZ16" s="88"/>
      <c r="CA16" s="89"/>
      <c r="CB16" s="89"/>
      <c r="CC16" s="90"/>
      <c r="CD16" s="11">
        <f t="shared" si="43"/>
        <v>1.5999999999999999E-5</v>
      </c>
      <c r="CE16" s="88"/>
      <c r="CF16" s="89"/>
      <c r="CG16" s="89"/>
      <c r="CH16" s="90"/>
      <c r="CI16" s="11">
        <f t="shared" si="44"/>
        <v>1.5999999999999999E-5</v>
      </c>
    </row>
    <row r="17" spans="1:87" x14ac:dyDescent="0.25">
      <c r="A17" s="97">
        <v>66</v>
      </c>
      <c r="B17" s="98" t="s">
        <v>17</v>
      </c>
      <c r="C17" s="88">
        <v>5</v>
      </c>
      <c r="D17" s="89"/>
      <c r="E17" s="89"/>
      <c r="F17" s="90"/>
      <c r="G17" s="11">
        <f t="shared" si="28"/>
        <v>5.0000169999999997</v>
      </c>
      <c r="H17" s="88"/>
      <c r="I17" s="89"/>
      <c r="J17" s="89"/>
      <c r="K17" s="90"/>
      <c r="L17" s="11">
        <f t="shared" si="29"/>
        <v>1.7E-5</v>
      </c>
      <c r="M17" s="88"/>
      <c r="N17" s="89"/>
      <c r="O17" s="89"/>
      <c r="P17" s="90"/>
      <c r="Q17" s="11">
        <f t="shared" si="30"/>
        <v>1.7E-5</v>
      </c>
      <c r="R17" s="88"/>
      <c r="S17" s="89"/>
      <c r="T17" s="89"/>
      <c r="U17" s="90"/>
      <c r="V17" s="11">
        <f t="shared" si="31"/>
        <v>1.7E-5</v>
      </c>
      <c r="W17" s="88"/>
      <c r="X17" s="89"/>
      <c r="Y17" s="89"/>
      <c r="Z17" s="90"/>
      <c r="AA17" s="11">
        <f t="shared" si="32"/>
        <v>1.7E-5</v>
      </c>
      <c r="AB17" s="88"/>
      <c r="AC17" s="89"/>
      <c r="AD17" s="89"/>
      <c r="AE17" s="90"/>
      <c r="AF17" s="11">
        <f t="shared" si="33"/>
        <v>1.7E-5</v>
      </c>
      <c r="AG17" s="88"/>
      <c r="AH17" s="89"/>
      <c r="AI17" s="89"/>
      <c r="AJ17" s="90"/>
      <c r="AK17" s="11">
        <f t="shared" si="34"/>
        <v>1.7E-5</v>
      </c>
      <c r="AL17" s="88"/>
      <c r="AM17" s="89"/>
      <c r="AN17" s="89"/>
      <c r="AO17" s="90"/>
      <c r="AP17" s="11">
        <f t="shared" si="35"/>
        <v>1.7E-5</v>
      </c>
      <c r="AQ17" s="88"/>
      <c r="AR17" s="89"/>
      <c r="AS17" s="89"/>
      <c r="AT17" s="90"/>
      <c r="AU17" s="11">
        <f t="shared" si="36"/>
        <v>1.7E-5</v>
      </c>
      <c r="AV17" s="88"/>
      <c r="AW17" s="89"/>
      <c r="AX17" s="89"/>
      <c r="AY17" s="90"/>
      <c r="AZ17" s="11">
        <f t="shared" si="37"/>
        <v>1.7E-5</v>
      </c>
      <c r="BA17" s="88"/>
      <c r="BB17" s="89"/>
      <c r="BC17" s="89"/>
      <c r="BD17" s="90"/>
      <c r="BE17" s="11">
        <f t="shared" si="38"/>
        <v>1.7E-5</v>
      </c>
      <c r="BF17" s="88"/>
      <c r="BG17" s="89"/>
      <c r="BH17" s="89"/>
      <c r="BI17" s="90"/>
      <c r="BJ17" s="11">
        <f t="shared" si="39"/>
        <v>1.7E-5</v>
      </c>
      <c r="BK17" s="88"/>
      <c r="BL17" s="89"/>
      <c r="BM17" s="89"/>
      <c r="BN17" s="90"/>
      <c r="BO17" s="11">
        <f t="shared" si="40"/>
        <v>1.7E-5</v>
      </c>
      <c r="BP17" s="88"/>
      <c r="BQ17" s="89"/>
      <c r="BR17" s="89"/>
      <c r="BS17" s="90"/>
      <c r="BT17" s="11">
        <f t="shared" si="41"/>
        <v>1.7E-5</v>
      </c>
      <c r="BU17" s="88"/>
      <c r="BV17" s="89"/>
      <c r="BW17" s="89"/>
      <c r="BX17" s="90"/>
      <c r="BY17" s="11">
        <f t="shared" si="42"/>
        <v>1.7E-5</v>
      </c>
      <c r="BZ17" s="88"/>
      <c r="CA17" s="89"/>
      <c r="CB17" s="89"/>
      <c r="CC17" s="90"/>
      <c r="CD17" s="11">
        <f t="shared" si="43"/>
        <v>1.7E-5</v>
      </c>
      <c r="CE17" s="88"/>
      <c r="CF17" s="89"/>
      <c r="CG17" s="89"/>
      <c r="CH17" s="90"/>
      <c r="CI17" s="11">
        <f t="shared" si="44"/>
        <v>1.7E-5</v>
      </c>
    </row>
    <row r="18" spans="1:87" x14ac:dyDescent="0.25">
      <c r="A18" s="97">
        <v>67</v>
      </c>
      <c r="B18" s="98" t="s">
        <v>18</v>
      </c>
      <c r="C18" s="88">
        <v>8</v>
      </c>
      <c r="D18" s="89"/>
      <c r="E18" s="89"/>
      <c r="F18" s="90"/>
      <c r="G18" s="11">
        <f t="shared" si="28"/>
        <v>8.0000180000000007</v>
      </c>
      <c r="H18" s="88"/>
      <c r="I18" s="89"/>
      <c r="J18" s="89"/>
      <c r="K18" s="90"/>
      <c r="L18" s="11">
        <f t="shared" si="29"/>
        <v>1.8E-5</v>
      </c>
      <c r="M18" s="88"/>
      <c r="N18" s="89"/>
      <c r="O18" s="89"/>
      <c r="P18" s="90"/>
      <c r="Q18" s="11">
        <f t="shared" si="30"/>
        <v>1.8E-5</v>
      </c>
      <c r="R18" s="88"/>
      <c r="S18" s="89"/>
      <c r="T18" s="89"/>
      <c r="U18" s="90"/>
      <c r="V18" s="11">
        <f t="shared" si="31"/>
        <v>1.8E-5</v>
      </c>
      <c r="W18" s="88"/>
      <c r="X18" s="89"/>
      <c r="Y18" s="89"/>
      <c r="Z18" s="90"/>
      <c r="AA18" s="11">
        <f t="shared" si="32"/>
        <v>1.8E-5</v>
      </c>
      <c r="AB18" s="88"/>
      <c r="AC18" s="89"/>
      <c r="AD18" s="89"/>
      <c r="AE18" s="90"/>
      <c r="AF18" s="11">
        <f t="shared" si="33"/>
        <v>1.8E-5</v>
      </c>
      <c r="AG18" s="88"/>
      <c r="AH18" s="89"/>
      <c r="AI18" s="89"/>
      <c r="AJ18" s="90"/>
      <c r="AK18" s="11">
        <f t="shared" si="34"/>
        <v>1.8E-5</v>
      </c>
      <c r="AL18" s="88"/>
      <c r="AM18" s="89"/>
      <c r="AN18" s="89"/>
      <c r="AO18" s="90"/>
      <c r="AP18" s="11">
        <f t="shared" si="35"/>
        <v>1.8E-5</v>
      </c>
      <c r="AQ18" s="88"/>
      <c r="AR18" s="89"/>
      <c r="AS18" s="89"/>
      <c r="AT18" s="90"/>
      <c r="AU18" s="11">
        <f t="shared" si="36"/>
        <v>1.8E-5</v>
      </c>
      <c r="AV18" s="88"/>
      <c r="AW18" s="89"/>
      <c r="AX18" s="89"/>
      <c r="AY18" s="90"/>
      <c r="AZ18" s="11">
        <f t="shared" si="37"/>
        <v>1.8E-5</v>
      </c>
      <c r="BA18" s="88"/>
      <c r="BB18" s="89"/>
      <c r="BC18" s="89"/>
      <c r="BD18" s="90"/>
      <c r="BE18" s="11">
        <f t="shared" si="38"/>
        <v>1.8E-5</v>
      </c>
      <c r="BF18" s="88"/>
      <c r="BG18" s="89"/>
      <c r="BH18" s="89"/>
      <c r="BI18" s="90"/>
      <c r="BJ18" s="11">
        <f t="shared" si="39"/>
        <v>1.8E-5</v>
      </c>
      <c r="BK18" s="88"/>
      <c r="BL18" s="89"/>
      <c r="BM18" s="89"/>
      <c r="BN18" s="90"/>
      <c r="BO18" s="11">
        <f t="shared" si="40"/>
        <v>1.8E-5</v>
      </c>
      <c r="BP18" s="88"/>
      <c r="BQ18" s="89"/>
      <c r="BR18" s="89"/>
      <c r="BS18" s="90"/>
      <c r="BT18" s="11">
        <f t="shared" si="41"/>
        <v>1.8E-5</v>
      </c>
      <c r="BU18" s="88"/>
      <c r="BV18" s="89"/>
      <c r="BW18" s="89"/>
      <c r="BX18" s="90"/>
      <c r="BY18" s="11">
        <f t="shared" si="42"/>
        <v>1.8E-5</v>
      </c>
      <c r="BZ18" s="88"/>
      <c r="CA18" s="89"/>
      <c r="CB18" s="89"/>
      <c r="CC18" s="90"/>
      <c r="CD18" s="11">
        <f t="shared" si="43"/>
        <v>1.8E-5</v>
      </c>
      <c r="CE18" s="88"/>
      <c r="CF18" s="89"/>
      <c r="CG18" s="89"/>
      <c r="CH18" s="90"/>
      <c r="CI18" s="11">
        <f t="shared" si="44"/>
        <v>1.8E-5</v>
      </c>
    </row>
    <row r="19" spans="1:87" x14ac:dyDescent="0.25">
      <c r="A19" s="97">
        <v>68</v>
      </c>
      <c r="B19" s="98" t="s">
        <v>19</v>
      </c>
      <c r="C19" s="88">
        <v>9</v>
      </c>
      <c r="D19" s="89"/>
      <c r="E19" s="89"/>
      <c r="F19" s="90"/>
      <c r="G19" s="11">
        <f t="shared" si="28"/>
        <v>9.000019</v>
      </c>
      <c r="H19" s="88"/>
      <c r="I19" s="89"/>
      <c r="J19" s="89"/>
      <c r="K19" s="90"/>
      <c r="L19" s="11">
        <f t="shared" si="29"/>
        <v>1.9000000000000001E-5</v>
      </c>
      <c r="M19" s="88"/>
      <c r="N19" s="89"/>
      <c r="O19" s="89"/>
      <c r="P19" s="90"/>
      <c r="Q19" s="11">
        <f t="shared" si="30"/>
        <v>1.9000000000000001E-5</v>
      </c>
      <c r="R19" s="88"/>
      <c r="S19" s="89"/>
      <c r="T19" s="89"/>
      <c r="U19" s="90"/>
      <c r="V19" s="11">
        <f t="shared" si="31"/>
        <v>1.9000000000000001E-5</v>
      </c>
      <c r="W19" s="88"/>
      <c r="X19" s="89"/>
      <c r="Y19" s="89"/>
      <c r="Z19" s="90"/>
      <c r="AA19" s="11">
        <f t="shared" si="32"/>
        <v>1.9000000000000001E-5</v>
      </c>
      <c r="AB19" s="88"/>
      <c r="AC19" s="89"/>
      <c r="AD19" s="89"/>
      <c r="AE19" s="90"/>
      <c r="AF19" s="11">
        <f t="shared" si="33"/>
        <v>1.9000000000000001E-5</v>
      </c>
      <c r="AG19" s="88"/>
      <c r="AH19" s="89"/>
      <c r="AI19" s="89"/>
      <c r="AJ19" s="90"/>
      <c r="AK19" s="11">
        <f t="shared" si="34"/>
        <v>1.9000000000000001E-5</v>
      </c>
      <c r="AL19" s="88"/>
      <c r="AM19" s="89"/>
      <c r="AN19" s="89"/>
      <c r="AO19" s="90"/>
      <c r="AP19" s="11">
        <f t="shared" si="35"/>
        <v>1.9000000000000001E-5</v>
      </c>
      <c r="AQ19" s="88"/>
      <c r="AR19" s="89"/>
      <c r="AS19" s="89"/>
      <c r="AT19" s="90"/>
      <c r="AU19" s="11">
        <f t="shared" si="36"/>
        <v>1.9000000000000001E-5</v>
      </c>
      <c r="AV19" s="88"/>
      <c r="AW19" s="89"/>
      <c r="AX19" s="89"/>
      <c r="AY19" s="90"/>
      <c r="AZ19" s="11">
        <f t="shared" si="37"/>
        <v>1.9000000000000001E-5</v>
      </c>
      <c r="BA19" s="88"/>
      <c r="BB19" s="89"/>
      <c r="BC19" s="89"/>
      <c r="BD19" s="90"/>
      <c r="BE19" s="11">
        <f t="shared" si="38"/>
        <v>1.9000000000000001E-5</v>
      </c>
      <c r="BF19" s="88"/>
      <c r="BG19" s="89"/>
      <c r="BH19" s="89"/>
      <c r="BI19" s="90"/>
      <c r="BJ19" s="11">
        <f t="shared" si="39"/>
        <v>1.9000000000000001E-5</v>
      </c>
      <c r="BK19" s="88"/>
      <c r="BL19" s="89"/>
      <c r="BM19" s="89"/>
      <c r="BN19" s="90"/>
      <c r="BO19" s="11">
        <f t="shared" si="40"/>
        <v>1.9000000000000001E-5</v>
      </c>
      <c r="BP19" s="88"/>
      <c r="BQ19" s="89"/>
      <c r="BR19" s="89"/>
      <c r="BS19" s="90"/>
      <c r="BT19" s="11">
        <f t="shared" si="41"/>
        <v>1.9000000000000001E-5</v>
      </c>
      <c r="BU19" s="88"/>
      <c r="BV19" s="89"/>
      <c r="BW19" s="89"/>
      <c r="BX19" s="90"/>
      <c r="BY19" s="11">
        <f t="shared" si="42"/>
        <v>1.9000000000000001E-5</v>
      </c>
      <c r="BZ19" s="88"/>
      <c r="CA19" s="89"/>
      <c r="CB19" s="89"/>
      <c r="CC19" s="90"/>
      <c r="CD19" s="11">
        <f t="shared" si="43"/>
        <v>1.9000000000000001E-5</v>
      </c>
      <c r="CE19" s="88"/>
      <c r="CF19" s="89"/>
      <c r="CG19" s="89"/>
      <c r="CH19" s="90"/>
      <c r="CI19" s="11">
        <f t="shared" si="44"/>
        <v>1.9000000000000001E-5</v>
      </c>
    </row>
    <row r="20" spans="1:87" x14ac:dyDescent="0.25">
      <c r="A20" s="97">
        <v>69</v>
      </c>
      <c r="B20" s="98" t="s">
        <v>20</v>
      </c>
      <c r="C20" s="88">
        <v>4</v>
      </c>
      <c r="D20" s="89"/>
      <c r="E20" s="89"/>
      <c r="F20" s="90"/>
      <c r="G20" s="11">
        <f t="shared" si="28"/>
        <v>4.0000200000000001</v>
      </c>
      <c r="H20" s="88"/>
      <c r="I20" s="89"/>
      <c r="J20" s="89"/>
      <c r="K20" s="90"/>
      <c r="L20" s="11">
        <f t="shared" si="29"/>
        <v>2.0000000000000002E-5</v>
      </c>
      <c r="M20" s="88"/>
      <c r="N20" s="89"/>
      <c r="O20" s="89"/>
      <c r="P20" s="90"/>
      <c r="Q20" s="11">
        <f t="shared" si="30"/>
        <v>2.0000000000000002E-5</v>
      </c>
      <c r="R20" s="88"/>
      <c r="S20" s="89"/>
      <c r="T20" s="89"/>
      <c r="U20" s="90"/>
      <c r="V20" s="11">
        <f t="shared" si="31"/>
        <v>2.0000000000000002E-5</v>
      </c>
      <c r="W20" s="88"/>
      <c r="X20" s="89"/>
      <c r="Y20" s="89"/>
      <c r="Z20" s="90"/>
      <c r="AA20" s="11">
        <f t="shared" si="32"/>
        <v>2.0000000000000002E-5</v>
      </c>
      <c r="AB20" s="88"/>
      <c r="AC20" s="89"/>
      <c r="AD20" s="89"/>
      <c r="AE20" s="90"/>
      <c r="AF20" s="11">
        <f t="shared" si="33"/>
        <v>2.0000000000000002E-5</v>
      </c>
      <c r="AG20" s="88"/>
      <c r="AH20" s="89"/>
      <c r="AI20" s="89"/>
      <c r="AJ20" s="90"/>
      <c r="AK20" s="11">
        <f t="shared" si="34"/>
        <v>2.0000000000000002E-5</v>
      </c>
      <c r="AL20" s="88"/>
      <c r="AM20" s="89"/>
      <c r="AN20" s="89"/>
      <c r="AO20" s="90"/>
      <c r="AP20" s="11">
        <f t="shared" si="35"/>
        <v>2.0000000000000002E-5</v>
      </c>
      <c r="AQ20" s="88"/>
      <c r="AR20" s="89"/>
      <c r="AS20" s="89"/>
      <c r="AT20" s="90"/>
      <c r="AU20" s="11">
        <f t="shared" si="36"/>
        <v>2.0000000000000002E-5</v>
      </c>
      <c r="AV20" s="88"/>
      <c r="AW20" s="89"/>
      <c r="AX20" s="89"/>
      <c r="AY20" s="90"/>
      <c r="AZ20" s="11">
        <f t="shared" si="37"/>
        <v>2.0000000000000002E-5</v>
      </c>
      <c r="BA20" s="88"/>
      <c r="BB20" s="89"/>
      <c r="BC20" s="89"/>
      <c r="BD20" s="90"/>
      <c r="BE20" s="11">
        <f t="shared" si="38"/>
        <v>2.0000000000000002E-5</v>
      </c>
      <c r="BF20" s="88"/>
      <c r="BG20" s="89"/>
      <c r="BH20" s="89"/>
      <c r="BI20" s="90"/>
      <c r="BJ20" s="11">
        <f t="shared" si="39"/>
        <v>2.0000000000000002E-5</v>
      </c>
      <c r="BK20" s="88"/>
      <c r="BL20" s="89"/>
      <c r="BM20" s="89"/>
      <c r="BN20" s="90"/>
      <c r="BO20" s="11">
        <f t="shared" si="40"/>
        <v>2.0000000000000002E-5</v>
      </c>
      <c r="BP20" s="88"/>
      <c r="BQ20" s="89"/>
      <c r="BR20" s="89"/>
      <c r="BS20" s="90"/>
      <c r="BT20" s="11">
        <f t="shared" si="41"/>
        <v>2.0000000000000002E-5</v>
      </c>
      <c r="BU20" s="88"/>
      <c r="BV20" s="89"/>
      <c r="BW20" s="89"/>
      <c r="BX20" s="90"/>
      <c r="BY20" s="11">
        <f t="shared" si="42"/>
        <v>2.0000000000000002E-5</v>
      </c>
      <c r="BZ20" s="88"/>
      <c r="CA20" s="89"/>
      <c r="CB20" s="89"/>
      <c r="CC20" s="90"/>
      <c r="CD20" s="11">
        <f t="shared" si="43"/>
        <v>2.0000000000000002E-5</v>
      </c>
      <c r="CE20" s="88"/>
      <c r="CF20" s="89"/>
      <c r="CG20" s="89"/>
      <c r="CH20" s="90"/>
      <c r="CI20" s="11">
        <f t="shared" si="44"/>
        <v>2.0000000000000002E-5</v>
      </c>
    </row>
    <row r="21" spans="1:87" x14ac:dyDescent="0.25">
      <c r="A21" s="97">
        <v>70</v>
      </c>
      <c r="B21" s="98" t="s">
        <v>21</v>
      </c>
      <c r="C21" s="88">
        <v>5</v>
      </c>
      <c r="D21" s="89"/>
      <c r="E21" s="89"/>
      <c r="F21" s="90"/>
      <c r="G21" s="11">
        <f t="shared" si="28"/>
        <v>5.0000210000000003</v>
      </c>
      <c r="H21" s="88"/>
      <c r="I21" s="89"/>
      <c r="J21" s="89"/>
      <c r="K21" s="90"/>
      <c r="L21" s="11">
        <f t="shared" si="29"/>
        <v>2.0999999999999999E-5</v>
      </c>
      <c r="M21" s="88"/>
      <c r="N21" s="89"/>
      <c r="O21" s="89"/>
      <c r="P21" s="90"/>
      <c r="Q21" s="11">
        <f t="shared" si="30"/>
        <v>2.0999999999999999E-5</v>
      </c>
      <c r="R21" s="88"/>
      <c r="S21" s="89"/>
      <c r="T21" s="89"/>
      <c r="U21" s="90"/>
      <c r="V21" s="11">
        <f t="shared" si="31"/>
        <v>2.0999999999999999E-5</v>
      </c>
      <c r="W21" s="88"/>
      <c r="X21" s="89"/>
      <c r="Y21" s="89"/>
      <c r="Z21" s="90"/>
      <c r="AA21" s="11">
        <f t="shared" si="32"/>
        <v>2.0999999999999999E-5</v>
      </c>
      <c r="AB21" s="88"/>
      <c r="AC21" s="89"/>
      <c r="AD21" s="89"/>
      <c r="AE21" s="90"/>
      <c r="AF21" s="11">
        <f t="shared" si="33"/>
        <v>2.0999999999999999E-5</v>
      </c>
      <c r="AG21" s="88"/>
      <c r="AH21" s="89"/>
      <c r="AI21" s="89"/>
      <c r="AJ21" s="90"/>
      <c r="AK21" s="11">
        <f t="shared" si="34"/>
        <v>2.0999999999999999E-5</v>
      </c>
      <c r="AL21" s="88"/>
      <c r="AM21" s="89"/>
      <c r="AN21" s="89"/>
      <c r="AO21" s="90"/>
      <c r="AP21" s="11">
        <f t="shared" si="35"/>
        <v>2.0999999999999999E-5</v>
      </c>
      <c r="AQ21" s="88"/>
      <c r="AR21" s="89"/>
      <c r="AS21" s="89"/>
      <c r="AT21" s="90"/>
      <c r="AU21" s="11">
        <f t="shared" si="36"/>
        <v>2.0999999999999999E-5</v>
      </c>
      <c r="AV21" s="88"/>
      <c r="AW21" s="89"/>
      <c r="AX21" s="89"/>
      <c r="AY21" s="90"/>
      <c r="AZ21" s="11">
        <f t="shared" si="37"/>
        <v>2.0999999999999999E-5</v>
      </c>
      <c r="BA21" s="88"/>
      <c r="BB21" s="89"/>
      <c r="BC21" s="89"/>
      <c r="BD21" s="90"/>
      <c r="BE21" s="11">
        <f t="shared" si="38"/>
        <v>2.0999999999999999E-5</v>
      </c>
      <c r="BF21" s="88"/>
      <c r="BG21" s="89"/>
      <c r="BH21" s="89"/>
      <c r="BI21" s="90"/>
      <c r="BJ21" s="11">
        <f t="shared" si="39"/>
        <v>2.0999999999999999E-5</v>
      </c>
      <c r="BK21" s="88"/>
      <c r="BL21" s="89"/>
      <c r="BM21" s="89"/>
      <c r="BN21" s="90"/>
      <c r="BO21" s="11">
        <f t="shared" si="40"/>
        <v>2.0999999999999999E-5</v>
      </c>
      <c r="BP21" s="88"/>
      <c r="BQ21" s="89"/>
      <c r="BR21" s="89"/>
      <c r="BS21" s="90"/>
      <c r="BT21" s="11">
        <f t="shared" si="41"/>
        <v>2.0999999999999999E-5</v>
      </c>
      <c r="BU21" s="88"/>
      <c r="BV21" s="89"/>
      <c r="BW21" s="89"/>
      <c r="BX21" s="90"/>
      <c r="BY21" s="11">
        <f t="shared" si="42"/>
        <v>2.0999999999999999E-5</v>
      </c>
      <c r="BZ21" s="88"/>
      <c r="CA21" s="89"/>
      <c r="CB21" s="89"/>
      <c r="CC21" s="90"/>
      <c r="CD21" s="11">
        <f t="shared" si="43"/>
        <v>2.0999999999999999E-5</v>
      </c>
      <c r="CE21" s="88"/>
      <c r="CF21" s="89"/>
      <c r="CG21" s="89"/>
      <c r="CH21" s="90"/>
      <c r="CI21" s="11">
        <f>SUM(CE21:CH21)+ROW()/1000000</f>
        <v>2.0999999999999999E-5</v>
      </c>
    </row>
    <row r="22" spans="1:87" x14ac:dyDescent="0.25">
      <c r="A22" s="97">
        <v>71</v>
      </c>
      <c r="B22" s="98" t="s">
        <v>22</v>
      </c>
      <c r="C22" s="88">
        <v>9</v>
      </c>
      <c r="D22" s="89"/>
      <c r="E22" s="89"/>
      <c r="F22" s="90"/>
      <c r="G22" s="11">
        <f t="shared" si="28"/>
        <v>9.0000219999999995</v>
      </c>
      <c r="H22" s="88"/>
      <c r="I22" s="89"/>
      <c r="J22" s="89"/>
      <c r="K22" s="90"/>
      <c r="L22" s="11">
        <f t="shared" si="29"/>
        <v>2.1999999999999999E-5</v>
      </c>
      <c r="M22" s="88"/>
      <c r="N22" s="89"/>
      <c r="O22" s="89"/>
      <c r="P22" s="90"/>
      <c r="Q22" s="11">
        <f t="shared" si="30"/>
        <v>2.1999999999999999E-5</v>
      </c>
      <c r="R22" s="88"/>
      <c r="S22" s="89"/>
      <c r="T22" s="89"/>
      <c r="U22" s="90"/>
      <c r="V22" s="11">
        <f t="shared" si="31"/>
        <v>2.1999999999999999E-5</v>
      </c>
      <c r="W22" s="88"/>
      <c r="X22" s="89"/>
      <c r="Y22" s="89"/>
      <c r="Z22" s="90"/>
      <c r="AA22" s="11">
        <f t="shared" si="32"/>
        <v>2.1999999999999999E-5</v>
      </c>
      <c r="AB22" s="88"/>
      <c r="AC22" s="89"/>
      <c r="AD22" s="89"/>
      <c r="AE22" s="90"/>
      <c r="AF22" s="11">
        <f t="shared" si="33"/>
        <v>2.1999999999999999E-5</v>
      </c>
      <c r="AG22" s="88"/>
      <c r="AH22" s="89"/>
      <c r="AI22" s="89"/>
      <c r="AJ22" s="90"/>
      <c r="AK22" s="11">
        <f t="shared" si="34"/>
        <v>2.1999999999999999E-5</v>
      </c>
      <c r="AL22" s="88"/>
      <c r="AM22" s="89"/>
      <c r="AN22" s="89"/>
      <c r="AO22" s="90"/>
      <c r="AP22" s="11">
        <f t="shared" si="35"/>
        <v>2.1999999999999999E-5</v>
      </c>
      <c r="AQ22" s="88"/>
      <c r="AR22" s="89"/>
      <c r="AS22" s="89"/>
      <c r="AT22" s="90"/>
      <c r="AU22" s="11">
        <f t="shared" si="36"/>
        <v>2.1999999999999999E-5</v>
      </c>
      <c r="AV22" s="88"/>
      <c r="AW22" s="89"/>
      <c r="AX22" s="89"/>
      <c r="AY22" s="90"/>
      <c r="AZ22" s="11">
        <f t="shared" si="37"/>
        <v>2.1999999999999999E-5</v>
      </c>
      <c r="BA22" s="88"/>
      <c r="BB22" s="89"/>
      <c r="BC22" s="89"/>
      <c r="BD22" s="90"/>
      <c r="BE22" s="11">
        <f t="shared" si="38"/>
        <v>2.1999999999999999E-5</v>
      </c>
      <c r="BF22" s="88"/>
      <c r="BG22" s="89"/>
      <c r="BH22" s="89"/>
      <c r="BI22" s="90"/>
      <c r="BJ22" s="11">
        <f t="shared" si="39"/>
        <v>2.1999999999999999E-5</v>
      </c>
      <c r="BK22" s="88"/>
      <c r="BL22" s="89"/>
      <c r="BM22" s="89"/>
      <c r="BN22" s="90"/>
      <c r="BO22" s="11">
        <f t="shared" si="40"/>
        <v>2.1999999999999999E-5</v>
      </c>
      <c r="BP22" s="88"/>
      <c r="BQ22" s="89"/>
      <c r="BR22" s="89"/>
      <c r="BS22" s="90"/>
      <c r="BT22" s="11">
        <f t="shared" si="41"/>
        <v>2.1999999999999999E-5</v>
      </c>
      <c r="BU22" s="88"/>
      <c r="BV22" s="89"/>
      <c r="BW22" s="89"/>
      <c r="BX22" s="90"/>
      <c r="BY22" s="11">
        <f t="shared" si="42"/>
        <v>2.1999999999999999E-5</v>
      </c>
      <c r="BZ22" s="88"/>
      <c r="CA22" s="89"/>
      <c r="CB22" s="89"/>
      <c r="CC22" s="90"/>
      <c r="CD22" s="11">
        <f t="shared" si="43"/>
        <v>2.1999999999999999E-5</v>
      </c>
      <c r="CE22" s="88"/>
      <c r="CF22" s="89"/>
      <c r="CG22" s="89"/>
      <c r="CH22" s="90"/>
      <c r="CI22" s="11">
        <f t="shared" si="44"/>
        <v>2.1999999999999999E-5</v>
      </c>
    </row>
    <row r="23" spans="1:87" x14ac:dyDescent="0.25">
      <c r="A23" s="97">
        <v>72</v>
      </c>
      <c r="B23" s="98" t="s">
        <v>23</v>
      </c>
      <c r="C23" s="88">
        <v>8</v>
      </c>
      <c r="D23" s="89"/>
      <c r="E23" s="89"/>
      <c r="F23" s="90"/>
      <c r="G23" s="11">
        <f t="shared" si="28"/>
        <v>8.0000230000000006</v>
      </c>
      <c r="H23" s="88"/>
      <c r="I23" s="89"/>
      <c r="J23" s="89"/>
      <c r="K23" s="90"/>
      <c r="L23" s="11">
        <f t="shared" si="29"/>
        <v>2.3E-5</v>
      </c>
      <c r="M23" s="88"/>
      <c r="N23" s="89"/>
      <c r="O23" s="89"/>
      <c r="P23" s="90"/>
      <c r="Q23" s="11">
        <f t="shared" si="30"/>
        <v>2.3E-5</v>
      </c>
      <c r="R23" s="88"/>
      <c r="S23" s="89"/>
      <c r="T23" s="89"/>
      <c r="U23" s="90"/>
      <c r="V23" s="11">
        <f t="shared" si="31"/>
        <v>2.3E-5</v>
      </c>
      <c r="W23" s="88"/>
      <c r="X23" s="89"/>
      <c r="Y23" s="89"/>
      <c r="Z23" s="90"/>
      <c r="AA23" s="11">
        <f t="shared" si="32"/>
        <v>2.3E-5</v>
      </c>
      <c r="AB23" s="88"/>
      <c r="AC23" s="89"/>
      <c r="AD23" s="89"/>
      <c r="AE23" s="90"/>
      <c r="AF23" s="11">
        <f t="shared" si="33"/>
        <v>2.3E-5</v>
      </c>
      <c r="AG23" s="88"/>
      <c r="AH23" s="89"/>
      <c r="AI23" s="89"/>
      <c r="AJ23" s="90"/>
      <c r="AK23" s="11">
        <f t="shared" si="34"/>
        <v>2.3E-5</v>
      </c>
      <c r="AL23" s="88"/>
      <c r="AM23" s="89"/>
      <c r="AN23" s="89"/>
      <c r="AO23" s="90"/>
      <c r="AP23" s="11">
        <f t="shared" si="35"/>
        <v>2.3E-5</v>
      </c>
      <c r="AQ23" s="88"/>
      <c r="AR23" s="89"/>
      <c r="AS23" s="89"/>
      <c r="AT23" s="90"/>
      <c r="AU23" s="11">
        <f t="shared" si="36"/>
        <v>2.3E-5</v>
      </c>
      <c r="AV23" s="88"/>
      <c r="AW23" s="89"/>
      <c r="AX23" s="89"/>
      <c r="AY23" s="90"/>
      <c r="AZ23" s="11">
        <f t="shared" si="37"/>
        <v>2.3E-5</v>
      </c>
      <c r="BA23" s="88"/>
      <c r="BB23" s="89"/>
      <c r="BC23" s="89"/>
      <c r="BD23" s="90"/>
      <c r="BE23" s="11">
        <f t="shared" si="38"/>
        <v>2.3E-5</v>
      </c>
      <c r="BF23" s="88"/>
      <c r="BG23" s="89"/>
      <c r="BH23" s="89"/>
      <c r="BI23" s="90"/>
      <c r="BJ23" s="11">
        <f t="shared" si="39"/>
        <v>2.3E-5</v>
      </c>
      <c r="BK23" s="88"/>
      <c r="BL23" s="89"/>
      <c r="BM23" s="89"/>
      <c r="BN23" s="90"/>
      <c r="BO23" s="11">
        <f t="shared" si="40"/>
        <v>2.3E-5</v>
      </c>
      <c r="BP23" s="88"/>
      <c r="BQ23" s="89"/>
      <c r="BR23" s="89"/>
      <c r="BS23" s="90"/>
      <c r="BT23" s="11">
        <f t="shared" si="41"/>
        <v>2.3E-5</v>
      </c>
      <c r="BU23" s="88"/>
      <c r="BV23" s="89"/>
      <c r="BW23" s="89"/>
      <c r="BX23" s="90"/>
      <c r="BY23" s="11">
        <f t="shared" si="42"/>
        <v>2.3E-5</v>
      </c>
      <c r="BZ23" s="88"/>
      <c r="CA23" s="89"/>
      <c r="CB23" s="89"/>
      <c r="CC23" s="90"/>
      <c r="CD23" s="11">
        <f t="shared" si="43"/>
        <v>2.3E-5</v>
      </c>
      <c r="CE23" s="88"/>
      <c r="CF23" s="89"/>
      <c r="CG23" s="89"/>
      <c r="CH23" s="90"/>
      <c r="CI23" s="11">
        <f t="shared" si="44"/>
        <v>2.3E-5</v>
      </c>
    </row>
    <row r="24" spans="1:87" ht="15.75" thickBot="1" x14ac:dyDescent="0.3">
      <c r="A24" s="99">
        <v>74</v>
      </c>
      <c r="B24" s="100" t="s">
        <v>24</v>
      </c>
      <c r="C24" s="91">
        <v>4</v>
      </c>
      <c r="D24" s="92"/>
      <c r="E24" s="92"/>
      <c r="F24" s="93"/>
      <c r="G24" s="12">
        <f t="shared" si="28"/>
        <v>4.0000239999999998</v>
      </c>
      <c r="H24" s="91"/>
      <c r="I24" s="92"/>
      <c r="J24" s="92"/>
      <c r="K24" s="93"/>
      <c r="L24" s="12">
        <f t="shared" si="29"/>
        <v>2.4000000000000001E-5</v>
      </c>
      <c r="M24" s="91"/>
      <c r="N24" s="92"/>
      <c r="O24" s="92"/>
      <c r="P24" s="93"/>
      <c r="Q24" s="12">
        <f t="shared" si="30"/>
        <v>2.4000000000000001E-5</v>
      </c>
      <c r="R24" s="91"/>
      <c r="S24" s="92"/>
      <c r="T24" s="92"/>
      <c r="U24" s="93"/>
      <c r="V24" s="12">
        <f t="shared" si="31"/>
        <v>2.4000000000000001E-5</v>
      </c>
      <c r="W24" s="91"/>
      <c r="X24" s="92"/>
      <c r="Y24" s="92"/>
      <c r="Z24" s="93"/>
      <c r="AA24" s="12">
        <f t="shared" si="32"/>
        <v>2.4000000000000001E-5</v>
      </c>
      <c r="AB24" s="91"/>
      <c r="AC24" s="92"/>
      <c r="AD24" s="92"/>
      <c r="AE24" s="93"/>
      <c r="AF24" s="12">
        <f t="shared" si="33"/>
        <v>2.4000000000000001E-5</v>
      </c>
      <c r="AG24" s="91"/>
      <c r="AH24" s="92"/>
      <c r="AI24" s="92"/>
      <c r="AJ24" s="93"/>
      <c r="AK24" s="12">
        <f t="shared" si="34"/>
        <v>2.4000000000000001E-5</v>
      </c>
      <c r="AL24" s="91"/>
      <c r="AM24" s="92"/>
      <c r="AN24" s="92"/>
      <c r="AO24" s="93"/>
      <c r="AP24" s="12">
        <f t="shared" si="35"/>
        <v>2.4000000000000001E-5</v>
      </c>
      <c r="AQ24" s="91"/>
      <c r="AR24" s="92"/>
      <c r="AS24" s="92"/>
      <c r="AT24" s="93"/>
      <c r="AU24" s="12">
        <f t="shared" si="36"/>
        <v>2.4000000000000001E-5</v>
      </c>
      <c r="AV24" s="91"/>
      <c r="AW24" s="92"/>
      <c r="AX24" s="92"/>
      <c r="AY24" s="93"/>
      <c r="AZ24" s="12">
        <f t="shared" si="37"/>
        <v>2.4000000000000001E-5</v>
      </c>
      <c r="BA24" s="91"/>
      <c r="BB24" s="92"/>
      <c r="BC24" s="92"/>
      <c r="BD24" s="93"/>
      <c r="BE24" s="12">
        <f t="shared" si="38"/>
        <v>2.4000000000000001E-5</v>
      </c>
      <c r="BF24" s="91"/>
      <c r="BG24" s="92"/>
      <c r="BH24" s="92"/>
      <c r="BI24" s="93"/>
      <c r="BJ24" s="12">
        <f t="shared" si="39"/>
        <v>2.4000000000000001E-5</v>
      </c>
      <c r="BK24" s="91"/>
      <c r="BL24" s="92"/>
      <c r="BM24" s="92"/>
      <c r="BN24" s="93"/>
      <c r="BO24" s="12">
        <f t="shared" si="40"/>
        <v>2.4000000000000001E-5</v>
      </c>
      <c r="BP24" s="91"/>
      <c r="BQ24" s="92"/>
      <c r="BR24" s="92"/>
      <c r="BS24" s="93"/>
      <c r="BT24" s="12">
        <f t="shared" si="41"/>
        <v>2.4000000000000001E-5</v>
      </c>
      <c r="BU24" s="91"/>
      <c r="BV24" s="92"/>
      <c r="BW24" s="92"/>
      <c r="BX24" s="93"/>
      <c r="BY24" s="12">
        <f t="shared" si="42"/>
        <v>2.4000000000000001E-5</v>
      </c>
      <c r="BZ24" s="91"/>
      <c r="CA24" s="92"/>
      <c r="CB24" s="92"/>
      <c r="CC24" s="93"/>
      <c r="CD24" s="12">
        <f t="shared" si="43"/>
        <v>2.4000000000000001E-5</v>
      </c>
      <c r="CE24" s="91"/>
      <c r="CF24" s="92"/>
      <c r="CG24" s="92"/>
      <c r="CH24" s="93"/>
      <c r="CI24" s="12">
        <f t="shared" si="44"/>
        <v>2.4000000000000001E-5</v>
      </c>
    </row>
    <row r="25" spans="1:87" x14ac:dyDescent="0.25"/>
  </sheetData>
  <sheetProtection selectLockedCells="1"/>
  <sortState ref="B2:G24">
    <sortCondition descending="1" ref="F2:F24"/>
  </sortState>
  <pageMargins left="0.70000000000000007" right="0.70000000000000007" top="0.75" bottom="0.75" header="0.30000000000000004" footer="0.30000000000000004"/>
  <pageSetup paperSize="9" fitToWidth="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L25"/>
  <sheetViews>
    <sheetView showGridLines="0" workbookViewId="0">
      <selection activeCell="F1" sqref="F1"/>
    </sheetView>
  </sheetViews>
  <sheetFormatPr defaultColWidth="0" defaultRowHeight="21" zeroHeight="1" x14ac:dyDescent="0.35"/>
  <cols>
    <col min="1" max="1" width="3.7109375" style="4" customWidth="1"/>
    <col min="2" max="2" width="5.7109375" style="2" customWidth="1"/>
    <col min="3" max="3" width="33.42578125" style="3" customWidth="1"/>
    <col min="4" max="4" width="14.7109375" style="3" hidden="1" customWidth="1"/>
    <col min="5" max="9" width="18.7109375" style="2" customWidth="1"/>
    <col min="10" max="10" width="3.85546875" style="2" bestFit="1" customWidth="1"/>
    <col min="11" max="11" width="3.7109375" style="4" customWidth="1"/>
    <col min="12" max="12" width="20.7109375" style="4" hidden="1" customWidth="1"/>
    <col min="13" max="16384" width="9.140625" style="4" hidden="1"/>
  </cols>
  <sheetData>
    <row r="1" spans="2:10" ht="36" x14ac:dyDescent="0.35">
      <c r="B1" s="33" t="s">
        <v>33</v>
      </c>
      <c r="C1" s="34"/>
      <c r="D1" s="35"/>
      <c r="E1" s="84">
        <v>1</v>
      </c>
    </row>
    <row r="2" spans="2:10" x14ac:dyDescent="0.35"/>
    <row r="3" spans="2:10" ht="31.5" x14ac:dyDescent="0.35">
      <c r="B3" s="46" t="s">
        <v>28</v>
      </c>
      <c r="C3" s="44" t="s">
        <v>29</v>
      </c>
      <c r="D3" s="20" t="s">
        <v>2</v>
      </c>
      <c r="E3" s="22" t="s">
        <v>30</v>
      </c>
      <c r="F3" s="22" t="str">
        <f>"Totaal punten 
tot avond "&amp;$E$1</f>
        <v>Totaal punten 
tot avond 1</v>
      </c>
      <c r="G3" s="23" t="s">
        <v>34</v>
      </c>
      <c r="H3" s="23" t="s">
        <v>31</v>
      </c>
      <c r="I3" s="59" t="s">
        <v>32</v>
      </c>
      <c r="J3" s="60"/>
    </row>
    <row r="4" spans="2:10" x14ac:dyDescent="0.35">
      <c r="B4" s="45">
        <v>1</v>
      </c>
      <c r="C4" s="18" t="str">
        <f ca="1">INDEX(INVULBLAD!$B$4:$B$24,MATCH(D4,INDIRECT("INVULBLAD!"&amp;ADDRESS(4,$E$1*5+2,1)&amp;":"&amp;ADDRESS(24,$E$1*5+2,1)),0),1)</f>
        <v>deelnemer 1</v>
      </c>
      <c r="D4" s="19">
        <f ca="1">SMALL(INDIRECT("INVULBLAD!"&amp;ADDRESS(4,$E$1*5+2,1)&amp;":"&amp;ADDRESS(24,$E$1*5+2,1)),ROW(B1))</f>
        <v>1.0000039999999999</v>
      </c>
      <c r="E4" s="32">
        <f ca="1">ROUND(D4,0)</f>
        <v>1</v>
      </c>
      <c r="F4" s="32">
        <f ca="1">ROUND(SUM(INDIRECT("Totalen!$E$"&amp;3+MATCH($C4,Totalen!$B$4:$B$24,0)&amp;":"&amp;ADDRESS(3+MATCH($C4,Totalen!$B$4:$B$24,0),4+$E$1))),)</f>
        <v>1</v>
      </c>
      <c r="G4" s="21">
        <f ca="1">VLOOKUP(C4,Totalen!$B$4:$AN$24,22+$E$1,FALSE)</f>
        <v>21</v>
      </c>
      <c r="H4" s="21">
        <f ca="1">ROUND(SUM(INDIRECT("Totalen!$X$"&amp;3+MATCH($C4,Totalen!$B$4:$B$24,0)&amp;":"&amp;ADDRESS(3+MATCH($C4,Totalen!$B$4:$B$24,0),23+$E$1))),)</f>
        <v>21</v>
      </c>
      <c r="I4" s="17" t="str">
        <f>IF($E$1=1,"n.v.t.",VLOOKUP(C4,Totalen!$B$4:$BZ$24,57+$E$1,FALSE))</f>
        <v>n.v.t.</v>
      </c>
      <c r="J4" s="61" t="str">
        <f>IFERROR(I4-B4,"")</f>
        <v/>
      </c>
    </row>
    <row r="5" spans="2:10" x14ac:dyDescent="0.35">
      <c r="B5" s="45">
        <v>2</v>
      </c>
      <c r="C5" s="18" t="str">
        <f ca="1">INDEX(INVULBLAD!$B$4:$B$24,MATCH(D5,INDIRECT("INVULBLAD!"&amp;ADDRESS(4,$E$1*5+2,1)&amp;":"&amp;ADDRESS(24,$E$1*5+2,1)),0),1)</f>
        <v>deelnemer 10</v>
      </c>
      <c r="D5" s="19">
        <f ca="1">SMALL(INDIRECT("INVULBLAD!"&amp;ADDRESS(4,$E$1*5+2,1)&amp;":"&amp;ADDRESS(24,$E$1*5+2,1)),ROW(B2))</f>
        <v>1.000013</v>
      </c>
      <c r="E5" s="32">
        <f t="shared" ref="E5:E24" ca="1" si="0">ROUND(D5,0)</f>
        <v>1</v>
      </c>
      <c r="F5" s="32">
        <f ca="1">ROUND(SUM(INDIRECT("Totalen!$E$"&amp;3+MATCH($C5,Totalen!$B$4:$B$24,0)&amp;":"&amp;ADDRESS(3+MATCH($C5,Totalen!$B$4:$B$24,0),4+$E$1))),)</f>
        <v>1</v>
      </c>
      <c r="G5" s="21">
        <f ca="1">VLOOKUP(C5,Totalen!$B$4:$AN$24,22+$E$1,FALSE)</f>
        <v>21</v>
      </c>
      <c r="H5" s="21">
        <f ca="1">ROUND(SUM(INDIRECT("Totalen!$X$"&amp;3+MATCH($C5,Totalen!$B$4:$B$24,0)&amp;":"&amp;ADDRESS(3+MATCH($C5,Totalen!$B$4:$B$24,0),23+$E$1))),)</f>
        <v>21</v>
      </c>
      <c r="I5" s="17" t="str">
        <f>IF($E$1=1,"n.v.t.",VLOOKUP(C5,Totalen!$B$4:$BZ$24,57+$E$1,FALSE))</f>
        <v>n.v.t.</v>
      </c>
      <c r="J5" s="61" t="str">
        <f t="shared" ref="J5:J24" si="1">IFERROR(I5-B5,"")</f>
        <v/>
      </c>
    </row>
    <row r="6" spans="2:10" x14ac:dyDescent="0.35">
      <c r="B6" s="45">
        <v>3</v>
      </c>
      <c r="C6" s="18" t="str">
        <f ca="1">INDEX(INVULBLAD!$B$4:$B$24,MATCH(D6,INDIRECT("INVULBLAD!"&amp;ADDRESS(4,$E$1*5+2,1)&amp;":"&amp;ADDRESS(24,$E$1*5+2,1)),0),1)</f>
        <v>deelnemer 12</v>
      </c>
      <c r="D6" s="19">
        <f t="shared" ref="D6:D24" ca="1" si="2">SMALL(INDIRECT("INVULBLAD!"&amp;ADDRESS(4,$E$1*5+2,1)&amp;":"&amp;ADDRESS(24,$E$1*5+2,1)),ROW(B3))</f>
        <v>1.0000150000000001</v>
      </c>
      <c r="E6" s="32">
        <f t="shared" ca="1" si="0"/>
        <v>1</v>
      </c>
      <c r="F6" s="32">
        <f ca="1">ROUND(SUM(INDIRECT("Totalen!$E$"&amp;3+MATCH($C6,Totalen!$B$4:$B$24,0)&amp;":"&amp;ADDRESS(3+MATCH($C6,Totalen!$B$4:$B$24,0),4+$E$1))),)</f>
        <v>1</v>
      </c>
      <c r="G6" s="21">
        <f ca="1">VLOOKUP(C6,Totalen!$B$4:$AN$24,22+$E$1,FALSE)</f>
        <v>21</v>
      </c>
      <c r="H6" s="21">
        <f ca="1">ROUND(SUM(INDIRECT("Totalen!$X$"&amp;3+MATCH($C6,Totalen!$B$4:$B$24,0)&amp;":"&amp;ADDRESS(3+MATCH($C6,Totalen!$B$4:$B$24,0),23+$E$1))),)</f>
        <v>21</v>
      </c>
      <c r="I6" s="17" t="str">
        <f>IF($E$1=1,"n.v.t.",VLOOKUP(C6,Totalen!$B$4:$BZ$24,57+$E$1,FALSE))</f>
        <v>n.v.t.</v>
      </c>
      <c r="J6" s="61" t="str">
        <f t="shared" si="1"/>
        <v/>
      </c>
    </row>
    <row r="7" spans="2:10" x14ac:dyDescent="0.35">
      <c r="B7" s="45">
        <v>4</v>
      </c>
      <c r="C7" s="18" t="str">
        <f ca="1">INDEX(INVULBLAD!$B$4:$B$24,MATCH(D7,INDIRECT("INVULBLAD!"&amp;ADDRESS(4,$E$1*5+2,1)&amp;":"&amp;ADDRESS(24,$E$1*5+2,1)),0),1)</f>
        <v>deelnemer 5</v>
      </c>
      <c r="D7" s="19">
        <f t="shared" ca="1" si="2"/>
        <v>4.0000080000000002</v>
      </c>
      <c r="E7" s="32">
        <f t="shared" ca="1" si="0"/>
        <v>4</v>
      </c>
      <c r="F7" s="32">
        <f ca="1">ROUND(SUM(INDIRECT("Totalen!$E$"&amp;3+MATCH($C7,Totalen!$B$4:$B$24,0)&amp;":"&amp;ADDRESS(3+MATCH($C7,Totalen!$B$4:$B$24,0),4+$E$1))),)</f>
        <v>4</v>
      </c>
      <c r="G7" s="21">
        <f ca="1">VLOOKUP(C7,Totalen!$B$4:$AN$24,22+$E$1,FALSE)</f>
        <v>18</v>
      </c>
      <c r="H7" s="21">
        <f ca="1">ROUND(SUM(INDIRECT("Totalen!$X$"&amp;3+MATCH($C7,Totalen!$B$4:$B$24,0)&amp;":"&amp;ADDRESS(3+MATCH($C7,Totalen!$B$4:$B$24,0),23+$E$1))),)</f>
        <v>18</v>
      </c>
      <c r="I7" s="17" t="str">
        <f>IF($E$1=1,"n.v.t.",VLOOKUP(C7,Totalen!$B$4:$BZ$24,57+$E$1,FALSE))</f>
        <v>n.v.t.</v>
      </c>
      <c r="J7" s="61" t="str">
        <f t="shared" si="1"/>
        <v/>
      </c>
    </row>
    <row r="8" spans="2:10" x14ac:dyDescent="0.35">
      <c r="B8" s="45">
        <v>5</v>
      </c>
      <c r="C8" s="18" t="str">
        <f ca="1">INDEX(INVULBLAD!$B$4:$B$24,MATCH(D8,INDIRECT("INVULBLAD!"&amp;ADDRESS(4,$E$1*5+2,1)&amp;":"&amp;ADDRESS(24,$E$1*5+2,1)),0),1)</f>
        <v>deelnemer 17</v>
      </c>
      <c r="D8" s="19">
        <f t="shared" ca="1" si="2"/>
        <v>4.0000200000000001</v>
      </c>
      <c r="E8" s="32">
        <f t="shared" ca="1" si="0"/>
        <v>4</v>
      </c>
      <c r="F8" s="32">
        <f ca="1">ROUND(SUM(INDIRECT("Totalen!$E$"&amp;3+MATCH($C8,Totalen!$B$4:$B$24,0)&amp;":"&amp;ADDRESS(3+MATCH($C8,Totalen!$B$4:$B$24,0),4+$E$1))),)</f>
        <v>4</v>
      </c>
      <c r="G8" s="21">
        <f ca="1">VLOOKUP(C8,Totalen!$B$4:$AN$24,22+$E$1,FALSE)</f>
        <v>18</v>
      </c>
      <c r="H8" s="21">
        <f ca="1">ROUND(SUM(INDIRECT("Totalen!$X$"&amp;3+MATCH($C8,Totalen!$B$4:$B$24,0)&amp;":"&amp;ADDRESS(3+MATCH($C8,Totalen!$B$4:$B$24,0),23+$E$1))),)</f>
        <v>18</v>
      </c>
      <c r="I8" s="17" t="str">
        <f>IF($E$1=1,"n.v.t.",VLOOKUP(C8,Totalen!$B$4:$BZ$24,57+$E$1,FALSE))</f>
        <v>n.v.t.</v>
      </c>
      <c r="J8" s="61" t="str">
        <f t="shared" si="1"/>
        <v/>
      </c>
    </row>
    <row r="9" spans="2:10" x14ac:dyDescent="0.35">
      <c r="B9" s="45">
        <v>6</v>
      </c>
      <c r="C9" s="18" t="str">
        <f ca="1">INDEX(INVULBLAD!$B$4:$B$24,MATCH(D9,INDIRECT("INVULBLAD!"&amp;ADDRESS(4,$E$1*5+2,1)&amp;":"&amp;ADDRESS(24,$E$1*5+2,1)),0),1)</f>
        <v>deelnemer 21</v>
      </c>
      <c r="D9" s="19">
        <f t="shared" ca="1" si="2"/>
        <v>4.0000239999999998</v>
      </c>
      <c r="E9" s="32">
        <f t="shared" ca="1" si="0"/>
        <v>4</v>
      </c>
      <c r="F9" s="32">
        <f ca="1">ROUND(SUM(INDIRECT("Totalen!$E$"&amp;3+MATCH($C9,Totalen!$B$4:$B$24,0)&amp;":"&amp;ADDRESS(3+MATCH($C9,Totalen!$B$4:$B$24,0),4+$E$1))),)</f>
        <v>4</v>
      </c>
      <c r="G9" s="21">
        <f ca="1">VLOOKUP(C9,Totalen!$B$4:$AN$24,22+$E$1,FALSE)</f>
        <v>18</v>
      </c>
      <c r="H9" s="21">
        <f ca="1">ROUND(SUM(INDIRECT("Totalen!$X$"&amp;3+MATCH($C9,Totalen!$B$4:$B$24,0)&amp;":"&amp;ADDRESS(3+MATCH($C9,Totalen!$B$4:$B$24,0),23+$E$1))),)</f>
        <v>18</v>
      </c>
      <c r="I9" s="17" t="str">
        <f>IF($E$1=1,"n.v.t.",VLOOKUP(C9,Totalen!$B$4:$BZ$24,57+$E$1,FALSE))</f>
        <v>n.v.t.</v>
      </c>
      <c r="J9" s="61" t="str">
        <f t="shared" si="1"/>
        <v/>
      </c>
    </row>
    <row r="10" spans="2:10" x14ac:dyDescent="0.35">
      <c r="B10" s="45">
        <v>7</v>
      </c>
      <c r="C10" s="18" t="str">
        <f ca="1">INDEX(INVULBLAD!$B$4:$B$24,MATCH(D10,INDIRECT("INVULBLAD!"&amp;ADDRESS(4,$E$1*5+2,1)&amp;":"&amp;ADDRESS(24,$E$1*5+2,1)),0),1)</f>
        <v>deelnemer 7</v>
      </c>
      <c r="D10" s="19">
        <f t="shared" ca="1" si="2"/>
        <v>5.0000099999999996</v>
      </c>
      <c r="E10" s="32">
        <f t="shared" ca="1" si="0"/>
        <v>5</v>
      </c>
      <c r="F10" s="32">
        <f ca="1">ROUND(SUM(INDIRECT("Totalen!$E$"&amp;3+MATCH($C10,Totalen!$B$4:$B$24,0)&amp;":"&amp;ADDRESS(3+MATCH($C10,Totalen!$B$4:$B$24,0),4+$E$1))),)</f>
        <v>5</v>
      </c>
      <c r="G10" s="21">
        <f ca="1">VLOOKUP(C10,Totalen!$B$4:$AN$24,22+$E$1,FALSE)</f>
        <v>15</v>
      </c>
      <c r="H10" s="21">
        <f ca="1">ROUND(SUM(INDIRECT("Totalen!$X$"&amp;3+MATCH($C10,Totalen!$B$4:$B$24,0)&amp;":"&amp;ADDRESS(3+MATCH($C10,Totalen!$B$4:$B$24,0),23+$E$1))),)</f>
        <v>15</v>
      </c>
      <c r="I10" s="17" t="str">
        <f>IF($E$1=1,"n.v.t.",VLOOKUP(C10,Totalen!$B$4:$BZ$24,57+$E$1,FALSE))</f>
        <v>n.v.t.</v>
      </c>
      <c r="J10" s="61" t="str">
        <f t="shared" si="1"/>
        <v/>
      </c>
    </row>
    <row r="11" spans="2:10" x14ac:dyDescent="0.35">
      <c r="B11" s="45">
        <v>8</v>
      </c>
      <c r="C11" s="18" t="str">
        <f ca="1">INDEX(INVULBLAD!$B$4:$B$24,MATCH(D11,INDIRECT("INVULBLAD!"&amp;ADDRESS(4,$E$1*5+2,1)&amp;":"&amp;ADDRESS(24,$E$1*5+2,1)),0),1)</f>
        <v>deelnemer 14</v>
      </c>
      <c r="D11" s="19">
        <f t="shared" ca="1" si="2"/>
        <v>5.0000169999999997</v>
      </c>
      <c r="E11" s="32">
        <f t="shared" ca="1" si="0"/>
        <v>5</v>
      </c>
      <c r="F11" s="32">
        <f ca="1">ROUND(SUM(INDIRECT("Totalen!$E$"&amp;3+MATCH($C11,Totalen!$B$4:$B$24,0)&amp;":"&amp;ADDRESS(3+MATCH($C11,Totalen!$B$4:$B$24,0),4+$E$1))),)</f>
        <v>5</v>
      </c>
      <c r="G11" s="21">
        <f ca="1">VLOOKUP(C11,Totalen!$B$4:$AN$24,22+$E$1,FALSE)</f>
        <v>15</v>
      </c>
      <c r="H11" s="21">
        <f ca="1">ROUND(SUM(INDIRECT("Totalen!$X$"&amp;3+MATCH($C11,Totalen!$B$4:$B$24,0)&amp;":"&amp;ADDRESS(3+MATCH($C11,Totalen!$B$4:$B$24,0),23+$E$1))),)</f>
        <v>15</v>
      </c>
      <c r="I11" s="17" t="str">
        <f>IF($E$1=1,"n.v.t.",VLOOKUP(C11,Totalen!$B$4:$BZ$24,57+$E$1,FALSE))</f>
        <v>n.v.t.</v>
      </c>
      <c r="J11" s="61" t="str">
        <f t="shared" si="1"/>
        <v/>
      </c>
    </row>
    <row r="12" spans="2:10" x14ac:dyDescent="0.35">
      <c r="B12" s="45">
        <v>9</v>
      </c>
      <c r="C12" s="18" t="str">
        <f ca="1">INDEX(INVULBLAD!$B$4:$B$24,MATCH(D12,INDIRECT("INVULBLAD!"&amp;ADDRESS(4,$E$1*5+2,1)&amp;":"&amp;ADDRESS(24,$E$1*5+2,1)),0),1)</f>
        <v>deelnemer 18</v>
      </c>
      <c r="D12" s="19">
        <f t="shared" ca="1" si="2"/>
        <v>5.0000210000000003</v>
      </c>
      <c r="E12" s="32">
        <f t="shared" ca="1" si="0"/>
        <v>5</v>
      </c>
      <c r="F12" s="32">
        <f ca="1">ROUND(SUM(INDIRECT("Totalen!$E$"&amp;3+MATCH($C12,Totalen!$B$4:$B$24,0)&amp;":"&amp;ADDRESS(3+MATCH($C12,Totalen!$B$4:$B$24,0),4+$E$1))),)</f>
        <v>5</v>
      </c>
      <c r="G12" s="21">
        <f ca="1">VLOOKUP(C12,Totalen!$B$4:$AN$24,22+$E$1,FALSE)</f>
        <v>15</v>
      </c>
      <c r="H12" s="21">
        <f ca="1">ROUND(SUM(INDIRECT("Totalen!$X$"&amp;3+MATCH($C12,Totalen!$B$4:$B$24,0)&amp;":"&amp;ADDRESS(3+MATCH($C12,Totalen!$B$4:$B$24,0),23+$E$1))),)</f>
        <v>15</v>
      </c>
      <c r="I12" s="17" t="str">
        <f>IF($E$1=1,"n.v.t.",VLOOKUP(C12,Totalen!$B$4:$BZ$24,57+$E$1,FALSE))</f>
        <v>n.v.t.</v>
      </c>
      <c r="J12" s="61" t="str">
        <f t="shared" si="1"/>
        <v/>
      </c>
    </row>
    <row r="13" spans="2:10" x14ac:dyDescent="0.35">
      <c r="B13" s="45">
        <v>10</v>
      </c>
      <c r="C13" s="18" t="str">
        <f ca="1">INDEX(INVULBLAD!$B$4:$B$24,MATCH(D13,INDIRECT("INVULBLAD!"&amp;ADDRESS(4,$E$1*5+2,1)&amp;":"&amp;ADDRESS(24,$E$1*5+2,1)),0),1)</f>
        <v>deelnemer 3</v>
      </c>
      <c r="D13" s="19">
        <f t="shared" ca="1" si="2"/>
        <v>6.000006</v>
      </c>
      <c r="E13" s="32">
        <f t="shared" ca="1" si="0"/>
        <v>6</v>
      </c>
      <c r="F13" s="32">
        <f ca="1">ROUND(SUM(INDIRECT("Totalen!$E$"&amp;3+MATCH($C13,Totalen!$B$4:$B$24,0)&amp;":"&amp;ADDRESS(3+MATCH($C13,Totalen!$B$4:$B$24,0),4+$E$1))),)</f>
        <v>6</v>
      </c>
      <c r="G13" s="21">
        <f ca="1">VLOOKUP(C13,Totalen!$B$4:$AN$24,22+$E$1,FALSE)</f>
        <v>12</v>
      </c>
      <c r="H13" s="21">
        <f ca="1">ROUND(SUM(INDIRECT("Totalen!$X$"&amp;3+MATCH($C13,Totalen!$B$4:$B$24,0)&amp;":"&amp;ADDRESS(3+MATCH($C13,Totalen!$B$4:$B$24,0),23+$E$1))),)</f>
        <v>12</v>
      </c>
      <c r="I13" s="17" t="str">
        <f>IF($E$1=1,"n.v.t.",VLOOKUP(C13,Totalen!$B$4:$BZ$24,57+$E$1,FALSE))</f>
        <v>n.v.t.</v>
      </c>
      <c r="J13" s="61" t="str">
        <f t="shared" si="1"/>
        <v/>
      </c>
    </row>
    <row r="14" spans="2:10" x14ac:dyDescent="0.35">
      <c r="B14" s="45">
        <v>11</v>
      </c>
      <c r="C14" s="18" t="str">
        <f ca="1">INDEX(INVULBLAD!$B$4:$B$24,MATCH(D14,INDIRECT("INVULBLAD!"&amp;ADDRESS(4,$E$1*5+2,1)&amp;":"&amp;ADDRESS(24,$E$1*5+2,1)),0),1)</f>
        <v>deelnemer 4</v>
      </c>
      <c r="D14" s="19">
        <f t="shared" ca="1" si="2"/>
        <v>7.0000070000000001</v>
      </c>
      <c r="E14" s="32">
        <f t="shared" ca="1" si="0"/>
        <v>7</v>
      </c>
      <c r="F14" s="32">
        <f ca="1">ROUND(SUM(INDIRECT("Totalen!$E$"&amp;3+MATCH($C14,Totalen!$B$4:$B$24,0)&amp;":"&amp;ADDRESS(3+MATCH($C14,Totalen!$B$4:$B$24,0),4+$E$1))),)</f>
        <v>7</v>
      </c>
      <c r="G14" s="21">
        <f ca="1">VLOOKUP(C14,Totalen!$B$4:$AN$24,22+$E$1,FALSE)</f>
        <v>11</v>
      </c>
      <c r="H14" s="21">
        <f ca="1">ROUND(SUM(INDIRECT("Totalen!$X$"&amp;3+MATCH($C14,Totalen!$B$4:$B$24,0)&amp;":"&amp;ADDRESS(3+MATCH($C14,Totalen!$B$4:$B$24,0),23+$E$1))),)</f>
        <v>11</v>
      </c>
      <c r="I14" s="17" t="str">
        <f>IF($E$1=1,"n.v.t.",VLOOKUP(C14,Totalen!$B$4:$BZ$24,57+$E$1,FALSE))</f>
        <v>n.v.t.</v>
      </c>
      <c r="J14" s="61" t="str">
        <f t="shared" si="1"/>
        <v/>
      </c>
    </row>
    <row r="15" spans="2:10" x14ac:dyDescent="0.35">
      <c r="B15" s="45">
        <v>12</v>
      </c>
      <c r="C15" s="18" t="str">
        <f ca="1">INDEX(INVULBLAD!$B$4:$B$24,MATCH(D15,INDIRECT("INVULBLAD!"&amp;ADDRESS(4,$E$1*5+2,1)&amp;":"&amp;ADDRESS(24,$E$1*5+2,1)),0),1)</f>
        <v>deelnemer 6</v>
      </c>
      <c r="D15" s="19">
        <f t="shared" ca="1" si="2"/>
        <v>8.0000090000000004</v>
      </c>
      <c r="E15" s="32">
        <f t="shared" ca="1" si="0"/>
        <v>8</v>
      </c>
      <c r="F15" s="32">
        <f ca="1">ROUND(SUM(INDIRECT("Totalen!$E$"&amp;3+MATCH($C15,Totalen!$B$4:$B$24,0)&amp;":"&amp;ADDRESS(3+MATCH($C15,Totalen!$B$4:$B$24,0),4+$E$1))),)</f>
        <v>8</v>
      </c>
      <c r="G15" s="21">
        <f ca="1">VLOOKUP(C15,Totalen!$B$4:$AN$24,22+$E$1,FALSE)</f>
        <v>10</v>
      </c>
      <c r="H15" s="21">
        <f ca="1">ROUND(SUM(INDIRECT("Totalen!$X$"&amp;3+MATCH($C15,Totalen!$B$4:$B$24,0)&amp;":"&amp;ADDRESS(3+MATCH($C15,Totalen!$B$4:$B$24,0),23+$E$1))),)</f>
        <v>10</v>
      </c>
      <c r="I15" s="17" t="str">
        <f>IF($E$1=1,"n.v.t.",VLOOKUP(C15,Totalen!$B$4:$BZ$24,57+$E$1,FALSE))</f>
        <v>n.v.t.</v>
      </c>
      <c r="J15" s="61" t="str">
        <f t="shared" si="1"/>
        <v/>
      </c>
    </row>
    <row r="16" spans="2:10" x14ac:dyDescent="0.35">
      <c r="B16" s="45">
        <v>13</v>
      </c>
      <c r="C16" s="18" t="str">
        <f ca="1">INDEX(INVULBLAD!$B$4:$B$24,MATCH(D16,INDIRECT("INVULBLAD!"&amp;ADDRESS(4,$E$1*5+2,1)&amp;":"&amp;ADDRESS(24,$E$1*5+2,1)),0),1)</f>
        <v>deelnemer 15</v>
      </c>
      <c r="D16" s="19">
        <f t="shared" ca="1" si="2"/>
        <v>8.0000180000000007</v>
      </c>
      <c r="E16" s="32">
        <f t="shared" ca="1" si="0"/>
        <v>8</v>
      </c>
      <c r="F16" s="32">
        <f ca="1">ROUND(SUM(INDIRECT("Totalen!$E$"&amp;3+MATCH($C16,Totalen!$B$4:$B$24,0)&amp;":"&amp;ADDRESS(3+MATCH($C16,Totalen!$B$4:$B$24,0),4+$E$1))),)</f>
        <v>8</v>
      </c>
      <c r="G16" s="21">
        <f ca="1">VLOOKUP(C16,Totalen!$B$4:$AN$24,22+$E$1,FALSE)</f>
        <v>10</v>
      </c>
      <c r="H16" s="21">
        <f ca="1">ROUND(SUM(INDIRECT("Totalen!$X$"&amp;3+MATCH($C16,Totalen!$B$4:$B$24,0)&amp;":"&amp;ADDRESS(3+MATCH($C16,Totalen!$B$4:$B$24,0),23+$E$1))),)</f>
        <v>10</v>
      </c>
      <c r="I16" s="17" t="str">
        <f>IF($E$1=1,"n.v.t.",VLOOKUP(C16,Totalen!$B$4:$BZ$24,57+$E$1,FALSE))</f>
        <v>n.v.t.</v>
      </c>
      <c r="J16" s="61" t="str">
        <f t="shared" si="1"/>
        <v/>
      </c>
    </row>
    <row r="17" spans="2:10" x14ac:dyDescent="0.35">
      <c r="B17" s="45">
        <v>14</v>
      </c>
      <c r="C17" s="18" t="str">
        <f ca="1">INDEX(INVULBLAD!$B$4:$B$24,MATCH(D17,INDIRECT("INVULBLAD!"&amp;ADDRESS(4,$E$1*5+2,1)&amp;":"&amp;ADDRESS(24,$E$1*5+2,1)),0),1)</f>
        <v>deelnemer 20</v>
      </c>
      <c r="D17" s="19">
        <f t="shared" ca="1" si="2"/>
        <v>8.0000230000000006</v>
      </c>
      <c r="E17" s="32">
        <f t="shared" ca="1" si="0"/>
        <v>8</v>
      </c>
      <c r="F17" s="32">
        <f ca="1">ROUND(SUM(INDIRECT("Totalen!$E$"&amp;3+MATCH($C17,Totalen!$B$4:$B$24,0)&amp;":"&amp;ADDRESS(3+MATCH($C17,Totalen!$B$4:$B$24,0),4+$E$1))),)</f>
        <v>8</v>
      </c>
      <c r="G17" s="21">
        <f ca="1">VLOOKUP(C17,Totalen!$B$4:$AN$24,22+$E$1,FALSE)</f>
        <v>10</v>
      </c>
      <c r="H17" s="21">
        <f ca="1">ROUND(SUM(INDIRECT("Totalen!$X$"&amp;3+MATCH($C17,Totalen!$B$4:$B$24,0)&amp;":"&amp;ADDRESS(3+MATCH($C17,Totalen!$B$4:$B$24,0),23+$E$1))),)</f>
        <v>10</v>
      </c>
      <c r="I17" s="17" t="str">
        <f>IF($E$1=1,"n.v.t.",VLOOKUP(C17,Totalen!$B$4:$BZ$24,57+$E$1,FALSE))</f>
        <v>n.v.t.</v>
      </c>
      <c r="J17" s="61" t="str">
        <f t="shared" si="1"/>
        <v/>
      </c>
    </row>
    <row r="18" spans="2:10" x14ac:dyDescent="0.35">
      <c r="B18" s="45">
        <v>15</v>
      </c>
      <c r="C18" s="18" t="str">
        <f ca="1">INDEX(INVULBLAD!$B$4:$B$24,MATCH(D18,INDIRECT("INVULBLAD!"&amp;ADDRESS(4,$E$1*5+2,1)&amp;":"&amp;ADDRESS(24,$E$1*5+2,1)),0),1)</f>
        <v>deelnemer 16</v>
      </c>
      <c r="D18" s="19">
        <f t="shared" ca="1" si="2"/>
        <v>9.000019</v>
      </c>
      <c r="E18" s="32">
        <f t="shared" ca="1" si="0"/>
        <v>9</v>
      </c>
      <c r="F18" s="32">
        <f ca="1">ROUND(SUM(INDIRECT("Totalen!$E$"&amp;3+MATCH($C18,Totalen!$B$4:$B$24,0)&amp;":"&amp;ADDRESS(3+MATCH($C18,Totalen!$B$4:$B$24,0),4+$E$1))),)</f>
        <v>9</v>
      </c>
      <c r="G18" s="21">
        <f ca="1">VLOOKUP(C18,Totalen!$B$4:$AN$24,22+$E$1,FALSE)</f>
        <v>7</v>
      </c>
      <c r="H18" s="21">
        <f ca="1">ROUND(SUM(INDIRECT("Totalen!$X$"&amp;3+MATCH($C18,Totalen!$B$4:$B$24,0)&amp;":"&amp;ADDRESS(3+MATCH($C18,Totalen!$B$4:$B$24,0),23+$E$1))),)</f>
        <v>7</v>
      </c>
      <c r="I18" s="17" t="str">
        <f>IF($E$1=1,"n.v.t.",VLOOKUP(C18,Totalen!$B$4:$BZ$24,57+$E$1,FALSE))</f>
        <v>n.v.t.</v>
      </c>
      <c r="J18" s="61" t="str">
        <f t="shared" si="1"/>
        <v/>
      </c>
    </row>
    <row r="19" spans="2:10" x14ac:dyDescent="0.35">
      <c r="B19" s="45">
        <v>16</v>
      </c>
      <c r="C19" s="18" t="str">
        <f ca="1">INDEX(INVULBLAD!$B$4:$B$24,MATCH(D19,INDIRECT("INVULBLAD!"&amp;ADDRESS(4,$E$1*5+2,1)&amp;":"&amp;ADDRESS(24,$E$1*5+2,1)),0),1)</f>
        <v>deelnemer 19</v>
      </c>
      <c r="D19" s="19">
        <f t="shared" ca="1" si="2"/>
        <v>9.0000219999999995</v>
      </c>
      <c r="E19" s="32">
        <f t="shared" ca="1" si="0"/>
        <v>9</v>
      </c>
      <c r="F19" s="32">
        <f ca="1">ROUND(SUM(INDIRECT("Totalen!$E$"&amp;3+MATCH($C19,Totalen!$B$4:$B$24,0)&amp;":"&amp;ADDRESS(3+MATCH($C19,Totalen!$B$4:$B$24,0),4+$E$1))),)</f>
        <v>9</v>
      </c>
      <c r="G19" s="21">
        <f ca="1">VLOOKUP(C19,Totalen!$B$4:$AN$24,22+$E$1,FALSE)</f>
        <v>7</v>
      </c>
      <c r="H19" s="21">
        <f ca="1">ROUND(SUM(INDIRECT("Totalen!$X$"&amp;3+MATCH($C19,Totalen!$B$4:$B$24,0)&amp;":"&amp;ADDRESS(3+MATCH($C19,Totalen!$B$4:$B$24,0),23+$E$1))),)</f>
        <v>7</v>
      </c>
      <c r="I19" s="17" t="str">
        <f>IF($E$1=1,"n.v.t.",VLOOKUP(C19,Totalen!$B$4:$BZ$24,57+$E$1,FALSE))</f>
        <v>n.v.t.</v>
      </c>
      <c r="J19" s="61" t="str">
        <f t="shared" si="1"/>
        <v/>
      </c>
    </row>
    <row r="20" spans="2:10" x14ac:dyDescent="0.35">
      <c r="B20" s="45">
        <v>17</v>
      </c>
      <c r="C20" s="18" t="str">
        <f ca="1">INDEX(INVULBLAD!$B$4:$B$24,MATCH(D20,INDIRECT("INVULBLAD!"&amp;ADDRESS(4,$E$1*5+2,1)&amp;":"&amp;ADDRESS(24,$E$1*5+2,1)),0),1)</f>
        <v>deelnemer 8</v>
      </c>
      <c r="D20" s="19">
        <f t="shared" ca="1" si="2"/>
        <v>21.000011000000001</v>
      </c>
      <c r="E20" s="32">
        <f t="shared" ca="1" si="0"/>
        <v>21</v>
      </c>
      <c r="F20" s="32">
        <f ca="1">ROUND(SUM(INDIRECT("Totalen!$E$"&amp;3+MATCH($C20,Totalen!$B$4:$B$24,0)&amp;":"&amp;ADDRESS(3+MATCH($C20,Totalen!$B$4:$B$24,0),4+$E$1))),)</f>
        <v>21</v>
      </c>
      <c r="G20" s="21">
        <f ca="1">VLOOKUP(C20,Totalen!$B$4:$AN$24,22+$E$1,FALSE)</f>
        <v>5</v>
      </c>
      <c r="H20" s="21">
        <f ca="1">ROUND(SUM(INDIRECT("Totalen!$X$"&amp;3+MATCH($C20,Totalen!$B$4:$B$24,0)&amp;":"&amp;ADDRESS(3+MATCH($C20,Totalen!$B$4:$B$24,0),23+$E$1))),)</f>
        <v>5</v>
      </c>
      <c r="I20" s="17" t="str">
        <f>IF($E$1=1,"n.v.t.",VLOOKUP(C20,Totalen!$B$4:$BZ$24,57+$E$1,FALSE))</f>
        <v>n.v.t.</v>
      </c>
      <c r="J20" s="61" t="str">
        <f t="shared" si="1"/>
        <v/>
      </c>
    </row>
    <row r="21" spans="2:10" x14ac:dyDescent="0.35">
      <c r="B21" s="45">
        <v>18</v>
      </c>
      <c r="C21" s="18" t="str">
        <f ca="1">INDEX(INVULBLAD!$B$4:$B$24,MATCH(D21,INDIRECT("INVULBLAD!"&amp;ADDRESS(4,$E$1*5+2,1)&amp;":"&amp;ADDRESS(24,$E$1*5+2,1)),0),1)</f>
        <v>deelnemer 2</v>
      </c>
      <c r="D21" s="19">
        <f t="shared" ca="1" si="2"/>
        <v>45.000005000000002</v>
      </c>
      <c r="E21" s="32">
        <f t="shared" ca="1" si="0"/>
        <v>45</v>
      </c>
      <c r="F21" s="32">
        <f ca="1">ROUND(SUM(INDIRECT("Totalen!$E$"&amp;3+MATCH($C21,Totalen!$B$4:$B$24,0)&amp;":"&amp;ADDRESS(3+MATCH($C21,Totalen!$B$4:$B$24,0),4+$E$1))),)</f>
        <v>45</v>
      </c>
      <c r="G21" s="21">
        <f ca="1">VLOOKUP(C21,Totalen!$B$4:$AN$24,22+$E$1,FALSE)</f>
        <v>4</v>
      </c>
      <c r="H21" s="21">
        <f ca="1">ROUND(SUM(INDIRECT("Totalen!$X$"&amp;3+MATCH($C21,Totalen!$B$4:$B$24,0)&amp;":"&amp;ADDRESS(3+MATCH($C21,Totalen!$B$4:$B$24,0),23+$E$1))),)</f>
        <v>4</v>
      </c>
      <c r="I21" s="17" t="str">
        <f>IF($E$1=1,"n.v.t.",VLOOKUP(C21,Totalen!$B$4:$BZ$24,57+$E$1,FALSE))</f>
        <v>n.v.t.</v>
      </c>
      <c r="J21" s="61" t="str">
        <f t="shared" si="1"/>
        <v/>
      </c>
    </row>
    <row r="22" spans="2:10" x14ac:dyDescent="0.35">
      <c r="B22" s="45">
        <v>19</v>
      </c>
      <c r="C22" s="18" t="str">
        <f ca="1">INDEX(INVULBLAD!$B$4:$B$24,MATCH(D22,INDIRECT("INVULBLAD!"&amp;ADDRESS(4,$E$1*5+2,1)&amp;":"&amp;ADDRESS(24,$E$1*5+2,1)),0),1)</f>
        <v>deelnemer 11</v>
      </c>
      <c r="D22" s="19">
        <f t="shared" ca="1" si="2"/>
        <v>45.000014</v>
      </c>
      <c r="E22" s="32">
        <f t="shared" ca="1" si="0"/>
        <v>45</v>
      </c>
      <c r="F22" s="32">
        <f ca="1">ROUND(SUM(INDIRECT("Totalen!$E$"&amp;3+MATCH($C22,Totalen!$B$4:$B$24,0)&amp;":"&amp;ADDRESS(3+MATCH($C22,Totalen!$B$4:$B$24,0),4+$E$1))),)</f>
        <v>45</v>
      </c>
      <c r="G22" s="21">
        <f ca="1">VLOOKUP(C22,Totalen!$B$4:$AN$24,22+$E$1,FALSE)</f>
        <v>4</v>
      </c>
      <c r="H22" s="21">
        <f ca="1">ROUND(SUM(INDIRECT("Totalen!$X$"&amp;3+MATCH($C22,Totalen!$B$4:$B$24,0)&amp;":"&amp;ADDRESS(3+MATCH($C22,Totalen!$B$4:$B$24,0),23+$E$1))),)</f>
        <v>4</v>
      </c>
      <c r="I22" s="17" t="str">
        <f>IF($E$1=1,"n.v.t.",VLOOKUP(C22,Totalen!$B$4:$BZ$24,57+$E$1,FALSE))</f>
        <v>n.v.t.</v>
      </c>
      <c r="J22" s="61" t="str">
        <f t="shared" si="1"/>
        <v/>
      </c>
    </row>
    <row r="23" spans="2:10" x14ac:dyDescent="0.35">
      <c r="B23" s="45">
        <v>20</v>
      </c>
      <c r="C23" s="18" t="str">
        <f ca="1">INDEX(INVULBLAD!$B$4:$B$24,MATCH(D23,INDIRECT("INVULBLAD!"&amp;ADDRESS(4,$E$1*5+2,1)&amp;":"&amp;ADDRESS(24,$E$1*5+2,1)),0),1)</f>
        <v>deelnemer 13</v>
      </c>
      <c r="D23" s="19">
        <f t="shared" ca="1" si="2"/>
        <v>74.000016000000002</v>
      </c>
      <c r="E23" s="32">
        <f t="shared" ca="1" si="0"/>
        <v>74</v>
      </c>
      <c r="F23" s="32">
        <f ca="1">ROUND(SUM(INDIRECT("Totalen!$E$"&amp;3+MATCH($C23,Totalen!$B$4:$B$24,0)&amp;":"&amp;ADDRESS(3+MATCH($C23,Totalen!$B$4:$B$24,0),4+$E$1))),)</f>
        <v>74</v>
      </c>
      <c r="G23" s="21">
        <f ca="1">VLOOKUP(C23,Totalen!$B$4:$AN$24,22+$E$1,FALSE)</f>
        <v>2</v>
      </c>
      <c r="H23" s="21">
        <f ca="1">ROUND(SUM(INDIRECT("Totalen!$X$"&amp;3+MATCH($C23,Totalen!$B$4:$B$24,0)&amp;":"&amp;ADDRESS(3+MATCH($C23,Totalen!$B$4:$B$24,0),23+$E$1))),)</f>
        <v>2</v>
      </c>
      <c r="I23" s="17" t="str">
        <f>IF($E$1=1,"n.v.t.",VLOOKUP(C23,Totalen!$B$4:$BZ$24,57+$E$1,FALSE))</f>
        <v>n.v.t.</v>
      </c>
      <c r="J23" s="61" t="str">
        <f t="shared" si="1"/>
        <v/>
      </c>
    </row>
    <row r="24" spans="2:10" x14ac:dyDescent="0.35">
      <c r="B24" s="45">
        <v>21</v>
      </c>
      <c r="C24" s="18" t="str">
        <f ca="1">INDEX(INVULBLAD!$B$4:$B$24,MATCH(D24,INDIRECT("INVULBLAD!"&amp;ADDRESS(4,$E$1*5+2,1)&amp;":"&amp;ADDRESS(24,$E$1*5+2,1)),0),1)</f>
        <v>deelnemer 9</v>
      </c>
      <c r="D24" s="19">
        <f t="shared" ca="1" si="2"/>
        <v>121.000012</v>
      </c>
      <c r="E24" s="32">
        <f t="shared" ca="1" si="0"/>
        <v>121</v>
      </c>
      <c r="F24" s="32">
        <f ca="1">ROUND(SUM(INDIRECT("Totalen!$E$"&amp;3+MATCH($C24,Totalen!$B$4:$B$24,0)&amp;":"&amp;ADDRESS(3+MATCH($C24,Totalen!$B$4:$B$24,0),4+$E$1))),)</f>
        <v>121</v>
      </c>
      <c r="G24" s="21">
        <f ca="1">VLOOKUP(C24,Totalen!$B$4:$AN$24,22+$E$1,FALSE)</f>
        <v>1</v>
      </c>
      <c r="H24" s="21">
        <f ca="1">ROUND(SUM(INDIRECT("Totalen!$X$"&amp;3+MATCH($C24,Totalen!$B$4:$B$24,0)&amp;":"&amp;ADDRESS(3+MATCH($C24,Totalen!$B$4:$B$24,0),23+$E$1))),)</f>
        <v>1</v>
      </c>
      <c r="I24" s="17" t="str">
        <f>IF($E$1=1,"n.v.t.",VLOOKUP(C24,Totalen!$B$4:$BZ$24,57+$E$1,FALSE))</f>
        <v>n.v.t.</v>
      </c>
      <c r="J24" s="61" t="str">
        <f t="shared" si="1"/>
        <v/>
      </c>
    </row>
    <row r="25" spans="2:10" x14ac:dyDescent="0.35"/>
  </sheetData>
  <sheetProtection selectLockedCells="1"/>
  <sortState ref="C3:J23">
    <sortCondition ref="F3:F23"/>
    <sortCondition ref="C3:C23"/>
  </sortState>
  <conditionalFormatting sqref="J4:J24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whole" allowBlank="1" showInputMessage="1" showErrorMessage="1" errorTitle="Fout" error="Kies een waarde tussen 1 en 17!" sqref="E1">
      <formula1>1</formula1>
      <formula2>17</formula2>
    </dataValidation>
  </dataValidations>
  <pageMargins left="0.70000000000000007" right="0.70000000000000007" top="0.75" bottom="0.75" header="0.30000000000000004" footer="0.30000000000000004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L45"/>
  <sheetViews>
    <sheetView showGridLines="0" tabSelected="1" topLeftCell="A7" workbookViewId="0">
      <selection activeCell="F9" sqref="F9"/>
    </sheetView>
  </sheetViews>
  <sheetFormatPr defaultColWidth="0" defaultRowHeight="15" zeroHeight="1" x14ac:dyDescent="0.25"/>
  <cols>
    <col min="1" max="1" width="3.7109375" style="67" customWidth="1"/>
    <col min="2" max="2" width="9.140625" style="67" customWidth="1"/>
    <col min="3" max="3" width="27.42578125" style="67" customWidth="1"/>
    <col min="4" max="4" width="12.7109375" style="67" hidden="1" customWidth="1"/>
    <col min="5" max="5" width="9.140625" style="67" customWidth="1"/>
    <col min="6" max="6" width="13.28515625" style="67" customWidth="1"/>
    <col min="7" max="7" width="2.7109375" style="67" customWidth="1"/>
    <col min="8" max="11" width="9.140625" style="67" hidden="1" customWidth="1"/>
    <col min="12" max="12" width="0" style="67" hidden="1" customWidth="1"/>
    <col min="13" max="16384" width="9.140625" style="67" hidden="1"/>
  </cols>
  <sheetData>
    <row r="1" spans="2:6" x14ac:dyDescent="0.25"/>
    <row r="2" spans="2:6" ht="36" x14ac:dyDescent="0.25">
      <c r="B2" s="68" t="s">
        <v>37</v>
      </c>
      <c r="C2" s="69"/>
      <c r="D2" s="69"/>
      <c r="E2" s="101"/>
      <c r="F2" s="70">
        <f>Avond!E1</f>
        <v>1</v>
      </c>
    </row>
    <row r="3" spans="2:6" ht="21" x14ac:dyDescent="0.35">
      <c r="B3" s="71"/>
      <c r="C3" s="72"/>
      <c r="D3" s="72"/>
      <c r="E3" s="71"/>
    </row>
    <row r="4" spans="2:6" ht="47.25" customHeight="1" x14ac:dyDescent="0.25">
      <c r="B4" s="73" t="s">
        <v>28</v>
      </c>
      <c r="C4" s="74" t="s">
        <v>29</v>
      </c>
      <c r="D4" s="75" t="s">
        <v>2</v>
      </c>
      <c r="E4" s="76"/>
      <c r="F4" s="77" t="s">
        <v>39</v>
      </c>
    </row>
    <row r="5" spans="2:6" s="83" customFormat="1" ht="18" customHeight="1" x14ac:dyDescent="0.25">
      <c r="B5" s="78">
        <v>1</v>
      </c>
      <c r="C5" s="79" t="str">
        <f>INDEX(INVULBLAD!$B$4:$B$24,MATCH(D5,Totalen!$BZ$4:$BZ$24,0),1)</f>
        <v>deelnemer 12</v>
      </c>
      <c r="D5" s="80">
        <f>LARGE(Totalen!$BZ$4:$BZ$24,ROW(B1))</f>
        <v>21.000015000000001</v>
      </c>
      <c r="E5" s="81"/>
      <c r="F5" s="82">
        <f t="shared" ref="F5:F25" si="0">ROUND(D5,0)</f>
        <v>21</v>
      </c>
    </row>
    <row r="6" spans="2:6" s="83" customFormat="1" ht="18" customHeight="1" x14ac:dyDescent="0.25">
      <c r="B6" s="78">
        <v>2</v>
      </c>
      <c r="C6" s="79" t="str">
        <f>INDEX(INVULBLAD!$B$4:$B$24,MATCH(D6,Totalen!$BZ$4:$BZ$24,0),1)</f>
        <v>deelnemer 10</v>
      </c>
      <c r="D6" s="80">
        <f>LARGE(Totalen!$BZ$4:$BZ$24,ROW(B2))</f>
        <v>21.000012999999999</v>
      </c>
      <c r="E6" s="81"/>
      <c r="F6" s="82">
        <f t="shared" si="0"/>
        <v>21</v>
      </c>
    </row>
    <row r="7" spans="2:6" s="83" customFormat="1" ht="18" customHeight="1" x14ac:dyDescent="0.25">
      <c r="B7" s="78">
        <v>3</v>
      </c>
      <c r="C7" s="79" t="str">
        <f>INDEX(INVULBLAD!$B$4:$B$24,MATCH(D7,Totalen!$BZ$4:$BZ$24,0),1)</f>
        <v>deelnemer 1</v>
      </c>
      <c r="D7" s="80">
        <f>LARGE(Totalen!$BZ$4:$BZ$24,ROW(B3))</f>
        <v>21.000004000000001</v>
      </c>
      <c r="E7" s="81"/>
      <c r="F7" s="82">
        <f t="shared" si="0"/>
        <v>21</v>
      </c>
    </row>
    <row r="8" spans="2:6" s="83" customFormat="1" ht="18" customHeight="1" x14ac:dyDescent="0.25">
      <c r="B8" s="78">
        <v>4</v>
      </c>
      <c r="C8" s="79" t="str">
        <f>INDEX(INVULBLAD!$B$4:$B$24,MATCH(D8,Totalen!$BZ$4:$BZ$24,0),1)</f>
        <v>deelnemer 21</v>
      </c>
      <c r="D8" s="80">
        <f>LARGE(Totalen!$BZ$4:$BZ$24,ROW(B4))</f>
        <v>18.000024</v>
      </c>
      <c r="E8" s="81"/>
      <c r="F8" s="82">
        <f t="shared" si="0"/>
        <v>18</v>
      </c>
    </row>
    <row r="9" spans="2:6" s="83" customFormat="1" ht="18" customHeight="1" x14ac:dyDescent="0.25">
      <c r="B9" s="78">
        <v>5</v>
      </c>
      <c r="C9" s="79" t="str">
        <f>INDEX(INVULBLAD!$B$4:$B$24,MATCH(D9,Totalen!$BZ$4:$BZ$24,0),1)</f>
        <v>deelnemer 17</v>
      </c>
      <c r="D9" s="80">
        <f>LARGE(Totalen!$BZ$4:$BZ$24,ROW(B5))</f>
        <v>18.000019999999999</v>
      </c>
      <c r="E9" s="81"/>
      <c r="F9" s="82">
        <f t="shared" si="0"/>
        <v>18</v>
      </c>
    </row>
    <row r="10" spans="2:6" s="83" customFormat="1" ht="18" customHeight="1" x14ac:dyDescent="0.25">
      <c r="B10" s="78">
        <v>6</v>
      </c>
      <c r="C10" s="79" t="str">
        <f>INDEX(INVULBLAD!$B$4:$B$24,MATCH(D10,Totalen!$BZ$4:$BZ$24,0),1)</f>
        <v>deelnemer 5</v>
      </c>
      <c r="D10" s="80">
        <f>LARGE(Totalen!$BZ$4:$BZ$24,ROW(B6))</f>
        <v>18.000008000000001</v>
      </c>
      <c r="E10" s="81"/>
      <c r="F10" s="82">
        <f t="shared" si="0"/>
        <v>18</v>
      </c>
    </row>
    <row r="11" spans="2:6" s="83" customFormat="1" ht="18" customHeight="1" x14ac:dyDescent="0.25">
      <c r="B11" s="78">
        <v>7</v>
      </c>
      <c r="C11" s="79" t="str">
        <f>INDEX(INVULBLAD!$B$4:$B$24,MATCH(D11,Totalen!$BZ$4:$BZ$24,0),1)</f>
        <v>deelnemer 18</v>
      </c>
      <c r="D11" s="80">
        <f>LARGE(Totalen!$BZ$4:$BZ$24,ROW(B7))</f>
        <v>15.000021</v>
      </c>
      <c r="E11" s="81"/>
      <c r="F11" s="82">
        <f t="shared" si="0"/>
        <v>15</v>
      </c>
    </row>
    <row r="12" spans="2:6" s="83" customFormat="1" ht="18" customHeight="1" x14ac:dyDescent="0.25">
      <c r="B12" s="78">
        <v>8</v>
      </c>
      <c r="C12" s="79" t="str">
        <f>INDEX(INVULBLAD!$B$4:$B$24,MATCH(D12,Totalen!$BZ$4:$BZ$24,0),1)</f>
        <v>deelnemer 14</v>
      </c>
      <c r="D12" s="80">
        <f>LARGE(Totalen!$BZ$4:$BZ$24,ROW(B8))</f>
        <v>15.000017</v>
      </c>
      <c r="E12" s="81"/>
      <c r="F12" s="82">
        <f t="shared" si="0"/>
        <v>15</v>
      </c>
    </row>
    <row r="13" spans="2:6" s="83" customFormat="1" ht="18" customHeight="1" x14ac:dyDescent="0.25">
      <c r="B13" s="78">
        <v>9</v>
      </c>
      <c r="C13" s="79" t="str">
        <f>INDEX(INVULBLAD!$B$4:$B$24,MATCH(D13,Totalen!$BZ$4:$BZ$24,0),1)</f>
        <v>deelnemer 7</v>
      </c>
      <c r="D13" s="80">
        <f>LARGE(Totalen!$BZ$4:$BZ$24,ROW(B9))</f>
        <v>15.00001</v>
      </c>
      <c r="E13" s="81"/>
      <c r="F13" s="82">
        <f t="shared" si="0"/>
        <v>15</v>
      </c>
    </row>
    <row r="14" spans="2:6" s="83" customFormat="1" ht="18" customHeight="1" x14ac:dyDescent="0.25">
      <c r="B14" s="78">
        <v>10</v>
      </c>
      <c r="C14" s="79" t="str">
        <f>INDEX(INVULBLAD!$B$4:$B$24,MATCH(D14,Totalen!$BZ$4:$BZ$24,0),1)</f>
        <v>deelnemer 3</v>
      </c>
      <c r="D14" s="80">
        <f>LARGE(Totalen!$BZ$4:$BZ$24,ROW(B10))</f>
        <v>12.000006000000001</v>
      </c>
      <c r="E14" s="81"/>
      <c r="F14" s="82">
        <f t="shared" si="0"/>
        <v>12</v>
      </c>
    </row>
    <row r="15" spans="2:6" s="83" customFormat="1" ht="18" customHeight="1" x14ac:dyDescent="0.25">
      <c r="B15" s="78">
        <v>11</v>
      </c>
      <c r="C15" s="79" t="str">
        <f>INDEX(INVULBLAD!$B$4:$B$24,MATCH(D15,Totalen!$BZ$4:$BZ$24,0),1)</f>
        <v>deelnemer 4</v>
      </c>
      <c r="D15" s="80">
        <f>LARGE(Totalen!$BZ$4:$BZ$24,ROW(B11))</f>
        <v>11.000007</v>
      </c>
      <c r="E15" s="81"/>
      <c r="F15" s="82">
        <f t="shared" si="0"/>
        <v>11</v>
      </c>
    </row>
    <row r="16" spans="2:6" s="83" customFormat="1" ht="18" customHeight="1" x14ac:dyDescent="0.25">
      <c r="B16" s="78">
        <v>12</v>
      </c>
      <c r="C16" s="79" t="str">
        <f>INDEX(INVULBLAD!$B$4:$B$24,MATCH(D16,Totalen!$BZ$4:$BZ$24,0),1)</f>
        <v>deelnemer 20</v>
      </c>
      <c r="D16" s="80">
        <f>LARGE(Totalen!$BZ$4:$BZ$24,ROW(B12))</f>
        <v>10.000023000000001</v>
      </c>
      <c r="E16" s="81"/>
      <c r="F16" s="82">
        <f t="shared" si="0"/>
        <v>10</v>
      </c>
    </row>
    <row r="17" spans="2:6" s="83" customFormat="1" ht="18" customHeight="1" x14ac:dyDescent="0.25">
      <c r="B17" s="78">
        <v>13</v>
      </c>
      <c r="C17" s="79" t="str">
        <f>INDEX(INVULBLAD!$B$4:$B$24,MATCH(D17,Totalen!$BZ$4:$BZ$24,0),1)</f>
        <v>deelnemer 15</v>
      </c>
      <c r="D17" s="80">
        <f>LARGE(Totalen!$BZ$4:$BZ$24,ROW(B13))</f>
        <v>10.000018000000001</v>
      </c>
      <c r="E17" s="81"/>
      <c r="F17" s="82">
        <f t="shared" si="0"/>
        <v>10</v>
      </c>
    </row>
    <row r="18" spans="2:6" s="83" customFormat="1" ht="18" customHeight="1" x14ac:dyDescent="0.25">
      <c r="B18" s="78">
        <v>14</v>
      </c>
      <c r="C18" s="79" t="str">
        <f>INDEX(INVULBLAD!$B$4:$B$24,MATCH(D18,Totalen!$BZ$4:$BZ$24,0),1)</f>
        <v>deelnemer 6</v>
      </c>
      <c r="D18" s="80">
        <f>LARGE(Totalen!$BZ$4:$BZ$24,ROW(B14))</f>
        <v>10.000009</v>
      </c>
      <c r="E18" s="81"/>
      <c r="F18" s="82">
        <f t="shared" si="0"/>
        <v>10</v>
      </c>
    </row>
    <row r="19" spans="2:6" s="83" customFormat="1" ht="18" customHeight="1" x14ac:dyDescent="0.25">
      <c r="B19" s="78">
        <v>15</v>
      </c>
      <c r="C19" s="79" t="str">
        <f>INDEX(INVULBLAD!$B$4:$B$24,MATCH(D19,Totalen!$BZ$4:$BZ$24,0),1)</f>
        <v>deelnemer 19</v>
      </c>
      <c r="D19" s="80">
        <f>LARGE(Totalen!$BZ$4:$BZ$24,ROW(B15))</f>
        <v>7.0000220000000004</v>
      </c>
      <c r="E19" s="81"/>
      <c r="F19" s="82">
        <f t="shared" si="0"/>
        <v>7</v>
      </c>
    </row>
    <row r="20" spans="2:6" s="83" customFormat="1" ht="18" customHeight="1" x14ac:dyDescent="0.25">
      <c r="B20" s="78">
        <v>16</v>
      </c>
      <c r="C20" s="79" t="str">
        <f>INDEX(INVULBLAD!$B$4:$B$24,MATCH(D20,Totalen!$BZ$4:$BZ$24,0),1)</f>
        <v>deelnemer 16</v>
      </c>
      <c r="D20" s="80">
        <f>LARGE(Totalen!$BZ$4:$BZ$24,ROW(B16))</f>
        <v>7.000019</v>
      </c>
      <c r="E20" s="81"/>
      <c r="F20" s="82">
        <f t="shared" si="0"/>
        <v>7</v>
      </c>
    </row>
    <row r="21" spans="2:6" s="83" customFormat="1" ht="18" customHeight="1" x14ac:dyDescent="0.25">
      <c r="B21" s="78">
        <v>17</v>
      </c>
      <c r="C21" s="79" t="str">
        <f>INDEX(INVULBLAD!$B$4:$B$24,MATCH(D21,Totalen!$BZ$4:$BZ$24,0),1)</f>
        <v>deelnemer 8</v>
      </c>
      <c r="D21" s="80">
        <f>LARGE(Totalen!$BZ$4:$BZ$24,ROW(B17))</f>
        <v>5.0000109999999998</v>
      </c>
      <c r="E21" s="81"/>
      <c r="F21" s="82">
        <f t="shared" si="0"/>
        <v>5</v>
      </c>
    </row>
    <row r="22" spans="2:6" s="83" customFormat="1" ht="18" customHeight="1" x14ac:dyDescent="0.25">
      <c r="B22" s="78">
        <v>18</v>
      </c>
      <c r="C22" s="79" t="str">
        <f>INDEX(INVULBLAD!$B$4:$B$24,MATCH(D22,Totalen!$BZ$4:$BZ$24,0),1)</f>
        <v>deelnemer 11</v>
      </c>
      <c r="D22" s="80">
        <f>LARGE(Totalen!$BZ$4:$BZ$24,ROW(B18))</f>
        <v>4.0000140000000002</v>
      </c>
      <c r="E22" s="81"/>
      <c r="F22" s="82">
        <f t="shared" si="0"/>
        <v>4</v>
      </c>
    </row>
    <row r="23" spans="2:6" s="83" customFormat="1" ht="18" customHeight="1" x14ac:dyDescent="0.25">
      <c r="B23" s="78">
        <v>19</v>
      </c>
      <c r="C23" s="79" t="str">
        <f>INDEX(INVULBLAD!$B$4:$B$24,MATCH(D23,Totalen!$BZ$4:$BZ$24,0),1)</f>
        <v>deelnemer 2</v>
      </c>
      <c r="D23" s="80">
        <f>LARGE(Totalen!$BZ$4:$BZ$24,ROW(B19))</f>
        <v>4.0000049999999998</v>
      </c>
      <c r="E23" s="81"/>
      <c r="F23" s="82">
        <f t="shared" si="0"/>
        <v>4</v>
      </c>
    </row>
    <row r="24" spans="2:6" s="83" customFormat="1" ht="18" customHeight="1" x14ac:dyDescent="0.25">
      <c r="B24" s="78">
        <v>20</v>
      </c>
      <c r="C24" s="79" t="str">
        <f>INDEX(INVULBLAD!$B$4:$B$24,MATCH(D24,Totalen!$BZ$4:$BZ$24,0),1)</f>
        <v>deelnemer 13</v>
      </c>
      <c r="D24" s="80">
        <f>LARGE(Totalen!$BZ$4:$BZ$24,ROW(B20))</f>
        <v>2.000016</v>
      </c>
      <c r="E24" s="81"/>
      <c r="F24" s="82">
        <f t="shared" si="0"/>
        <v>2</v>
      </c>
    </row>
    <row r="25" spans="2:6" s="83" customFormat="1" ht="18" customHeight="1" x14ac:dyDescent="0.25">
      <c r="B25" s="78">
        <v>21</v>
      </c>
      <c r="C25" s="79" t="str">
        <f>INDEX(INVULBLAD!$B$4:$B$24,MATCH(D25,Totalen!$BZ$4:$BZ$24,0),1)</f>
        <v>deelnemer 9</v>
      </c>
      <c r="D25" s="80">
        <f>LARGE(Totalen!$BZ$4:$BZ$24,ROW(B21))</f>
        <v>1.0000119999999999</v>
      </c>
      <c r="E25" s="81"/>
      <c r="F25" s="82">
        <f t="shared" si="0"/>
        <v>1</v>
      </c>
    </row>
    <row r="26" spans="2:6" x14ac:dyDescent="0.25"/>
    <row r="27" spans="2:6" hidden="1" x14ac:dyDescent="0.25"/>
    <row r="28" spans="2:6" hidden="1" x14ac:dyDescent="0.25"/>
    <row r="29" spans="2:6" hidden="1" x14ac:dyDescent="0.25"/>
    <row r="30" spans="2:6" hidden="1" x14ac:dyDescent="0.25"/>
    <row r="31" spans="2:6" hidden="1" x14ac:dyDescent="0.25"/>
    <row r="32" spans="2: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</sheetData>
  <sheetProtection sheet="1" objects="1" scenarios="1" selectLockedCells="1"/>
  <dataConsolidate/>
  <dataValidations disablePrompts="1" count="1">
    <dataValidation type="whole" allowBlank="1" showInputMessage="1" showErrorMessage="1" errorTitle="Fout" error="Kies een waarde tussen 1 en 17!" sqref="F2">
      <formula1>1</formula1>
      <formula2>17</formula2>
    </dataValidation>
  </dataValidations>
  <pageMargins left="0.70000000000000007" right="0.70000000000000007" top="0.75" bottom="0.75" header="0.30000000000000004" footer="0.30000000000000004"/>
  <pageSetup paperSize="9" fitToWidth="0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showGridLines="0" workbookViewId="0"/>
  </sheetViews>
  <sheetFormatPr defaultColWidth="9.140625" defaultRowHeight="15" zeroHeight="1" x14ac:dyDescent="0.25"/>
  <cols>
    <col min="1" max="1" width="5" customWidth="1"/>
    <col min="2" max="2" width="20.5703125" customWidth="1"/>
    <col min="3" max="3" width="9.140625" customWidth="1"/>
    <col min="4" max="4" width="0" hidden="1" customWidth="1"/>
    <col min="5" max="21" width="3.7109375" customWidth="1"/>
    <col min="22" max="22" width="9.140625" customWidth="1"/>
    <col min="23" max="23" width="0" hidden="1" customWidth="1"/>
    <col min="24" max="40" width="3.7109375" customWidth="1"/>
    <col min="41" max="41" width="3.28515625" customWidth="1"/>
    <col min="42" max="58" width="3.7109375" customWidth="1"/>
    <col min="59" max="59" width="3.28515625" customWidth="1"/>
    <col min="60" max="76" width="3.7109375" customWidth="1"/>
    <col min="77" max="77" width="2.7109375" customWidth="1"/>
    <col min="78" max="78" width="3.7109375" customWidth="1"/>
  </cols>
  <sheetData>
    <row r="1" spans="1:78" ht="23.25" x14ac:dyDescent="0.35">
      <c r="A1" s="63" t="s">
        <v>36</v>
      </c>
    </row>
    <row r="2" spans="1:78" x14ac:dyDescent="0.25">
      <c r="E2" s="64" t="s">
        <v>27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3"/>
      <c r="X2" s="65" t="s">
        <v>25</v>
      </c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8"/>
      <c r="AP2" s="56" t="s">
        <v>27</v>
      </c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8"/>
      <c r="BH2" s="56" t="s">
        <v>35</v>
      </c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8"/>
      <c r="BZ2" s="66" t="s">
        <v>38</v>
      </c>
    </row>
    <row r="3" spans="1:78" ht="15.75" thickBot="1" x14ac:dyDescent="0.3">
      <c r="C3" s="28" t="s">
        <v>4</v>
      </c>
      <c r="D3" s="29"/>
      <c r="E3" s="30">
        <v>1</v>
      </c>
      <c r="F3" s="30">
        <v>2</v>
      </c>
      <c r="G3" s="30">
        <v>3</v>
      </c>
      <c r="H3" s="30">
        <v>4</v>
      </c>
      <c r="I3" s="30">
        <v>5</v>
      </c>
      <c r="J3" s="30">
        <v>6</v>
      </c>
      <c r="K3" s="30">
        <v>7</v>
      </c>
      <c r="L3" s="30">
        <v>8</v>
      </c>
      <c r="M3" s="30">
        <v>9</v>
      </c>
      <c r="N3" s="30">
        <v>10</v>
      </c>
      <c r="O3" s="30">
        <v>11</v>
      </c>
      <c r="P3" s="30">
        <v>12</v>
      </c>
      <c r="Q3" s="30">
        <v>13</v>
      </c>
      <c r="R3" s="30">
        <v>14</v>
      </c>
      <c r="S3" s="30">
        <v>15</v>
      </c>
      <c r="T3" s="30">
        <v>16</v>
      </c>
      <c r="U3" s="30">
        <v>17</v>
      </c>
      <c r="V3" s="49" t="s">
        <v>4</v>
      </c>
      <c r="W3" s="29"/>
      <c r="X3" s="31">
        <v>1</v>
      </c>
      <c r="Y3" s="31">
        <v>2</v>
      </c>
      <c r="Z3" s="31">
        <v>3</v>
      </c>
      <c r="AA3" s="31">
        <v>4</v>
      </c>
      <c r="AB3" s="31">
        <v>5</v>
      </c>
      <c r="AC3" s="31">
        <v>6</v>
      </c>
      <c r="AD3" s="31">
        <v>7</v>
      </c>
      <c r="AE3" s="31">
        <v>8</v>
      </c>
      <c r="AF3" s="31">
        <v>9</v>
      </c>
      <c r="AG3" s="31">
        <v>10</v>
      </c>
      <c r="AH3" s="31">
        <v>11</v>
      </c>
      <c r="AI3" s="31">
        <v>12</v>
      </c>
      <c r="AJ3" s="31">
        <v>13</v>
      </c>
      <c r="AK3" s="31">
        <v>14</v>
      </c>
      <c r="AL3" s="31">
        <v>15</v>
      </c>
      <c r="AM3" s="31">
        <v>16</v>
      </c>
      <c r="AN3" s="31">
        <v>17</v>
      </c>
      <c r="AP3" s="29">
        <v>1</v>
      </c>
      <c r="AQ3" s="29">
        <v>2</v>
      </c>
      <c r="AR3" s="29">
        <v>3</v>
      </c>
      <c r="AS3" s="29">
        <v>4</v>
      </c>
      <c r="AT3" s="29">
        <v>5</v>
      </c>
      <c r="AU3" s="29">
        <v>6</v>
      </c>
      <c r="AV3" s="29">
        <v>7</v>
      </c>
      <c r="AW3" s="29">
        <v>8</v>
      </c>
      <c r="AX3" s="29">
        <v>9</v>
      </c>
      <c r="AY3" s="29">
        <v>10</v>
      </c>
      <c r="AZ3" s="29">
        <v>11</v>
      </c>
      <c r="BA3" s="29">
        <v>12</v>
      </c>
      <c r="BB3" s="29">
        <v>13</v>
      </c>
      <c r="BC3" s="29">
        <v>14</v>
      </c>
      <c r="BD3" s="29">
        <v>15</v>
      </c>
      <c r="BE3" s="29">
        <v>16</v>
      </c>
      <c r="BF3" s="29">
        <v>17</v>
      </c>
      <c r="BH3" s="29">
        <v>1</v>
      </c>
      <c r="BI3" s="29">
        <v>2</v>
      </c>
      <c r="BJ3" s="29">
        <v>3</v>
      </c>
      <c r="BK3" s="29">
        <v>4</v>
      </c>
      <c r="BL3" s="29">
        <v>5</v>
      </c>
      <c r="BM3" s="29">
        <v>6</v>
      </c>
      <c r="BN3" s="29">
        <v>7</v>
      </c>
      <c r="BO3" s="29">
        <v>8</v>
      </c>
      <c r="BP3" s="29">
        <v>9</v>
      </c>
      <c r="BQ3" s="29">
        <v>10</v>
      </c>
      <c r="BR3" s="29">
        <v>11</v>
      </c>
      <c r="BS3" s="29">
        <v>12</v>
      </c>
      <c r="BT3" s="29">
        <v>13</v>
      </c>
      <c r="BU3" s="29">
        <v>14</v>
      </c>
      <c r="BV3" s="29">
        <v>15</v>
      </c>
      <c r="BW3" s="29">
        <v>16</v>
      </c>
      <c r="BX3" s="29">
        <v>17</v>
      </c>
      <c r="BZ3" s="29">
        <f>Klassement!F2</f>
        <v>1</v>
      </c>
    </row>
    <row r="4" spans="1:78" x14ac:dyDescent="0.25">
      <c r="A4" s="14">
        <v>51</v>
      </c>
      <c r="B4" s="15" t="str">
        <f>INVULBLAD!B4</f>
        <v>deelnemer 1</v>
      </c>
      <c r="C4" s="24">
        <f>ROUND(D4,0)</f>
        <v>1</v>
      </c>
      <c r="D4" s="25">
        <f>SUM(E4:U4)+ROW()/10000</f>
        <v>1.0004679999999981</v>
      </c>
      <c r="E4" s="26">
        <f>VLOOKUP($B4,INVULBLAD!$B:$CI,1+(E$3*5),FALSE)</f>
        <v>1.0000039999999999</v>
      </c>
      <c r="F4" s="26">
        <f>VLOOKUP($B4,INVULBLAD!$B:$CI,1+(F$3*5),FALSE)</f>
        <v>3.9999999999999998E-6</v>
      </c>
      <c r="G4" s="26">
        <f>VLOOKUP($B4,INVULBLAD!$B:$CI,1+(G$3*5),FALSE)</f>
        <v>3.9999999999999998E-6</v>
      </c>
      <c r="H4" s="26">
        <f>VLOOKUP($B4,INVULBLAD!$B:$CI,1+(H$3*5),FALSE)</f>
        <v>3.9999999999999998E-6</v>
      </c>
      <c r="I4" s="26">
        <f>VLOOKUP($B4,INVULBLAD!$B:$CI,1+(I$3*5),FALSE)</f>
        <v>3.9999999999999998E-6</v>
      </c>
      <c r="J4" s="26">
        <f>VLOOKUP($B4,INVULBLAD!$B:$CI,1+(J$3*5),FALSE)</f>
        <v>3.9999999999999998E-6</v>
      </c>
      <c r="K4" s="26">
        <f>VLOOKUP($B4,INVULBLAD!$B:$CI,1+(K$3*5),FALSE)</f>
        <v>3.9999999999999998E-6</v>
      </c>
      <c r="L4" s="26">
        <f>VLOOKUP($B4,INVULBLAD!$B:$CI,1+(L$3*5),FALSE)</f>
        <v>3.9999999999999998E-6</v>
      </c>
      <c r="M4" s="26">
        <f>VLOOKUP($B4,INVULBLAD!$B:$CI,1+(M$3*5),FALSE)</f>
        <v>3.9999999999999998E-6</v>
      </c>
      <c r="N4" s="26">
        <f>VLOOKUP($B4,INVULBLAD!$B:$CI,1+(N$3*5),FALSE)</f>
        <v>3.9999999999999998E-6</v>
      </c>
      <c r="O4" s="26">
        <f>VLOOKUP($B4,INVULBLAD!$B:$CI,1+(O$3*5),FALSE)</f>
        <v>3.9999999999999998E-6</v>
      </c>
      <c r="P4" s="26">
        <f>VLOOKUP($B4,INVULBLAD!$B:$CI,1+(P$3*5),FALSE)</f>
        <v>3.9999999999999998E-6</v>
      </c>
      <c r="Q4" s="26">
        <f>VLOOKUP($B4,INVULBLAD!$B:$CI,1+(Q$3*5),FALSE)</f>
        <v>3.9999999999999998E-6</v>
      </c>
      <c r="R4" s="26">
        <f>VLOOKUP($B4,INVULBLAD!$B:$CI,1+(R$3*5),FALSE)</f>
        <v>3.9999999999999998E-6</v>
      </c>
      <c r="S4" s="26">
        <f>VLOOKUP($B4,INVULBLAD!$B:$CI,1+(S$3*5),FALSE)</f>
        <v>3.9999999999999998E-6</v>
      </c>
      <c r="T4" s="26">
        <f>VLOOKUP($B4,INVULBLAD!$B:$CI,1+(T$3*5),FALSE)</f>
        <v>3.9999999999999998E-6</v>
      </c>
      <c r="U4" s="26">
        <f>VLOOKUP($B4,INVULBLAD!$B:$CI,1+(U$3*5),FALSE)</f>
        <v>3.9999999999999998E-6</v>
      </c>
      <c r="V4" s="50">
        <f>ROUND(W4,0)</f>
        <v>21</v>
      </c>
      <c r="W4" s="25">
        <f>SUM(X4:AN4)+ROW()/10000</f>
        <v>21.000399999999999</v>
      </c>
      <c r="X4" s="27">
        <f>IF(AP4&gt;0.1,21-COUNTIF(AP$4:AP$24,"&lt;"&amp;AP4),0)</f>
        <v>21</v>
      </c>
      <c r="Y4" s="27">
        <f t="shared" ref="Y4:AN19" si="0">IF(AQ4&gt;0.1,21-COUNTIF(AQ$4:AQ$24,"&lt;"&amp;AQ4),0)</f>
        <v>0</v>
      </c>
      <c r="Z4" s="27">
        <f t="shared" si="0"/>
        <v>0</v>
      </c>
      <c r="AA4" s="27">
        <f t="shared" si="0"/>
        <v>0</v>
      </c>
      <c r="AB4" s="27">
        <f t="shared" si="0"/>
        <v>0</v>
      </c>
      <c r="AC4" s="27">
        <f t="shared" si="0"/>
        <v>0</v>
      </c>
      <c r="AD4" s="27">
        <f t="shared" si="0"/>
        <v>0</v>
      </c>
      <c r="AE4" s="27">
        <f t="shared" si="0"/>
        <v>0</v>
      </c>
      <c r="AF4" s="27">
        <f t="shared" si="0"/>
        <v>0</v>
      </c>
      <c r="AG4" s="27">
        <f t="shared" si="0"/>
        <v>0</v>
      </c>
      <c r="AH4" s="27">
        <f t="shared" si="0"/>
        <v>0</v>
      </c>
      <c r="AI4" s="27">
        <f t="shared" si="0"/>
        <v>0</v>
      </c>
      <c r="AJ4" s="27">
        <f t="shared" si="0"/>
        <v>0</v>
      </c>
      <c r="AK4" s="27">
        <f t="shared" si="0"/>
        <v>0</v>
      </c>
      <c r="AL4" s="27">
        <f t="shared" si="0"/>
        <v>0</v>
      </c>
      <c r="AM4" s="27">
        <f t="shared" si="0"/>
        <v>0</v>
      </c>
      <c r="AN4" s="27">
        <f t="shared" si="0"/>
        <v>0</v>
      </c>
      <c r="AP4" s="55">
        <f>E4-ROW()/1000000</f>
        <v>0.99999999999999989</v>
      </c>
      <c r="AQ4" s="55">
        <f t="shared" ref="AQ4:BF19" si="1">F4-ROW()/1000000</f>
        <v>0</v>
      </c>
      <c r="AR4" s="55">
        <f t="shared" si="1"/>
        <v>0</v>
      </c>
      <c r="AS4" s="55">
        <f t="shared" si="1"/>
        <v>0</v>
      </c>
      <c r="AT4" s="55">
        <f t="shared" si="1"/>
        <v>0</v>
      </c>
      <c r="AU4" s="55">
        <f t="shared" si="1"/>
        <v>0</v>
      </c>
      <c r="AV4" s="55">
        <f t="shared" si="1"/>
        <v>0</v>
      </c>
      <c r="AW4" s="55">
        <f t="shared" si="1"/>
        <v>0</v>
      </c>
      <c r="AX4" s="55">
        <f t="shared" si="1"/>
        <v>0</v>
      </c>
      <c r="AY4" s="55">
        <f t="shared" si="1"/>
        <v>0</v>
      </c>
      <c r="AZ4" s="55">
        <f t="shared" si="1"/>
        <v>0</v>
      </c>
      <c r="BA4" s="55">
        <f t="shared" si="1"/>
        <v>0</v>
      </c>
      <c r="BB4" s="55">
        <f t="shared" si="1"/>
        <v>0</v>
      </c>
      <c r="BC4" s="55">
        <f t="shared" si="1"/>
        <v>0</v>
      </c>
      <c r="BD4" s="55">
        <f t="shared" si="1"/>
        <v>0</v>
      </c>
      <c r="BE4" s="55">
        <f t="shared" si="1"/>
        <v>0</v>
      </c>
      <c r="BF4" s="55">
        <f t="shared" si="1"/>
        <v>0</v>
      </c>
      <c r="BH4" s="55">
        <f>RANK(AP4,AP$4:AP$24,1)</f>
        <v>1</v>
      </c>
      <c r="BI4" s="55">
        <f t="shared" ref="BI4:BX19" si="2">RANK(AQ4,AQ$4:AQ$24,1)</f>
        <v>1</v>
      </c>
      <c r="BJ4" s="55">
        <f t="shared" si="2"/>
        <v>1</v>
      </c>
      <c r="BK4" s="55">
        <f t="shared" si="2"/>
        <v>1</v>
      </c>
      <c r="BL4" s="55">
        <f t="shared" si="2"/>
        <v>1</v>
      </c>
      <c r="BM4" s="55">
        <f t="shared" si="2"/>
        <v>1</v>
      </c>
      <c r="BN4" s="55">
        <f t="shared" si="2"/>
        <v>1</v>
      </c>
      <c r="BO4" s="55">
        <f t="shared" si="2"/>
        <v>1</v>
      </c>
      <c r="BP4" s="55">
        <f t="shared" si="2"/>
        <v>1</v>
      </c>
      <c r="BQ4" s="55">
        <f t="shared" si="2"/>
        <v>1</v>
      </c>
      <c r="BR4" s="55">
        <f t="shared" si="2"/>
        <v>1</v>
      </c>
      <c r="BS4" s="55">
        <f t="shared" si="2"/>
        <v>1</v>
      </c>
      <c r="BT4" s="55">
        <f t="shared" si="2"/>
        <v>1</v>
      </c>
      <c r="BU4" s="55">
        <f t="shared" si="2"/>
        <v>1</v>
      </c>
      <c r="BV4" s="55">
        <f t="shared" si="2"/>
        <v>1</v>
      </c>
      <c r="BW4" s="55">
        <f t="shared" si="2"/>
        <v>1</v>
      </c>
      <c r="BX4" s="55">
        <f t="shared" si="2"/>
        <v>1</v>
      </c>
      <c r="BZ4" s="55">
        <f>SUMIF($X$3:$AN$3,"&lt;="&amp;BZ3,X4:AN4)+ROW()/1000000</f>
        <v>21.000004000000001</v>
      </c>
    </row>
    <row r="5" spans="1:78" x14ac:dyDescent="0.25">
      <c r="A5" s="14">
        <v>52</v>
      </c>
      <c r="B5" s="15" t="str">
        <f>INVULBLAD!B5</f>
        <v>deelnemer 2</v>
      </c>
      <c r="C5" s="13">
        <f t="shared" ref="C5:C24" si="3">ROUND(D5,0)</f>
        <v>45</v>
      </c>
      <c r="D5" s="16">
        <f t="shared" ref="D5:D24" si="4">SUM(E5:U5)+ROW()/10000</f>
        <v>45.000585000000029</v>
      </c>
      <c r="E5" s="26">
        <f>VLOOKUP($B5,INVULBLAD!$B:$CI,1+(E$3*5),FALSE)</f>
        <v>45.000005000000002</v>
      </c>
      <c r="F5" s="26">
        <f>VLOOKUP($B5,INVULBLAD!$B:$CI,1+(F$3*5),FALSE)</f>
        <v>5.0000000000000004E-6</v>
      </c>
      <c r="G5" s="26">
        <f>VLOOKUP($B5,INVULBLAD!$B:$CI,1+(G$3*5),FALSE)</f>
        <v>5.0000000000000004E-6</v>
      </c>
      <c r="H5" s="26">
        <f>VLOOKUP($B5,INVULBLAD!$B:$CI,1+(H$3*5),FALSE)</f>
        <v>5.0000000000000004E-6</v>
      </c>
      <c r="I5" s="26">
        <f>VLOOKUP($B5,INVULBLAD!$B:$CI,1+(I$3*5),FALSE)</f>
        <v>5.0000000000000004E-6</v>
      </c>
      <c r="J5" s="26">
        <f>VLOOKUP($B5,INVULBLAD!$B:$CI,1+(J$3*5),FALSE)</f>
        <v>5.0000000000000004E-6</v>
      </c>
      <c r="K5" s="26">
        <f>VLOOKUP($B5,INVULBLAD!$B:$CI,1+(K$3*5),FALSE)</f>
        <v>5.0000000000000004E-6</v>
      </c>
      <c r="L5" s="26">
        <f>VLOOKUP($B5,INVULBLAD!$B:$CI,1+(L$3*5),FALSE)</f>
        <v>5.0000000000000004E-6</v>
      </c>
      <c r="M5" s="26">
        <f>VLOOKUP($B5,INVULBLAD!$B:$CI,1+(M$3*5),FALSE)</f>
        <v>5.0000000000000004E-6</v>
      </c>
      <c r="N5" s="26">
        <f>VLOOKUP($B5,INVULBLAD!$B:$CI,1+(N$3*5),FALSE)</f>
        <v>5.0000000000000004E-6</v>
      </c>
      <c r="O5" s="26">
        <f>VLOOKUP($B5,INVULBLAD!$B:$CI,1+(O$3*5),FALSE)</f>
        <v>5.0000000000000004E-6</v>
      </c>
      <c r="P5" s="26">
        <f>VLOOKUP($B5,INVULBLAD!$B:$CI,1+(P$3*5),FALSE)</f>
        <v>5.0000000000000004E-6</v>
      </c>
      <c r="Q5" s="26">
        <f>VLOOKUP($B5,INVULBLAD!$B:$CI,1+(Q$3*5),FALSE)</f>
        <v>5.0000000000000004E-6</v>
      </c>
      <c r="R5" s="26">
        <f>VLOOKUP($B5,INVULBLAD!$B:$CI,1+(R$3*5),FALSE)</f>
        <v>5.0000000000000004E-6</v>
      </c>
      <c r="S5" s="26">
        <f>VLOOKUP($B5,INVULBLAD!$B:$CI,1+(S$3*5),FALSE)</f>
        <v>5.0000000000000004E-6</v>
      </c>
      <c r="T5" s="26">
        <f>VLOOKUP($B5,INVULBLAD!$B:$CI,1+(T$3*5),FALSE)</f>
        <v>5.0000000000000004E-6</v>
      </c>
      <c r="U5" s="26">
        <f>VLOOKUP($B5,INVULBLAD!$B:$CI,1+(U$3*5),FALSE)</f>
        <v>5.0000000000000004E-6</v>
      </c>
      <c r="V5" s="51">
        <f t="shared" ref="V5:V24" si="5">ROUND(W5,0)</f>
        <v>4</v>
      </c>
      <c r="W5" s="16">
        <f t="shared" ref="W5:W24" si="6">SUM(X5:AN5)+ROW()/10000</f>
        <v>4.0004999999999997</v>
      </c>
      <c r="X5" s="27">
        <f t="shared" ref="X5:X24" si="7">IF(AP5&gt;0.1,21-COUNTIF(AP$4:AP$24,"&lt;"&amp;AP5),0)</f>
        <v>4</v>
      </c>
      <c r="Y5" s="27">
        <f t="shared" si="0"/>
        <v>0</v>
      </c>
      <c r="Z5" s="27">
        <f t="shared" si="0"/>
        <v>0</v>
      </c>
      <c r="AA5" s="27">
        <f t="shared" si="0"/>
        <v>0</v>
      </c>
      <c r="AB5" s="27">
        <f t="shared" si="0"/>
        <v>0</v>
      </c>
      <c r="AC5" s="27">
        <f t="shared" si="0"/>
        <v>0</v>
      </c>
      <c r="AD5" s="27">
        <f t="shared" si="0"/>
        <v>0</v>
      </c>
      <c r="AE5" s="27">
        <f t="shared" si="0"/>
        <v>0</v>
      </c>
      <c r="AF5" s="27">
        <f t="shared" si="0"/>
        <v>0</v>
      </c>
      <c r="AG5" s="27">
        <f t="shared" si="0"/>
        <v>0</v>
      </c>
      <c r="AH5" s="27">
        <f t="shared" si="0"/>
        <v>0</v>
      </c>
      <c r="AI5" s="27">
        <f t="shared" si="0"/>
        <v>0</v>
      </c>
      <c r="AJ5" s="27">
        <f t="shared" si="0"/>
        <v>0</v>
      </c>
      <c r="AK5" s="27">
        <f t="shared" si="0"/>
        <v>0</v>
      </c>
      <c r="AL5" s="27">
        <f t="shared" si="0"/>
        <v>0</v>
      </c>
      <c r="AM5" s="27">
        <f t="shared" si="0"/>
        <v>0</v>
      </c>
      <c r="AN5" s="27">
        <f t="shared" si="0"/>
        <v>0</v>
      </c>
      <c r="AP5" s="54">
        <f t="shared" ref="AP5:AP24" si="8">E5-ROW()/1000000</f>
        <v>45</v>
      </c>
      <c r="AQ5" s="54">
        <f t="shared" si="1"/>
        <v>0</v>
      </c>
      <c r="AR5" s="54">
        <f t="shared" si="1"/>
        <v>0</v>
      </c>
      <c r="AS5" s="54">
        <f t="shared" si="1"/>
        <v>0</v>
      </c>
      <c r="AT5" s="54">
        <f t="shared" si="1"/>
        <v>0</v>
      </c>
      <c r="AU5" s="54">
        <f t="shared" si="1"/>
        <v>0</v>
      </c>
      <c r="AV5" s="54">
        <f t="shared" si="1"/>
        <v>0</v>
      </c>
      <c r="AW5" s="54">
        <f t="shared" si="1"/>
        <v>0</v>
      </c>
      <c r="AX5" s="54">
        <f t="shared" si="1"/>
        <v>0</v>
      </c>
      <c r="AY5" s="54">
        <f t="shared" si="1"/>
        <v>0</v>
      </c>
      <c r="AZ5" s="54">
        <f t="shared" si="1"/>
        <v>0</v>
      </c>
      <c r="BA5" s="54">
        <f t="shared" si="1"/>
        <v>0</v>
      </c>
      <c r="BB5" s="54">
        <f t="shared" si="1"/>
        <v>0</v>
      </c>
      <c r="BC5" s="54">
        <f t="shared" si="1"/>
        <v>0</v>
      </c>
      <c r="BD5" s="54">
        <f t="shared" si="1"/>
        <v>0</v>
      </c>
      <c r="BE5" s="54">
        <f t="shared" si="1"/>
        <v>0</v>
      </c>
      <c r="BF5" s="54">
        <f t="shared" si="1"/>
        <v>0</v>
      </c>
      <c r="BH5" s="55">
        <f t="shared" ref="BH5:BH24" si="9">RANK(AP5,AP$4:AP$24,1)</f>
        <v>18</v>
      </c>
      <c r="BI5" s="55">
        <f t="shared" si="2"/>
        <v>1</v>
      </c>
      <c r="BJ5" s="55">
        <f t="shared" si="2"/>
        <v>1</v>
      </c>
      <c r="BK5" s="55">
        <f t="shared" si="2"/>
        <v>1</v>
      </c>
      <c r="BL5" s="55">
        <f t="shared" si="2"/>
        <v>1</v>
      </c>
      <c r="BM5" s="55">
        <f t="shared" si="2"/>
        <v>1</v>
      </c>
      <c r="BN5" s="55">
        <f t="shared" si="2"/>
        <v>1</v>
      </c>
      <c r="BO5" s="55">
        <f t="shared" si="2"/>
        <v>1</v>
      </c>
      <c r="BP5" s="55">
        <f t="shared" si="2"/>
        <v>1</v>
      </c>
      <c r="BQ5" s="55">
        <f t="shared" si="2"/>
        <v>1</v>
      </c>
      <c r="BR5" s="55">
        <f t="shared" si="2"/>
        <v>1</v>
      </c>
      <c r="BS5" s="55">
        <f t="shared" si="2"/>
        <v>1</v>
      </c>
      <c r="BT5" s="55">
        <f t="shared" si="2"/>
        <v>1</v>
      </c>
      <c r="BU5" s="55">
        <f t="shared" si="2"/>
        <v>1</v>
      </c>
      <c r="BV5" s="55">
        <f t="shared" si="2"/>
        <v>1</v>
      </c>
      <c r="BW5" s="55">
        <f t="shared" si="2"/>
        <v>1</v>
      </c>
      <c r="BX5" s="55">
        <f t="shared" si="2"/>
        <v>1</v>
      </c>
      <c r="BZ5" s="55">
        <f t="shared" ref="BZ5:BZ24" si="10">SUMIF($X$3:$AN$3,"&lt;="&amp;BZ4,X5:AN5)+ROW()/1000000</f>
        <v>4.0000049999999998</v>
      </c>
    </row>
    <row r="6" spans="1:78" x14ac:dyDescent="0.25">
      <c r="A6" s="14">
        <v>53</v>
      </c>
      <c r="B6" s="15" t="str">
        <f>INVULBLAD!B6</f>
        <v>deelnemer 3</v>
      </c>
      <c r="C6" s="13">
        <f t="shared" si="3"/>
        <v>6</v>
      </c>
      <c r="D6" s="16">
        <f t="shared" si="4"/>
        <v>6.0007019999999995</v>
      </c>
      <c r="E6" s="26">
        <f>VLOOKUP($B6,INVULBLAD!$B:$CI,1+(E$3*5),FALSE)</f>
        <v>6.000006</v>
      </c>
      <c r="F6" s="26">
        <f>VLOOKUP($B6,INVULBLAD!$B:$CI,1+(F$3*5),FALSE)</f>
        <v>6.0000000000000002E-6</v>
      </c>
      <c r="G6" s="26">
        <f>VLOOKUP($B6,INVULBLAD!$B:$CI,1+(G$3*5),FALSE)</f>
        <v>6.0000000000000002E-6</v>
      </c>
      <c r="H6" s="26">
        <f>VLOOKUP($B6,INVULBLAD!$B:$CI,1+(H$3*5),FALSE)</f>
        <v>6.0000000000000002E-6</v>
      </c>
      <c r="I6" s="26">
        <f>VLOOKUP($B6,INVULBLAD!$B:$CI,1+(I$3*5),FALSE)</f>
        <v>6.0000000000000002E-6</v>
      </c>
      <c r="J6" s="26">
        <f>VLOOKUP($B6,INVULBLAD!$B:$CI,1+(J$3*5),FALSE)</f>
        <v>6.0000000000000002E-6</v>
      </c>
      <c r="K6" s="26">
        <f>VLOOKUP($B6,INVULBLAD!$B:$CI,1+(K$3*5),FALSE)</f>
        <v>6.0000000000000002E-6</v>
      </c>
      <c r="L6" s="26">
        <f>VLOOKUP($B6,INVULBLAD!$B:$CI,1+(L$3*5),FALSE)</f>
        <v>6.0000000000000002E-6</v>
      </c>
      <c r="M6" s="26">
        <f>VLOOKUP($B6,INVULBLAD!$B:$CI,1+(M$3*5),FALSE)</f>
        <v>6.0000000000000002E-6</v>
      </c>
      <c r="N6" s="26">
        <f>VLOOKUP($B6,INVULBLAD!$B:$CI,1+(N$3*5),FALSE)</f>
        <v>6.0000000000000002E-6</v>
      </c>
      <c r="O6" s="26">
        <f>VLOOKUP($B6,INVULBLAD!$B:$CI,1+(O$3*5),FALSE)</f>
        <v>6.0000000000000002E-6</v>
      </c>
      <c r="P6" s="26">
        <f>VLOOKUP($B6,INVULBLAD!$B:$CI,1+(P$3*5),FALSE)</f>
        <v>6.0000000000000002E-6</v>
      </c>
      <c r="Q6" s="26">
        <f>VLOOKUP($B6,INVULBLAD!$B:$CI,1+(Q$3*5),FALSE)</f>
        <v>6.0000000000000002E-6</v>
      </c>
      <c r="R6" s="26">
        <f>VLOOKUP($B6,INVULBLAD!$B:$CI,1+(R$3*5),FALSE)</f>
        <v>6.0000000000000002E-6</v>
      </c>
      <c r="S6" s="26">
        <f>VLOOKUP($B6,INVULBLAD!$B:$CI,1+(S$3*5),FALSE)</f>
        <v>6.0000000000000002E-6</v>
      </c>
      <c r="T6" s="26">
        <f>VLOOKUP($B6,INVULBLAD!$B:$CI,1+(T$3*5),FALSE)</f>
        <v>6.0000000000000002E-6</v>
      </c>
      <c r="U6" s="26">
        <f>VLOOKUP($B6,INVULBLAD!$B:$CI,1+(U$3*5),FALSE)</f>
        <v>6.0000000000000002E-6</v>
      </c>
      <c r="V6" s="51">
        <f t="shared" si="5"/>
        <v>12</v>
      </c>
      <c r="W6" s="16">
        <f t="shared" si="6"/>
        <v>12.0006</v>
      </c>
      <c r="X6" s="27">
        <f t="shared" si="7"/>
        <v>12</v>
      </c>
      <c r="Y6" s="27">
        <f t="shared" si="0"/>
        <v>0</v>
      </c>
      <c r="Z6" s="27">
        <f t="shared" si="0"/>
        <v>0</v>
      </c>
      <c r="AA6" s="27">
        <f t="shared" si="0"/>
        <v>0</v>
      </c>
      <c r="AB6" s="27">
        <f t="shared" si="0"/>
        <v>0</v>
      </c>
      <c r="AC6" s="27">
        <f t="shared" si="0"/>
        <v>0</v>
      </c>
      <c r="AD6" s="27">
        <f t="shared" si="0"/>
        <v>0</v>
      </c>
      <c r="AE6" s="27">
        <f t="shared" si="0"/>
        <v>0</v>
      </c>
      <c r="AF6" s="27">
        <f t="shared" si="0"/>
        <v>0</v>
      </c>
      <c r="AG6" s="27">
        <f t="shared" si="0"/>
        <v>0</v>
      </c>
      <c r="AH6" s="27">
        <f t="shared" si="0"/>
        <v>0</v>
      </c>
      <c r="AI6" s="27">
        <f t="shared" si="0"/>
        <v>0</v>
      </c>
      <c r="AJ6" s="27">
        <f t="shared" si="0"/>
        <v>0</v>
      </c>
      <c r="AK6" s="27">
        <f t="shared" si="0"/>
        <v>0</v>
      </c>
      <c r="AL6" s="27">
        <f t="shared" si="0"/>
        <v>0</v>
      </c>
      <c r="AM6" s="27">
        <f t="shared" si="0"/>
        <v>0</v>
      </c>
      <c r="AN6" s="27">
        <f t="shared" si="0"/>
        <v>0</v>
      </c>
      <c r="AP6" s="54">
        <f t="shared" si="8"/>
        <v>6</v>
      </c>
      <c r="AQ6" s="54">
        <f t="shared" si="1"/>
        <v>0</v>
      </c>
      <c r="AR6" s="54">
        <f t="shared" si="1"/>
        <v>0</v>
      </c>
      <c r="AS6" s="54">
        <f t="shared" si="1"/>
        <v>0</v>
      </c>
      <c r="AT6" s="54">
        <f t="shared" si="1"/>
        <v>0</v>
      </c>
      <c r="AU6" s="54">
        <f t="shared" si="1"/>
        <v>0</v>
      </c>
      <c r="AV6" s="54">
        <f t="shared" si="1"/>
        <v>0</v>
      </c>
      <c r="AW6" s="54">
        <f t="shared" si="1"/>
        <v>0</v>
      </c>
      <c r="AX6" s="54">
        <f t="shared" si="1"/>
        <v>0</v>
      </c>
      <c r="AY6" s="54">
        <f t="shared" si="1"/>
        <v>0</v>
      </c>
      <c r="AZ6" s="54">
        <f t="shared" si="1"/>
        <v>0</v>
      </c>
      <c r="BA6" s="54">
        <f t="shared" si="1"/>
        <v>0</v>
      </c>
      <c r="BB6" s="54">
        <f t="shared" si="1"/>
        <v>0</v>
      </c>
      <c r="BC6" s="54">
        <f t="shared" si="1"/>
        <v>0</v>
      </c>
      <c r="BD6" s="54">
        <f t="shared" si="1"/>
        <v>0</v>
      </c>
      <c r="BE6" s="54">
        <f t="shared" si="1"/>
        <v>0</v>
      </c>
      <c r="BF6" s="54">
        <f t="shared" si="1"/>
        <v>0</v>
      </c>
      <c r="BH6" s="55">
        <f t="shared" si="9"/>
        <v>10</v>
      </c>
      <c r="BI6" s="55">
        <f t="shared" si="2"/>
        <v>1</v>
      </c>
      <c r="BJ6" s="55">
        <f t="shared" si="2"/>
        <v>1</v>
      </c>
      <c r="BK6" s="55">
        <f t="shared" si="2"/>
        <v>1</v>
      </c>
      <c r="BL6" s="55">
        <f t="shared" si="2"/>
        <v>1</v>
      </c>
      <c r="BM6" s="55">
        <f t="shared" si="2"/>
        <v>1</v>
      </c>
      <c r="BN6" s="55">
        <f t="shared" si="2"/>
        <v>1</v>
      </c>
      <c r="BO6" s="55">
        <f t="shared" si="2"/>
        <v>1</v>
      </c>
      <c r="BP6" s="55">
        <f t="shared" si="2"/>
        <v>1</v>
      </c>
      <c r="BQ6" s="55">
        <f t="shared" si="2"/>
        <v>1</v>
      </c>
      <c r="BR6" s="55">
        <f t="shared" si="2"/>
        <v>1</v>
      </c>
      <c r="BS6" s="55">
        <f t="shared" si="2"/>
        <v>1</v>
      </c>
      <c r="BT6" s="55">
        <f t="shared" si="2"/>
        <v>1</v>
      </c>
      <c r="BU6" s="55">
        <f t="shared" si="2"/>
        <v>1</v>
      </c>
      <c r="BV6" s="55">
        <f t="shared" si="2"/>
        <v>1</v>
      </c>
      <c r="BW6" s="55">
        <f t="shared" si="2"/>
        <v>1</v>
      </c>
      <c r="BX6" s="55">
        <f t="shared" si="2"/>
        <v>1</v>
      </c>
      <c r="BZ6" s="55">
        <f t="shared" si="10"/>
        <v>12.000006000000001</v>
      </c>
    </row>
    <row r="7" spans="1:78" x14ac:dyDescent="0.25">
      <c r="A7" s="14">
        <v>55</v>
      </c>
      <c r="B7" s="15" t="str">
        <f>INVULBLAD!B7</f>
        <v>deelnemer 4</v>
      </c>
      <c r="C7" s="13">
        <f t="shared" si="3"/>
        <v>7</v>
      </c>
      <c r="D7" s="16">
        <f t="shared" si="4"/>
        <v>7.0008190000000017</v>
      </c>
      <c r="E7" s="26">
        <f>VLOOKUP($B7,INVULBLAD!$B:$CI,1+(E$3*5),FALSE)</f>
        <v>7.0000070000000001</v>
      </c>
      <c r="F7" s="26">
        <f>VLOOKUP($B7,INVULBLAD!$B:$CI,1+(F$3*5),FALSE)</f>
        <v>6.9999999999999999E-6</v>
      </c>
      <c r="G7" s="26">
        <f>VLOOKUP($B7,INVULBLAD!$B:$CI,1+(G$3*5),FALSE)</f>
        <v>6.9999999999999999E-6</v>
      </c>
      <c r="H7" s="26">
        <f>VLOOKUP($B7,INVULBLAD!$B:$CI,1+(H$3*5),FALSE)</f>
        <v>6.9999999999999999E-6</v>
      </c>
      <c r="I7" s="26">
        <f>VLOOKUP($B7,INVULBLAD!$B:$CI,1+(I$3*5),FALSE)</f>
        <v>6.9999999999999999E-6</v>
      </c>
      <c r="J7" s="26">
        <f>VLOOKUP($B7,INVULBLAD!$B:$CI,1+(J$3*5),FALSE)</f>
        <v>6.9999999999999999E-6</v>
      </c>
      <c r="K7" s="26">
        <f>VLOOKUP($B7,INVULBLAD!$B:$CI,1+(K$3*5),FALSE)</f>
        <v>6.9999999999999999E-6</v>
      </c>
      <c r="L7" s="26">
        <f>VLOOKUP($B7,INVULBLAD!$B:$CI,1+(L$3*5),FALSE)</f>
        <v>6.9999999999999999E-6</v>
      </c>
      <c r="M7" s="26">
        <f>VLOOKUP($B7,INVULBLAD!$B:$CI,1+(M$3*5),FALSE)</f>
        <v>6.9999999999999999E-6</v>
      </c>
      <c r="N7" s="26">
        <f>VLOOKUP($B7,INVULBLAD!$B:$CI,1+(N$3*5),FALSE)</f>
        <v>6.9999999999999999E-6</v>
      </c>
      <c r="O7" s="26">
        <f>VLOOKUP($B7,INVULBLAD!$B:$CI,1+(O$3*5),FALSE)</f>
        <v>6.9999999999999999E-6</v>
      </c>
      <c r="P7" s="26">
        <f>VLOOKUP($B7,INVULBLAD!$B:$CI,1+(P$3*5),FALSE)</f>
        <v>6.9999999999999999E-6</v>
      </c>
      <c r="Q7" s="26">
        <f>VLOOKUP($B7,INVULBLAD!$B:$CI,1+(Q$3*5),FALSE)</f>
        <v>6.9999999999999999E-6</v>
      </c>
      <c r="R7" s="26">
        <f>VLOOKUP($B7,INVULBLAD!$B:$CI,1+(R$3*5),FALSE)</f>
        <v>6.9999999999999999E-6</v>
      </c>
      <c r="S7" s="26">
        <f>VLOOKUP($B7,INVULBLAD!$B:$CI,1+(S$3*5),FALSE)</f>
        <v>6.9999999999999999E-6</v>
      </c>
      <c r="T7" s="26">
        <f>VLOOKUP($B7,INVULBLAD!$B:$CI,1+(T$3*5),FALSE)</f>
        <v>6.9999999999999999E-6</v>
      </c>
      <c r="U7" s="26">
        <f>VLOOKUP($B7,INVULBLAD!$B:$CI,1+(U$3*5),FALSE)</f>
        <v>6.9999999999999999E-6</v>
      </c>
      <c r="V7" s="51">
        <f t="shared" si="5"/>
        <v>11</v>
      </c>
      <c r="W7" s="16">
        <f t="shared" si="6"/>
        <v>11.0007</v>
      </c>
      <c r="X7" s="27">
        <f t="shared" si="7"/>
        <v>11</v>
      </c>
      <c r="Y7" s="27">
        <f t="shared" si="0"/>
        <v>0</v>
      </c>
      <c r="Z7" s="27">
        <f t="shared" si="0"/>
        <v>0</v>
      </c>
      <c r="AA7" s="27">
        <f t="shared" si="0"/>
        <v>0</v>
      </c>
      <c r="AB7" s="27">
        <f t="shared" si="0"/>
        <v>0</v>
      </c>
      <c r="AC7" s="27">
        <f t="shared" si="0"/>
        <v>0</v>
      </c>
      <c r="AD7" s="27">
        <f t="shared" si="0"/>
        <v>0</v>
      </c>
      <c r="AE7" s="27">
        <f t="shared" si="0"/>
        <v>0</v>
      </c>
      <c r="AF7" s="27">
        <f t="shared" si="0"/>
        <v>0</v>
      </c>
      <c r="AG7" s="27">
        <f t="shared" si="0"/>
        <v>0</v>
      </c>
      <c r="AH7" s="27">
        <f t="shared" si="0"/>
        <v>0</v>
      </c>
      <c r="AI7" s="27">
        <f t="shared" si="0"/>
        <v>0</v>
      </c>
      <c r="AJ7" s="27">
        <f t="shared" si="0"/>
        <v>0</v>
      </c>
      <c r="AK7" s="27">
        <f t="shared" si="0"/>
        <v>0</v>
      </c>
      <c r="AL7" s="27">
        <f t="shared" si="0"/>
        <v>0</v>
      </c>
      <c r="AM7" s="27">
        <f t="shared" si="0"/>
        <v>0</v>
      </c>
      <c r="AN7" s="27">
        <f t="shared" si="0"/>
        <v>0</v>
      </c>
      <c r="AP7" s="54">
        <f t="shared" si="8"/>
        <v>7</v>
      </c>
      <c r="AQ7" s="54">
        <f t="shared" si="1"/>
        <v>0</v>
      </c>
      <c r="AR7" s="54">
        <f t="shared" si="1"/>
        <v>0</v>
      </c>
      <c r="AS7" s="54">
        <f t="shared" si="1"/>
        <v>0</v>
      </c>
      <c r="AT7" s="54">
        <f t="shared" si="1"/>
        <v>0</v>
      </c>
      <c r="AU7" s="54">
        <f t="shared" si="1"/>
        <v>0</v>
      </c>
      <c r="AV7" s="54">
        <f t="shared" si="1"/>
        <v>0</v>
      </c>
      <c r="AW7" s="54">
        <f t="shared" si="1"/>
        <v>0</v>
      </c>
      <c r="AX7" s="54">
        <f t="shared" si="1"/>
        <v>0</v>
      </c>
      <c r="AY7" s="54">
        <f t="shared" si="1"/>
        <v>0</v>
      </c>
      <c r="AZ7" s="54">
        <f t="shared" si="1"/>
        <v>0</v>
      </c>
      <c r="BA7" s="54">
        <f t="shared" si="1"/>
        <v>0</v>
      </c>
      <c r="BB7" s="54">
        <f t="shared" si="1"/>
        <v>0</v>
      </c>
      <c r="BC7" s="54">
        <f t="shared" si="1"/>
        <v>0</v>
      </c>
      <c r="BD7" s="54">
        <f t="shared" si="1"/>
        <v>0</v>
      </c>
      <c r="BE7" s="54">
        <f t="shared" si="1"/>
        <v>0</v>
      </c>
      <c r="BF7" s="54">
        <f t="shared" si="1"/>
        <v>0</v>
      </c>
      <c r="BH7" s="55">
        <f t="shared" si="9"/>
        <v>11</v>
      </c>
      <c r="BI7" s="55">
        <f t="shared" si="2"/>
        <v>1</v>
      </c>
      <c r="BJ7" s="55">
        <f t="shared" si="2"/>
        <v>1</v>
      </c>
      <c r="BK7" s="55">
        <f t="shared" si="2"/>
        <v>1</v>
      </c>
      <c r="BL7" s="55">
        <f t="shared" si="2"/>
        <v>1</v>
      </c>
      <c r="BM7" s="55">
        <f t="shared" si="2"/>
        <v>1</v>
      </c>
      <c r="BN7" s="55">
        <f t="shared" si="2"/>
        <v>1</v>
      </c>
      <c r="BO7" s="55">
        <f t="shared" si="2"/>
        <v>1</v>
      </c>
      <c r="BP7" s="55">
        <f t="shared" si="2"/>
        <v>1</v>
      </c>
      <c r="BQ7" s="55">
        <f t="shared" si="2"/>
        <v>1</v>
      </c>
      <c r="BR7" s="55">
        <f t="shared" si="2"/>
        <v>1</v>
      </c>
      <c r="BS7" s="55">
        <f t="shared" si="2"/>
        <v>1</v>
      </c>
      <c r="BT7" s="55">
        <f t="shared" si="2"/>
        <v>1</v>
      </c>
      <c r="BU7" s="55">
        <f t="shared" si="2"/>
        <v>1</v>
      </c>
      <c r="BV7" s="55">
        <f t="shared" si="2"/>
        <v>1</v>
      </c>
      <c r="BW7" s="55">
        <f t="shared" si="2"/>
        <v>1</v>
      </c>
      <c r="BX7" s="55">
        <f t="shared" si="2"/>
        <v>1</v>
      </c>
      <c r="BZ7" s="55">
        <f t="shared" si="10"/>
        <v>11.000007</v>
      </c>
    </row>
    <row r="8" spans="1:78" x14ac:dyDescent="0.25">
      <c r="A8" s="14">
        <v>56</v>
      </c>
      <c r="B8" s="15" t="str">
        <f>INVULBLAD!B8</f>
        <v>deelnemer 5</v>
      </c>
      <c r="C8" s="13">
        <f t="shared" si="3"/>
        <v>4</v>
      </c>
      <c r="D8" s="16">
        <f t="shared" si="4"/>
        <v>4.0009360000000038</v>
      </c>
      <c r="E8" s="26">
        <f>VLOOKUP($B8,INVULBLAD!$B:$CI,1+(E$3*5),FALSE)</f>
        <v>4.0000080000000002</v>
      </c>
      <c r="F8" s="26">
        <f>VLOOKUP($B8,INVULBLAD!$B:$CI,1+(F$3*5),FALSE)</f>
        <v>7.9999999999999996E-6</v>
      </c>
      <c r="G8" s="26">
        <f>VLOOKUP($B8,INVULBLAD!$B:$CI,1+(G$3*5),FALSE)</f>
        <v>7.9999999999999996E-6</v>
      </c>
      <c r="H8" s="26">
        <f>VLOOKUP($B8,INVULBLAD!$B:$CI,1+(H$3*5),FALSE)</f>
        <v>7.9999999999999996E-6</v>
      </c>
      <c r="I8" s="26">
        <f>VLOOKUP($B8,INVULBLAD!$B:$CI,1+(I$3*5),FALSE)</f>
        <v>7.9999999999999996E-6</v>
      </c>
      <c r="J8" s="26">
        <f>VLOOKUP($B8,INVULBLAD!$B:$CI,1+(J$3*5),FALSE)</f>
        <v>7.9999999999999996E-6</v>
      </c>
      <c r="K8" s="26">
        <f>VLOOKUP($B8,INVULBLAD!$B:$CI,1+(K$3*5),FALSE)</f>
        <v>7.9999999999999996E-6</v>
      </c>
      <c r="L8" s="26">
        <f>VLOOKUP($B8,INVULBLAD!$B:$CI,1+(L$3*5),FALSE)</f>
        <v>7.9999999999999996E-6</v>
      </c>
      <c r="M8" s="26">
        <f>VLOOKUP($B8,INVULBLAD!$B:$CI,1+(M$3*5),FALSE)</f>
        <v>7.9999999999999996E-6</v>
      </c>
      <c r="N8" s="26">
        <f>VLOOKUP($B8,INVULBLAD!$B:$CI,1+(N$3*5),FALSE)</f>
        <v>7.9999999999999996E-6</v>
      </c>
      <c r="O8" s="26">
        <f>VLOOKUP($B8,INVULBLAD!$B:$CI,1+(O$3*5),FALSE)</f>
        <v>7.9999999999999996E-6</v>
      </c>
      <c r="P8" s="26">
        <f>VLOOKUP($B8,INVULBLAD!$B:$CI,1+(P$3*5),FALSE)</f>
        <v>7.9999999999999996E-6</v>
      </c>
      <c r="Q8" s="26">
        <f>VLOOKUP($B8,INVULBLAD!$B:$CI,1+(Q$3*5),FALSE)</f>
        <v>7.9999999999999996E-6</v>
      </c>
      <c r="R8" s="26">
        <f>VLOOKUP($B8,INVULBLAD!$B:$CI,1+(R$3*5),FALSE)</f>
        <v>7.9999999999999996E-6</v>
      </c>
      <c r="S8" s="26">
        <f>VLOOKUP($B8,INVULBLAD!$B:$CI,1+(S$3*5),FALSE)</f>
        <v>7.9999999999999996E-6</v>
      </c>
      <c r="T8" s="26">
        <f>VLOOKUP($B8,INVULBLAD!$B:$CI,1+(T$3*5),FALSE)</f>
        <v>7.9999999999999996E-6</v>
      </c>
      <c r="U8" s="26">
        <f>VLOOKUP($B8,INVULBLAD!$B:$CI,1+(U$3*5),FALSE)</f>
        <v>7.9999999999999996E-6</v>
      </c>
      <c r="V8" s="51">
        <f t="shared" si="5"/>
        <v>18</v>
      </c>
      <c r="W8" s="16">
        <f t="shared" si="6"/>
        <v>18.000800000000002</v>
      </c>
      <c r="X8" s="27">
        <f t="shared" si="7"/>
        <v>18</v>
      </c>
      <c r="Y8" s="27">
        <f t="shared" si="0"/>
        <v>0</v>
      </c>
      <c r="Z8" s="27">
        <f t="shared" si="0"/>
        <v>0</v>
      </c>
      <c r="AA8" s="27">
        <f t="shared" si="0"/>
        <v>0</v>
      </c>
      <c r="AB8" s="27">
        <f t="shared" si="0"/>
        <v>0</v>
      </c>
      <c r="AC8" s="27">
        <f t="shared" si="0"/>
        <v>0</v>
      </c>
      <c r="AD8" s="27">
        <f t="shared" si="0"/>
        <v>0</v>
      </c>
      <c r="AE8" s="27">
        <f t="shared" si="0"/>
        <v>0</v>
      </c>
      <c r="AF8" s="27">
        <f t="shared" si="0"/>
        <v>0</v>
      </c>
      <c r="AG8" s="27">
        <f t="shared" si="0"/>
        <v>0</v>
      </c>
      <c r="AH8" s="27">
        <f t="shared" si="0"/>
        <v>0</v>
      </c>
      <c r="AI8" s="27">
        <f t="shared" si="0"/>
        <v>0</v>
      </c>
      <c r="AJ8" s="27">
        <f t="shared" si="0"/>
        <v>0</v>
      </c>
      <c r="AK8" s="27">
        <f t="shared" si="0"/>
        <v>0</v>
      </c>
      <c r="AL8" s="27">
        <f t="shared" si="0"/>
        <v>0</v>
      </c>
      <c r="AM8" s="27">
        <f t="shared" si="0"/>
        <v>0</v>
      </c>
      <c r="AN8" s="27">
        <f t="shared" si="0"/>
        <v>0</v>
      </c>
      <c r="AP8" s="54">
        <f t="shared" si="8"/>
        <v>4</v>
      </c>
      <c r="AQ8" s="54">
        <f t="shared" si="1"/>
        <v>0</v>
      </c>
      <c r="AR8" s="54">
        <f t="shared" si="1"/>
        <v>0</v>
      </c>
      <c r="AS8" s="54">
        <f t="shared" si="1"/>
        <v>0</v>
      </c>
      <c r="AT8" s="54">
        <f t="shared" si="1"/>
        <v>0</v>
      </c>
      <c r="AU8" s="54">
        <f t="shared" si="1"/>
        <v>0</v>
      </c>
      <c r="AV8" s="54">
        <f t="shared" si="1"/>
        <v>0</v>
      </c>
      <c r="AW8" s="54">
        <f t="shared" si="1"/>
        <v>0</v>
      </c>
      <c r="AX8" s="54">
        <f t="shared" si="1"/>
        <v>0</v>
      </c>
      <c r="AY8" s="54">
        <f t="shared" si="1"/>
        <v>0</v>
      </c>
      <c r="AZ8" s="54">
        <f t="shared" si="1"/>
        <v>0</v>
      </c>
      <c r="BA8" s="54">
        <f t="shared" si="1"/>
        <v>0</v>
      </c>
      <c r="BB8" s="54">
        <f t="shared" si="1"/>
        <v>0</v>
      </c>
      <c r="BC8" s="54">
        <f t="shared" si="1"/>
        <v>0</v>
      </c>
      <c r="BD8" s="54">
        <f t="shared" si="1"/>
        <v>0</v>
      </c>
      <c r="BE8" s="54">
        <f t="shared" si="1"/>
        <v>0</v>
      </c>
      <c r="BF8" s="54">
        <f t="shared" si="1"/>
        <v>0</v>
      </c>
      <c r="BH8" s="55">
        <f t="shared" si="9"/>
        <v>4</v>
      </c>
      <c r="BI8" s="55">
        <f t="shared" si="2"/>
        <v>1</v>
      </c>
      <c r="BJ8" s="55">
        <f t="shared" si="2"/>
        <v>1</v>
      </c>
      <c r="BK8" s="55">
        <f t="shared" si="2"/>
        <v>1</v>
      </c>
      <c r="BL8" s="55">
        <f t="shared" si="2"/>
        <v>1</v>
      </c>
      <c r="BM8" s="55">
        <f t="shared" si="2"/>
        <v>1</v>
      </c>
      <c r="BN8" s="55">
        <f t="shared" si="2"/>
        <v>1</v>
      </c>
      <c r="BO8" s="55">
        <f t="shared" si="2"/>
        <v>1</v>
      </c>
      <c r="BP8" s="55">
        <f t="shared" si="2"/>
        <v>1</v>
      </c>
      <c r="BQ8" s="55">
        <f t="shared" si="2"/>
        <v>1</v>
      </c>
      <c r="BR8" s="55">
        <f t="shared" si="2"/>
        <v>1</v>
      </c>
      <c r="BS8" s="55">
        <f t="shared" si="2"/>
        <v>1</v>
      </c>
      <c r="BT8" s="55">
        <f t="shared" si="2"/>
        <v>1</v>
      </c>
      <c r="BU8" s="55">
        <f t="shared" si="2"/>
        <v>1</v>
      </c>
      <c r="BV8" s="55">
        <f t="shared" si="2"/>
        <v>1</v>
      </c>
      <c r="BW8" s="55">
        <f t="shared" si="2"/>
        <v>1</v>
      </c>
      <c r="BX8" s="55">
        <f t="shared" si="2"/>
        <v>1</v>
      </c>
      <c r="BZ8" s="55">
        <f t="shared" si="10"/>
        <v>18.000008000000001</v>
      </c>
    </row>
    <row r="9" spans="1:78" x14ac:dyDescent="0.25">
      <c r="A9" s="14">
        <v>57</v>
      </c>
      <c r="B9" s="15" t="str">
        <f>INVULBLAD!B9</f>
        <v>deelnemer 6</v>
      </c>
      <c r="C9" s="13">
        <f t="shared" si="3"/>
        <v>8</v>
      </c>
      <c r="D9" s="16">
        <f t="shared" si="4"/>
        <v>8.001053000000006</v>
      </c>
      <c r="E9" s="26">
        <f>VLOOKUP($B9,INVULBLAD!$B:$CI,1+(E$3*5),FALSE)</f>
        <v>8.0000090000000004</v>
      </c>
      <c r="F9" s="26">
        <f>VLOOKUP($B9,INVULBLAD!$B:$CI,1+(F$3*5),FALSE)</f>
        <v>9.0000000000000002E-6</v>
      </c>
      <c r="G9" s="26">
        <f>VLOOKUP($B9,INVULBLAD!$B:$CI,1+(G$3*5),FALSE)</f>
        <v>9.0000000000000002E-6</v>
      </c>
      <c r="H9" s="26">
        <f>VLOOKUP($B9,INVULBLAD!$B:$CI,1+(H$3*5),FALSE)</f>
        <v>9.0000000000000002E-6</v>
      </c>
      <c r="I9" s="26">
        <f>VLOOKUP($B9,INVULBLAD!$B:$CI,1+(I$3*5),FALSE)</f>
        <v>9.0000000000000002E-6</v>
      </c>
      <c r="J9" s="26">
        <f>VLOOKUP($B9,INVULBLAD!$B:$CI,1+(J$3*5),FALSE)</f>
        <v>9.0000000000000002E-6</v>
      </c>
      <c r="K9" s="26">
        <f>VLOOKUP($B9,INVULBLAD!$B:$CI,1+(K$3*5),FALSE)</f>
        <v>9.0000000000000002E-6</v>
      </c>
      <c r="L9" s="26">
        <f>VLOOKUP($B9,INVULBLAD!$B:$CI,1+(L$3*5),FALSE)</f>
        <v>9.0000000000000002E-6</v>
      </c>
      <c r="M9" s="26">
        <f>VLOOKUP($B9,INVULBLAD!$B:$CI,1+(M$3*5),FALSE)</f>
        <v>9.0000000000000002E-6</v>
      </c>
      <c r="N9" s="26">
        <f>VLOOKUP($B9,INVULBLAD!$B:$CI,1+(N$3*5),FALSE)</f>
        <v>9.0000000000000002E-6</v>
      </c>
      <c r="O9" s="26">
        <f>VLOOKUP($B9,INVULBLAD!$B:$CI,1+(O$3*5),FALSE)</f>
        <v>9.0000000000000002E-6</v>
      </c>
      <c r="P9" s="26">
        <f>VLOOKUP($B9,INVULBLAD!$B:$CI,1+(P$3*5),FALSE)</f>
        <v>9.0000000000000002E-6</v>
      </c>
      <c r="Q9" s="26">
        <f>VLOOKUP($B9,INVULBLAD!$B:$CI,1+(Q$3*5),FALSE)</f>
        <v>9.0000000000000002E-6</v>
      </c>
      <c r="R9" s="26">
        <f>VLOOKUP($B9,INVULBLAD!$B:$CI,1+(R$3*5),FALSE)</f>
        <v>9.0000000000000002E-6</v>
      </c>
      <c r="S9" s="26">
        <f>VLOOKUP($B9,INVULBLAD!$B:$CI,1+(S$3*5),FALSE)</f>
        <v>9.0000000000000002E-6</v>
      </c>
      <c r="T9" s="26">
        <f>VLOOKUP($B9,INVULBLAD!$B:$CI,1+(T$3*5),FALSE)</f>
        <v>9.0000000000000002E-6</v>
      </c>
      <c r="U9" s="26">
        <f>VLOOKUP($B9,INVULBLAD!$B:$CI,1+(U$3*5),FALSE)</f>
        <v>9.0000000000000002E-6</v>
      </c>
      <c r="V9" s="51">
        <f t="shared" si="5"/>
        <v>10</v>
      </c>
      <c r="W9" s="16">
        <f t="shared" si="6"/>
        <v>10.0009</v>
      </c>
      <c r="X9" s="27">
        <f t="shared" si="7"/>
        <v>10</v>
      </c>
      <c r="Y9" s="27">
        <f t="shared" si="0"/>
        <v>0</v>
      </c>
      <c r="Z9" s="27">
        <f t="shared" si="0"/>
        <v>0</v>
      </c>
      <c r="AA9" s="27">
        <f t="shared" si="0"/>
        <v>0</v>
      </c>
      <c r="AB9" s="27">
        <f t="shared" si="0"/>
        <v>0</v>
      </c>
      <c r="AC9" s="27">
        <f t="shared" si="0"/>
        <v>0</v>
      </c>
      <c r="AD9" s="27">
        <f t="shared" si="0"/>
        <v>0</v>
      </c>
      <c r="AE9" s="27">
        <f t="shared" si="0"/>
        <v>0</v>
      </c>
      <c r="AF9" s="27">
        <f t="shared" si="0"/>
        <v>0</v>
      </c>
      <c r="AG9" s="27">
        <f t="shared" si="0"/>
        <v>0</v>
      </c>
      <c r="AH9" s="27">
        <f t="shared" si="0"/>
        <v>0</v>
      </c>
      <c r="AI9" s="27">
        <f t="shared" si="0"/>
        <v>0</v>
      </c>
      <c r="AJ9" s="27">
        <f t="shared" si="0"/>
        <v>0</v>
      </c>
      <c r="AK9" s="27">
        <f t="shared" si="0"/>
        <v>0</v>
      </c>
      <c r="AL9" s="27">
        <f t="shared" si="0"/>
        <v>0</v>
      </c>
      <c r="AM9" s="27">
        <f t="shared" si="0"/>
        <v>0</v>
      </c>
      <c r="AN9" s="27">
        <f t="shared" si="0"/>
        <v>0</v>
      </c>
      <c r="AP9" s="54">
        <f t="shared" si="8"/>
        <v>8</v>
      </c>
      <c r="AQ9" s="54">
        <f t="shared" si="1"/>
        <v>0</v>
      </c>
      <c r="AR9" s="54">
        <f t="shared" si="1"/>
        <v>0</v>
      </c>
      <c r="AS9" s="54">
        <f t="shared" si="1"/>
        <v>0</v>
      </c>
      <c r="AT9" s="54">
        <f t="shared" si="1"/>
        <v>0</v>
      </c>
      <c r="AU9" s="54">
        <f t="shared" si="1"/>
        <v>0</v>
      </c>
      <c r="AV9" s="54">
        <f t="shared" si="1"/>
        <v>0</v>
      </c>
      <c r="AW9" s="54">
        <f t="shared" si="1"/>
        <v>0</v>
      </c>
      <c r="AX9" s="54">
        <f t="shared" si="1"/>
        <v>0</v>
      </c>
      <c r="AY9" s="54">
        <f t="shared" si="1"/>
        <v>0</v>
      </c>
      <c r="AZ9" s="54">
        <f t="shared" si="1"/>
        <v>0</v>
      </c>
      <c r="BA9" s="54">
        <f t="shared" si="1"/>
        <v>0</v>
      </c>
      <c r="BB9" s="54">
        <f t="shared" si="1"/>
        <v>0</v>
      </c>
      <c r="BC9" s="54">
        <f t="shared" si="1"/>
        <v>0</v>
      </c>
      <c r="BD9" s="54">
        <f t="shared" si="1"/>
        <v>0</v>
      </c>
      <c r="BE9" s="54">
        <f t="shared" si="1"/>
        <v>0</v>
      </c>
      <c r="BF9" s="54">
        <f t="shared" si="1"/>
        <v>0</v>
      </c>
      <c r="BH9" s="55">
        <f t="shared" si="9"/>
        <v>12</v>
      </c>
      <c r="BI9" s="55">
        <f t="shared" si="2"/>
        <v>1</v>
      </c>
      <c r="BJ9" s="55">
        <f t="shared" si="2"/>
        <v>1</v>
      </c>
      <c r="BK9" s="55">
        <f t="shared" si="2"/>
        <v>1</v>
      </c>
      <c r="BL9" s="55">
        <f t="shared" si="2"/>
        <v>1</v>
      </c>
      <c r="BM9" s="55">
        <f t="shared" si="2"/>
        <v>1</v>
      </c>
      <c r="BN9" s="55">
        <f t="shared" si="2"/>
        <v>1</v>
      </c>
      <c r="BO9" s="55">
        <f t="shared" si="2"/>
        <v>1</v>
      </c>
      <c r="BP9" s="55">
        <f t="shared" si="2"/>
        <v>1</v>
      </c>
      <c r="BQ9" s="55">
        <f t="shared" si="2"/>
        <v>1</v>
      </c>
      <c r="BR9" s="55">
        <f t="shared" si="2"/>
        <v>1</v>
      </c>
      <c r="BS9" s="55">
        <f t="shared" si="2"/>
        <v>1</v>
      </c>
      <c r="BT9" s="55">
        <f t="shared" si="2"/>
        <v>1</v>
      </c>
      <c r="BU9" s="55">
        <f t="shared" si="2"/>
        <v>1</v>
      </c>
      <c r="BV9" s="55">
        <f t="shared" si="2"/>
        <v>1</v>
      </c>
      <c r="BW9" s="55">
        <f t="shared" si="2"/>
        <v>1</v>
      </c>
      <c r="BX9" s="55">
        <f t="shared" si="2"/>
        <v>1</v>
      </c>
      <c r="BZ9" s="55">
        <f t="shared" si="10"/>
        <v>10.000009</v>
      </c>
    </row>
    <row r="10" spans="1:78" x14ac:dyDescent="0.25">
      <c r="A10" s="14">
        <v>58</v>
      </c>
      <c r="B10" s="15" t="str">
        <f>INVULBLAD!B10</f>
        <v>deelnemer 7</v>
      </c>
      <c r="C10" s="13">
        <f t="shared" si="3"/>
        <v>5</v>
      </c>
      <c r="D10" s="16">
        <f t="shared" si="4"/>
        <v>5.0011699999999939</v>
      </c>
      <c r="E10" s="26">
        <f>VLOOKUP($B10,INVULBLAD!$B:$CI,1+(E$3*5),FALSE)</f>
        <v>5.0000099999999996</v>
      </c>
      <c r="F10" s="26">
        <f>VLOOKUP($B10,INVULBLAD!$B:$CI,1+(F$3*5),FALSE)</f>
        <v>1.0000000000000001E-5</v>
      </c>
      <c r="G10" s="26">
        <f>VLOOKUP($B10,INVULBLAD!$B:$CI,1+(G$3*5),FALSE)</f>
        <v>1.0000000000000001E-5</v>
      </c>
      <c r="H10" s="26">
        <f>VLOOKUP($B10,INVULBLAD!$B:$CI,1+(H$3*5),FALSE)</f>
        <v>1.0000000000000001E-5</v>
      </c>
      <c r="I10" s="26">
        <f>VLOOKUP($B10,INVULBLAD!$B:$CI,1+(I$3*5),FALSE)</f>
        <v>1.0000000000000001E-5</v>
      </c>
      <c r="J10" s="26">
        <f>VLOOKUP($B10,INVULBLAD!$B:$CI,1+(J$3*5),FALSE)</f>
        <v>1.0000000000000001E-5</v>
      </c>
      <c r="K10" s="26">
        <f>VLOOKUP($B10,INVULBLAD!$B:$CI,1+(K$3*5),FALSE)</f>
        <v>1.0000000000000001E-5</v>
      </c>
      <c r="L10" s="26">
        <f>VLOOKUP($B10,INVULBLAD!$B:$CI,1+(L$3*5),FALSE)</f>
        <v>1.0000000000000001E-5</v>
      </c>
      <c r="M10" s="26">
        <f>VLOOKUP($B10,INVULBLAD!$B:$CI,1+(M$3*5),FALSE)</f>
        <v>1.0000000000000001E-5</v>
      </c>
      <c r="N10" s="26">
        <f>VLOOKUP($B10,INVULBLAD!$B:$CI,1+(N$3*5),FALSE)</f>
        <v>1.0000000000000001E-5</v>
      </c>
      <c r="O10" s="26">
        <f>VLOOKUP($B10,INVULBLAD!$B:$CI,1+(O$3*5),FALSE)</f>
        <v>1.0000000000000001E-5</v>
      </c>
      <c r="P10" s="26">
        <f>VLOOKUP($B10,INVULBLAD!$B:$CI,1+(P$3*5),FALSE)</f>
        <v>1.0000000000000001E-5</v>
      </c>
      <c r="Q10" s="26">
        <f>VLOOKUP($B10,INVULBLAD!$B:$CI,1+(Q$3*5),FALSE)</f>
        <v>1.0000000000000001E-5</v>
      </c>
      <c r="R10" s="26">
        <f>VLOOKUP($B10,INVULBLAD!$B:$CI,1+(R$3*5),FALSE)</f>
        <v>1.0000000000000001E-5</v>
      </c>
      <c r="S10" s="26">
        <f>VLOOKUP($B10,INVULBLAD!$B:$CI,1+(S$3*5),FALSE)</f>
        <v>1.0000000000000001E-5</v>
      </c>
      <c r="T10" s="26">
        <f>VLOOKUP($B10,INVULBLAD!$B:$CI,1+(T$3*5),FALSE)</f>
        <v>1.0000000000000001E-5</v>
      </c>
      <c r="U10" s="26">
        <f>VLOOKUP($B10,INVULBLAD!$B:$CI,1+(U$3*5),FALSE)</f>
        <v>1.0000000000000001E-5</v>
      </c>
      <c r="V10" s="51">
        <f t="shared" si="5"/>
        <v>15</v>
      </c>
      <c r="W10" s="16">
        <f t="shared" si="6"/>
        <v>15.000999999999999</v>
      </c>
      <c r="X10" s="27">
        <f t="shared" si="7"/>
        <v>15</v>
      </c>
      <c r="Y10" s="27">
        <f t="shared" si="0"/>
        <v>0</v>
      </c>
      <c r="Z10" s="27">
        <f t="shared" si="0"/>
        <v>0</v>
      </c>
      <c r="AA10" s="27">
        <f t="shared" si="0"/>
        <v>0</v>
      </c>
      <c r="AB10" s="27">
        <f t="shared" si="0"/>
        <v>0</v>
      </c>
      <c r="AC10" s="27">
        <f t="shared" si="0"/>
        <v>0</v>
      </c>
      <c r="AD10" s="27">
        <f t="shared" si="0"/>
        <v>0</v>
      </c>
      <c r="AE10" s="27">
        <f t="shared" si="0"/>
        <v>0</v>
      </c>
      <c r="AF10" s="27">
        <f t="shared" si="0"/>
        <v>0</v>
      </c>
      <c r="AG10" s="27">
        <f t="shared" si="0"/>
        <v>0</v>
      </c>
      <c r="AH10" s="27">
        <f t="shared" si="0"/>
        <v>0</v>
      </c>
      <c r="AI10" s="27">
        <f t="shared" si="0"/>
        <v>0</v>
      </c>
      <c r="AJ10" s="27">
        <f t="shared" si="0"/>
        <v>0</v>
      </c>
      <c r="AK10" s="27">
        <f t="shared" si="0"/>
        <v>0</v>
      </c>
      <c r="AL10" s="27">
        <f t="shared" si="0"/>
        <v>0</v>
      </c>
      <c r="AM10" s="27">
        <f t="shared" si="0"/>
        <v>0</v>
      </c>
      <c r="AN10" s="27">
        <f t="shared" si="0"/>
        <v>0</v>
      </c>
      <c r="AP10" s="54">
        <f t="shared" si="8"/>
        <v>5</v>
      </c>
      <c r="AQ10" s="54">
        <f t="shared" si="1"/>
        <v>0</v>
      </c>
      <c r="AR10" s="54">
        <f t="shared" si="1"/>
        <v>0</v>
      </c>
      <c r="AS10" s="54">
        <f t="shared" si="1"/>
        <v>0</v>
      </c>
      <c r="AT10" s="54">
        <f t="shared" si="1"/>
        <v>0</v>
      </c>
      <c r="AU10" s="54">
        <f t="shared" si="1"/>
        <v>0</v>
      </c>
      <c r="AV10" s="54">
        <f t="shared" si="1"/>
        <v>0</v>
      </c>
      <c r="AW10" s="54">
        <f t="shared" si="1"/>
        <v>0</v>
      </c>
      <c r="AX10" s="54">
        <f t="shared" si="1"/>
        <v>0</v>
      </c>
      <c r="AY10" s="54">
        <f t="shared" si="1"/>
        <v>0</v>
      </c>
      <c r="AZ10" s="54">
        <f t="shared" si="1"/>
        <v>0</v>
      </c>
      <c r="BA10" s="54">
        <f t="shared" si="1"/>
        <v>0</v>
      </c>
      <c r="BB10" s="54">
        <f t="shared" si="1"/>
        <v>0</v>
      </c>
      <c r="BC10" s="54">
        <f t="shared" si="1"/>
        <v>0</v>
      </c>
      <c r="BD10" s="54">
        <f t="shared" si="1"/>
        <v>0</v>
      </c>
      <c r="BE10" s="54">
        <f t="shared" si="1"/>
        <v>0</v>
      </c>
      <c r="BF10" s="54">
        <f t="shared" si="1"/>
        <v>0</v>
      </c>
      <c r="BH10" s="55">
        <f t="shared" si="9"/>
        <v>7</v>
      </c>
      <c r="BI10" s="55">
        <f t="shared" si="2"/>
        <v>1</v>
      </c>
      <c r="BJ10" s="55">
        <f t="shared" si="2"/>
        <v>1</v>
      </c>
      <c r="BK10" s="55">
        <f t="shared" si="2"/>
        <v>1</v>
      </c>
      <c r="BL10" s="55">
        <f t="shared" si="2"/>
        <v>1</v>
      </c>
      <c r="BM10" s="55">
        <f t="shared" si="2"/>
        <v>1</v>
      </c>
      <c r="BN10" s="55">
        <f t="shared" si="2"/>
        <v>1</v>
      </c>
      <c r="BO10" s="55">
        <f t="shared" si="2"/>
        <v>1</v>
      </c>
      <c r="BP10" s="55">
        <f t="shared" si="2"/>
        <v>1</v>
      </c>
      <c r="BQ10" s="55">
        <f t="shared" si="2"/>
        <v>1</v>
      </c>
      <c r="BR10" s="55">
        <f t="shared" si="2"/>
        <v>1</v>
      </c>
      <c r="BS10" s="55">
        <f t="shared" si="2"/>
        <v>1</v>
      </c>
      <c r="BT10" s="55">
        <f t="shared" si="2"/>
        <v>1</v>
      </c>
      <c r="BU10" s="55">
        <f t="shared" si="2"/>
        <v>1</v>
      </c>
      <c r="BV10" s="55">
        <f t="shared" si="2"/>
        <v>1</v>
      </c>
      <c r="BW10" s="55">
        <f t="shared" si="2"/>
        <v>1</v>
      </c>
      <c r="BX10" s="55">
        <f t="shared" si="2"/>
        <v>1</v>
      </c>
      <c r="BZ10" s="55">
        <f t="shared" si="10"/>
        <v>15.00001</v>
      </c>
    </row>
    <row r="11" spans="1:78" x14ac:dyDescent="0.25">
      <c r="A11" s="14">
        <v>59</v>
      </c>
      <c r="B11" s="15" t="str">
        <f>INVULBLAD!B11</f>
        <v>deelnemer 8</v>
      </c>
      <c r="C11" s="13">
        <f t="shared" si="3"/>
        <v>21</v>
      </c>
      <c r="D11" s="16">
        <f t="shared" si="4"/>
        <v>21.001287000000012</v>
      </c>
      <c r="E11" s="26">
        <f>VLOOKUP($B11,INVULBLAD!$B:$CI,1+(E$3*5),FALSE)</f>
        <v>21.000011000000001</v>
      </c>
      <c r="F11" s="26">
        <f>VLOOKUP($B11,INVULBLAD!$B:$CI,1+(F$3*5),FALSE)</f>
        <v>1.1E-5</v>
      </c>
      <c r="G11" s="26">
        <f>VLOOKUP($B11,INVULBLAD!$B:$CI,1+(G$3*5),FALSE)</f>
        <v>1.1E-5</v>
      </c>
      <c r="H11" s="26">
        <f>VLOOKUP($B11,INVULBLAD!$B:$CI,1+(H$3*5),FALSE)</f>
        <v>1.1E-5</v>
      </c>
      <c r="I11" s="26">
        <f>VLOOKUP($B11,INVULBLAD!$B:$CI,1+(I$3*5),FALSE)</f>
        <v>1.1E-5</v>
      </c>
      <c r="J11" s="26">
        <f>VLOOKUP($B11,INVULBLAD!$B:$CI,1+(J$3*5),FALSE)</f>
        <v>1.1E-5</v>
      </c>
      <c r="K11" s="26">
        <f>VLOOKUP($B11,INVULBLAD!$B:$CI,1+(K$3*5),FALSE)</f>
        <v>1.1E-5</v>
      </c>
      <c r="L11" s="26">
        <f>VLOOKUP($B11,INVULBLAD!$B:$CI,1+(L$3*5),FALSE)</f>
        <v>1.1E-5</v>
      </c>
      <c r="M11" s="26">
        <f>VLOOKUP($B11,INVULBLAD!$B:$CI,1+(M$3*5),FALSE)</f>
        <v>1.1E-5</v>
      </c>
      <c r="N11" s="26">
        <f>VLOOKUP($B11,INVULBLAD!$B:$CI,1+(N$3*5),FALSE)</f>
        <v>1.1E-5</v>
      </c>
      <c r="O11" s="26">
        <f>VLOOKUP($B11,INVULBLAD!$B:$CI,1+(O$3*5),FALSE)</f>
        <v>1.1E-5</v>
      </c>
      <c r="P11" s="26">
        <f>VLOOKUP($B11,INVULBLAD!$B:$CI,1+(P$3*5),FALSE)</f>
        <v>1.1E-5</v>
      </c>
      <c r="Q11" s="26">
        <f>VLOOKUP($B11,INVULBLAD!$B:$CI,1+(Q$3*5),FALSE)</f>
        <v>1.1E-5</v>
      </c>
      <c r="R11" s="26">
        <f>VLOOKUP($B11,INVULBLAD!$B:$CI,1+(R$3*5),FALSE)</f>
        <v>1.1E-5</v>
      </c>
      <c r="S11" s="26">
        <f>VLOOKUP($B11,INVULBLAD!$B:$CI,1+(S$3*5),FALSE)</f>
        <v>1.1E-5</v>
      </c>
      <c r="T11" s="26">
        <f>VLOOKUP($B11,INVULBLAD!$B:$CI,1+(T$3*5),FALSE)</f>
        <v>1.1E-5</v>
      </c>
      <c r="U11" s="26">
        <f>VLOOKUP($B11,INVULBLAD!$B:$CI,1+(U$3*5),FALSE)</f>
        <v>1.1E-5</v>
      </c>
      <c r="V11" s="51">
        <f t="shared" si="5"/>
        <v>5</v>
      </c>
      <c r="W11" s="16">
        <f t="shared" si="6"/>
        <v>5.0011000000000001</v>
      </c>
      <c r="X11" s="27">
        <f t="shared" si="7"/>
        <v>5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27">
        <f t="shared" si="0"/>
        <v>0</v>
      </c>
      <c r="AJ11" s="27">
        <f t="shared" si="0"/>
        <v>0</v>
      </c>
      <c r="AK11" s="27">
        <f t="shared" si="0"/>
        <v>0</v>
      </c>
      <c r="AL11" s="27">
        <f t="shared" si="0"/>
        <v>0</v>
      </c>
      <c r="AM11" s="27">
        <f t="shared" si="0"/>
        <v>0</v>
      </c>
      <c r="AN11" s="27">
        <f t="shared" si="0"/>
        <v>0</v>
      </c>
      <c r="AP11" s="54">
        <f t="shared" si="8"/>
        <v>21</v>
      </c>
      <c r="AQ11" s="54">
        <f t="shared" si="1"/>
        <v>0</v>
      </c>
      <c r="AR11" s="54">
        <f t="shared" si="1"/>
        <v>0</v>
      </c>
      <c r="AS11" s="54">
        <f t="shared" si="1"/>
        <v>0</v>
      </c>
      <c r="AT11" s="54">
        <f t="shared" si="1"/>
        <v>0</v>
      </c>
      <c r="AU11" s="54">
        <f t="shared" si="1"/>
        <v>0</v>
      </c>
      <c r="AV11" s="54">
        <f t="shared" si="1"/>
        <v>0</v>
      </c>
      <c r="AW11" s="54">
        <f t="shared" si="1"/>
        <v>0</v>
      </c>
      <c r="AX11" s="54">
        <f t="shared" si="1"/>
        <v>0</v>
      </c>
      <c r="AY11" s="54">
        <f t="shared" si="1"/>
        <v>0</v>
      </c>
      <c r="AZ11" s="54">
        <f t="shared" si="1"/>
        <v>0</v>
      </c>
      <c r="BA11" s="54">
        <f t="shared" si="1"/>
        <v>0</v>
      </c>
      <c r="BB11" s="54">
        <f t="shared" si="1"/>
        <v>0</v>
      </c>
      <c r="BC11" s="54">
        <f t="shared" si="1"/>
        <v>0</v>
      </c>
      <c r="BD11" s="54">
        <f t="shared" si="1"/>
        <v>0</v>
      </c>
      <c r="BE11" s="54">
        <f t="shared" si="1"/>
        <v>0</v>
      </c>
      <c r="BF11" s="54">
        <f t="shared" si="1"/>
        <v>0</v>
      </c>
      <c r="BH11" s="55">
        <f t="shared" si="9"/>
        <v>17</v>
      </c>
      <c r="BI11" s="55">
        <f t="shared" si="2"/>
        <v>1</v>
      </c>
      <c r="BJ11" s="55">
        <f t="shared" si="2"/>
        <v>1</v>
      </c>
      <c r="BK11" s="55">
        <f t="shared" si="2"/>
        <v>1</v>
      </c>
      <c r="BL11" s="55">
        <f t="shared" si="2"/>
        <v>1</v>
      </c>
      <c r="BM11" s="55">
        <f t="shared" si="2"/>
        <v>1</v>
      </c>
      <c r="BN11" s="55">
        <f t="shared" si="2"/>
        <v>1</v>
      </c>
      <c r="BO11" s="55">
        <f t="shared" si="2"/>
        <v>1</v>
      </c>
      <c r="BP11" s="55">
        <f t="shared" si="2"/>
        <v>1</v>
      </c>
      <c r="BQ11" s="55">
        <f t="shared" si="2"/>
        <v>1</v>
      </c>
      <c r="BR11" s="55">
        <f t="shared" si="2"/>
        <v>1</v>
      </c>
      <c r="BS11" s="55">
        <f t="shared" si="2"/>
        <v>1</v>
      </c>
      <c r="BT11" s="55">
        <f t="shared" si="2"/>
        <v>1</v>
      </c>
      <c r="BU11" s="55">
        <f t="shared" si="2"/>
        <v>1</v>
      </c>
      <c r="BV11" s="55">
        <f t="shared" si="2"/>
        <v>1</v>
      </c>
      <c r="BW11" s="55">
        <f t="shared" si="2"/>
        <v>1</v>
      </c>
      <c r="BX11" s="55">
        <f t="shared" si="2"/>
        <v>1</v>
      </c>
      <c r="BZ11" s="55">
        <f t="shared" si="10"/>
        <v>5.0000109999999998</v>
      </c>
    </row>
    <row r="12" spans="1:78" x14ac:dyDescent="0.25">
      <c r="A12" s="14">
        <v>60</v>
      </c>
      <c r="B12" s="15" t="str">
        <f>INVULBLAD!B12</f>
        <v>deelnemer 9</v>
      </c>
      <c r="C12" s="13">
        <f t="shared" si="3"/>
        <v>121</v>
      </c>
      <c r="D12" s="16">
        <f t="shared" si="4"/>
        <v>121.00140399999997</v>
      </c>
      <c r="E12" s="26">
        <f>VLOOKUP($B12,INVULBLAD!$B:$CI,1+(E$3*5),FALSE)</f>
        <v>121.000012</v>
      </c>
      <c r="F12" s="26">
        <f>VLOOKUP($B12,INVULBLAD!$B:$CI,1+(F$3*5),FALSE)</f>
        <v>1.2E-5</v>
      </c>
      <c r="G12" s="26">
        <f>VLOOKUP($B12,INVULBLAD!$B:$CI,1+(G$3*5),FALSE)</f>
        <v>1.2E-5</v>
      </c>
      <c r="H12" s="26">
        <f>VLOOKUP($B12,INVULBLAD!$B:$CI,1+(H$3*5),FALSE)</f>
        <v>1.2E-5</v>
      </c>
      <c r="I12" s="26">
        <f>VLOOKUP($B12,INVULBLAD!$B:$CI,1+(I$3*5),FALSE)</f>
        <v>1.2E-5</v>
      </c>
      <c r="J12" s="26">
        <f>VLOOKUP($B12,INVULBLAD!$B:$CI,1+(J$3*5),FALSE)</f>
        <v>1.2E-5</v>
      </c>
      <c r="K12" s="26">
        <f>VLOOKUP($B12,INVULBLAD!$B:$CI,1+(K$3*5),FALSE)</f>
        <v>1.2E-5</v>
      </c>
      <c r="L12" s="26">
        <f>VLOOKUP($B12,INVULBLAD!$B:$CI,1+(L$3*5),FALSE)</f>
        <v>1.2E-5</v>
      </c>
      <c r="M12" s="26">
        <f>VLOOKUP($B12,INVULBLAD!$B:$CI,1+(M$3*5),FALSE)</f>
        <v>1.2E-5</v>
      </c>
      <c r="N12" s="26">
        <f>VLOOKUP($B12,INVULBLAD!$B:$CI,1+(N$3*5),FALSE)</f>
        <v>1.2E-5</v>
      </c>
      <c r="O12" s="26">
        <f>VLOOKUP($B12,INVULBLAD!$B:$CI,1+(O$3*5),FALSE)</f>
        <v>1.2E-5</v>
      </c>
      <c r="P12" s="26">
        <f>VLOOKUP($B12,INVULBLAD!$B:$CI,1+(P$3*5),FALSE)</f>
        <v>1.2E-5</v>
      </c>
      <c r="Q12" s="26">
        <f>VLOOKUP($B12,INVULBLAD!$B:$CI,1+(Q$3*5),FALSE)</f>
        <v>1.2E-5</v>
      </c>
      <c r="R12" s="26">
        <f>VLOOKUP($B12,INVULBLAD!$B:$CI,1+(R$3*5),FALSE)</f>
        <v>1.2E-5</v>
      </c>
      <c r="S12" s="26">
        <f>VLOOKUP($B12,INVULBLAD!$B:$CI,1+(S$3*5),FALSE)</f>
        <v>1.2E-5</v>
      </c>
      <c r="T12" s="26">
        <f>VLOOKUP($B12,INVULBLAD!$B:$CI,1+(T$3*5),FALSE)</f>
        <v>1.2E-5</v>
      </c>
      <c r="U12" s="26">
        <f>VLOOKUP($B12,INVULBLAD!$B:$CI,1+(U$3*5),FALSE)</f>
        <v>1.2E-5</v>
      </c>
      <c r="V12" s="51">
        <f t="shared" si="5"/>
        <v>1</v>
      </c>
      <c r="W12" s="16">
        <f t="shared" si="6"/>
        <v>1.0012000000000001</v>
      </c>
      <c r="X12" s="27">
        <f t="shared" si="7"/>
        <v>1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27">
        <f t="shared" si="0"/>
        <v>0</v>
      </c>
      <c r="AG12" s="27">
        <f t="shared" si="0"/>
        <v>0</v>
      </c>
      <c r="AH12" s="27">
        <f t="shared" si="0"/>
        <v>0</v>
      </c>
      <c r="AI12" s="27">
        <f t="shared" si="0"/>
        <v>0</v>
      </c>
      <c r="AJ12" s="27">
        <f t="shared" si="0"/>
        <v>0</v>
      </c>
      <c r="AK12" s="27">
        <f t="shared" si="0"/>
        <v>0</v>
      </c>
      <c r="AL12" s="27">
        <f t="shared" si="0"/>
        <v>0</v>
      </c>
      <c r="AM12" s="27">
        <f t="shared" si="0"/>
        <v>0</v>
      </c>
      <c r="AN12" s="27">
        <f t="shared" si="0"/>
        <v>0</v>
      </c>
      <c r="AP12" s="54">
        <f t="shared" si="8"/>
        <v>121</v>
      </c>
      <c r="AQ12" s="54">
        <f t="shared" si="1"/>
        <v>0</v>
      </c>
      <c r="AR12" s="54">
        <f t="shared" si="1"/>
        <v>0</v>
      </c>
      <c r="AS12" s="54">
        <f t="shared" si="1"/>
        <v>0</v>
      </c>
      <c r="AT12" s="54">
        <f t="shared" si="1"/>
        <v>0</v>
      </c>
      <c r="AU12" s="54">
        <f t="shared" si="1"/>
        <v>0</v>
      </c>
      <c r="AV12" s="54">
        <f t="shared" si="1"/>
        <v>0</v>
      </c>
      <c r="AW12" s="54">
        <f t="shared" si="1"/>
        <v>0</v>
      </c>
      <c r="AX12" s="54">
        <f t="shared" si="1"/>
        <v>0</v>
      </c>
      <c r="AY12" s="54">
        <f t="shared" si="1"/>
        <v>0</v>
      </c>
      <c r="AZ12" s="54">
        <f t="shared" si="1"/>
        <v>0</v>
      </c>
      <c r="BA12" s="54">
        <f t="shared" si="1"/>
        <v>0</v>
      </c>
      <c r="BB12" s="54">
        <f t="shared" si="1"/>
        <v>0</v>
      </c>
      <c r="BC12" s="54">
        <f t="shared" si="1"/>
        <v>0</v>
      </c>
      <c r="BD12" s="54">
        <f t="shared" si="1"/>
        <v>0</v>
      </c>
      <c r="BE12" s="54">
        <f t="shared" si="1"/>
        <v>0</v>
      </c>
      <c r="BF12" s="54">
        <f t="shared" si="1"/>
        <v>0</v>
      </c>
      <c r="BH12" s="55">
        <f t="shared" si="9"/>
        <v>21</v>
      </c>
      <c r="BI12" s="55">
        <f t="shared" si="2"/>
        <v>1</v>
      </c>
      <c r="BJ12" s="55">
        <f t="shared" si="2"/>
        <v>1</v>
      </c>
      <c r="BK12" s="55">
        <f t="shared" si="2"/>
        <v>1</v>
      </c>
      <c r="BL12" s="55">
        <f t="shared" si="2"/>
        <v>1</v>
      </c>
      <c r="BM12" s="55">
        <f t="shared" si="2"/>
        <v>1</v>
      </c>
      <c r="BN12" s="55">
        <f t="shared" si="2"/>
        <v>1</v>
      </c>
      <c r="BO12" s="55">
        <f t="shared" si="2"/>
        <v>1</v>
      </c>
      <c r="BP12" s="55">
        <f t="shared" si="2"/>
        <v>1</v>
      </c>
      <c r="BQ12" s="55">
        <f t="shared" si="2"/>
        <v>1</v>
      </c>
      <c r="BR12" s="55">
        <f t="shared" si="2"/>
        <v>1</v>
      </c>
      <c r="BS12" s="55">
        <f t="shared" si="2"/>
        <v>1</v>
      </c>
      <c r="BT12" s="55">
        <f t="shared" si="2"/>
        <v>1</v>
      </c>
      <c r="BU12" s="55">
        <f t="shared" si="2"/>
        <v>1</v>
      </c>
      <c r="BV12" s="55">
        <f t="shared" si="2"/>
        <v>1</v>
      </c>
      <c r="BW12" s="55">
        <f t="shared" si="2"/>
        <v>1</v>
      </c>
      <c r="BX12" s="55">
        <f t="shared" si="2"/>
        <v>1</v>
      </c>
      <c r="BZ12" s="55">
        <f t="shared" si="10"/>
        <v>1.0000119999999999</v>
      </c>
    </row>
    <row r="13" spans="1:78" x14ac:dyDescent="0.25">
      <c r="A13" s="14">
        <v>61</v>
      </c>
      <c r="B13" s="15" t="str">
        <f>INVULBLAD!B13</f>
        <v>deelnemer 10</v>
      </c>
      <c r="C13" s="13">
        <f t="shared" si="3"/>
        <v>1</v>
      </c>
      <c r="D13" s="16">
        <f t="shared" si="4"/>
        <v>1.0015210000000008</v>
      </c>
      <c r="E13" s="26">
        <f>VLOOKUP($B13,INVULBLAD!$B:$CI,1+(E$3*5),FALSE)</f>
        <v>1.000013</v>
      </c>
      <c r="F13" s="26">
        <f>VLOOKUP($B13,INVULBLAD!$B:$CI,1+(F$3*5),FALSE)</f>
        <v>1.2999999999999999E-5</v>
      </c>
      <c r="G13" s="26">
        <f>VLOOKUP($B13,INVULBLAD!$B:$CI,1+(G$3*5),FALSE)</f>
        <v>1.2999999999999999E-5</v>
      </c>
      <c r="H13" s="26">
        <f>VLOOKUP($B13,INVULBLAD!$B:$CI,1+(H$3*5),FALSE)</f>
        <v>1.2999999999999999E-5</v>
      </c>
      <c r="I13" s="26">
        <f>VLOOKUP($B13,INVULBLAD!$B:$CI,1+(I$3*5),FALSE)</f>
        <v>1.2999999999999999E-5</v>
      </c>
      <c r="J13" s="26">
        <f>VLOOKUP($B13,INVULBLAD!$B:$CI,1+(J$3*5),FALSE)</f>
        <v>1.2999999999999999E-5</v>
      </c>
      <c r="K13" s="26">
        <f>VLOOKUP($B13,INVULBLAD!$B:$CI,1+(K$3*5),FALSE)</f>
        <v>1.2999999999999999E-5</v>
      </c>
      <c r="L13" s="26">
        <f>VLOOKUP($B13,INVULBLAD!$B:$CI,1+(L$3*5),FALSE)</f>
        <v>1.2999999999999999E-5</v>
      </c>
      <c r="M13" s="26">
        <f>VLOOKUP($B13,INVULBLAD!$B:$CI,1+(M$3*5),FALSE)</f>
        <v>1.2999999999999999E-5</v>
      </c>
      <c r="N13" s="26">
        <f>VLOOKUP($B13,INVULBLAD!$B:$CI,1+(N$3*5),FALSE)</f>
        <v>1.2999999999999999E-5</v>
      </c>
      <c r="O13" s="26">
        <f>VLOOKUP($B13,INVULBLAD!$B:$CI,1+(O$3*5),FALSE)</f>
        <v>1.2999999999999999E-5</v>
      </c>
      <c r="P13" s="26">
        <f>VLOOKUP($B13,INVULBLAD!$B:$CI,1+(P$3*5),FALSE)</f>
        <v>1.2999999999999999E-5</v>
      </c>
      <c r="Q13" s="26">
        <f>VLOOKUP($B13,INVULBLAD!$B:$CI,1+(Q$3*5),FALSE)</f>
        <v>1.2999999999999999E-5</v>
      </c>
      <c r="R13" s="26">
        <f>VLOOKUP($B13,INVULBLAD!$B:$CI,1+(R$3*5),FALSE)</f>
        <v>1.2999999999999999E-5</v>
      </c>
      <c r="S13" s="26">
        <f>VLOOKUP($B13,INVULBLAD!$B:$CI,1+(S$3*5),FALSE)</f>
        <v>1.2999999999999999E-5</v>
      </c>
      <c r="T13" s="26">
        <f>VLOOKUP($B13,INVULBLAD!$B:$CI,1+(T$3*5),FALSE)</f>
        <v>1.2999999999999999E-5</v>
      </c>
      <c r="U13" s="26">
        <f>VLOOKUP($B13,INVULBLAD!$B:$CI,1+(U$3*5),FALSE)</f>
        <v>1.2999999999999999E-5</v>
      </c>
      <c r="V13" s="51">
        <f t="shared" si="5"/>
        <v>21</v>
      </c>
      <c r="W13" s="16">
        <f t="shared" si="6"/>
        <v>21.001300000000001</v>
      </c>
      <c r="X13" s="27">
        <f t="shared" si="7"/>
        <v>21</v>
      </c>
      <c r="Y13" s="27">
        <f t="shared" si="0"/>
        <v>0</v>
      </c>
      <c r="Z13" s="27">
        <f t="shared" si="0"/>
        <v>0</v>
      </c>
      <c r="AA13" s="27">
        <f t="shared" si="0"/>
        <v>0</v>
      </c>
      <c r="AB13" s="27">
        <f t="shared" si="0"/>
        <v>0</v>
      </c>
      <c r="AC13" s="27">
        <f t="shared" si="0"/>
        <v>0</v>
      </c>
      <c r="AD13" s="27">
        <f t="shared" si="0"/>
        <v>0</v>
      </c>
      <c r="AE13" s="27">
        <f t="shared" si="0"/>
        <v>0</v>
      </c>
      <c r="AF13" s="27">
        <f t="shared" si="0"/>
        <v>0</v>
      </c>
      <c r="AG13" s="27">
        <f t="shared" si="0"/>
        <v>0</v>
      </c>
      <c r="AH13" s="27">
        <f t="shared" si="0"/>
        <v>0</v>
      </c>
      <c r="AI13" s="27">
        <f t="shared" si="0"/>
        <v>0</v>
      </c>
      <c r="AJ13" s="27">
        <f t="shared" si="0"/>
        <v>0</v>
      </c>
      <c r="AK13" s="27">
        <f t="shared" si="0"/>
        <v>0</v>
      </c>
      <c r="AL13" s="27">
        <f t="shared" si="0"/>
        <v>0</v>
      </c>
      <c r="AM13" s="27">
        <f t="shared" si="0"/>
        <v>0</v>
      </c>
      <c r="AN13" s="27">
        <f t="shared" si="0"/>
        <v>0</v>
      </c>
      <c r="AP13" s="54">
        <f t="shared" si="8"/>
        <v>1</v>
      </c>
      <c r="AQ13" s="54">
        <f t="shared" si="1"/>
        <v>0</v>
      </c>
      <c r="AR13" s="54">
        <f t="shared" si="1"/>
        <v>0</v>
      </c>
      <c r="AS13" s="54">
        <f t="shared" si="1"/>
        <v>0</v>
      </c>
      <c r="AT13" s="54">
        <f t="shared" si="1"/>
        <v>0</v>
      </c>
      <c r="AU13" s="54">
        <f t="shared" si="1"/>
        <v>0</v>
      </c>
      <c r="AV13" s="54">
        <f t="shared" si="1"/>
        <v>0</v>
      </c>
      <c r="AW13" s="54">
        <f t="shared" si="1"/>
        <v>0</v>
      </c>
      <c r="AX13" s="54">
        <f t="shared" si="1"/>
        <v>0</v>
      </c>
      <c r="AY13" s="54">
        <f t="shared" si="1"/>
        <v>0</v>
      </c>
      <c r="AZ13" s="54">
        <f t="shared" si="1"/>
        <v>0</v>
      </c>
      <c r="BA13" s="54">
        <f t="shared" si="1"/>
        <v>0</v>
      </c>
      <c r="BB13" s="54">
        <f t="shared" si="1"/>
        <v>0</v>
      </c>
      <c r="BC13" s="54">
        <f t="shared" si="1"/>
        <v>0</v>
      </c>
      <c r="BD13" s="54">
        <f t="shared" si="1"/>
        <v>0</v>
      </c>
      <c r="BE13" s="54">
        <f t="shared" si="1"/>
        <v>0</v>
      </c>
      <c r="BF13" s="54">
        <f t="shared" si="1"/>
        <v>0</v>
      </c>
      <c r="BH13" s="55">
        <f t="shared" si="9"/>
        <v>2</v>
      </c>
      <c r="BI13" s="55">
        <f t="shared" si="2"/>
        <v>1</v>
      </c>
      <c r="BJ13" s="55">
        <f t="shared" si="2"/>
        <v>1</v>
      </c>
      <c r="BK13" s="55">
        <f t="shared" si="2"/>
        <v>1</v>
      </c>
      <c r="BL13" s="55">
        <f t="shared" si="2"/>
        <v>1</v>
      </c>
      <c r="BM13" s="55">
        <f t="shared" si="2"/>
        <v>1</v>
      </c>
      <c r="BN13" s="55">
        <f t="shared" si="2"/>
        <v>1</v>
      </c>
      <c r="BO13" s="55">
        <f t="shared" si="2"/>
        <v>1</v>
      </c>
      <c r="BP13" s="55">
        <f t="shared" si="2"/>
        <v>1</v>
      </c>
      <c r="BQ13" s="55">
        <f t="shared" si="2"/>
        <v>1</v>
      </c>
      <c r="BR13" s="55">
        <f t="shared" si="2"/>
        <v>1</v>
      </c>
      <c r="BS13" s="55">
        <f t="shared" si="2"/>
        <v>1</v>
      </c>
      <c r="BT13" s="55">
        <f t="shared" si="2"/>
        <v>1</v>
      </c>
      <c r="BU13" s="55">
        <f t="shared" si="2"/>
        <v>1</v>
      </c>
      <c r="BV13" s="55">
        <f t="shared" si="2"/>
        <v>1</v>
      </c>
      <c r="BW13" s="55">
        <f t="shared" si="2"/>
        <v>1</v>
      </c>
      <c r="BX13" s="55">
        <f t="shared" si="2"/>
        <v>1</v>
      </c>
      <c r="BZ13" s="55">
        <f t="shared" si="10"/>
        <v>21.000012999999999</v>
      </c>
    </row>
    <row r="14" spans="1:78" x14ac:dyDescent="0.25">
      <c r="A14" s="14">
        <v>62</v>
      </c>
      <c r="B14" s="15" t="str">
        <f>INVULBLAD!B14</f>
        <v>deelnemer 11</v>
      </c>
      <c r="C14" s="13">
        <f t="shared" si="3"/>
        <v>45</v>
      </c>
      <c r="D14" s="16">
        <f t="shared" si="4"/>
        <v>45.001638</v>
      </c>
      <c r="E14" s="26">
        <f>VLOOKUP($B14,INVULBLAD!$B:$CI,1+(E$3*5),FALSE)</f>
        <v>45.000014</v>
      </c>
      <c r="F14" s="26">
        <f>VLOOKUP($B14,INVULBLAD!$B:$CI,1+(F$3*5),FALSE)</f>
        <v>1.4E-5</v>
      </c>
      <c r="G14" s="26">
        <f>VLOOKUP($B14,INVULBLAD!$B:$CI,1+(G$3*5),FALSE)</f>
        <v>1.4E-5</v>
      </c>
      <c r="H14" s="26">
        <f>VLOOKUP($B14,INVULBLAD!$B:$CI,1+(H$3*5),FALSE)</f>
        <v>1.4E-5</v>
      </c>
      <c r="I14" s="26">
        <f>VLOOKUP($B14,INVULBLAD!$B:$CI,1+(I$3*5),FALSE)</f>
        <v>1.4E-5</v>
      </c>
      <c r="J14" s="26">
        <f>VLOOKUP($B14,INVULBLAD!$B:$CI,1+(J$3*5),FALSE)</f>
        <v>1.4E-5</v>
      </c>
      <c r="K14" s="26">
        <f>VLOOKUP($B14,INVULBLAD!$B:$CI,1+(K$3*5),FALSE)</f>
        <v>1.4E-5</v>
      </c>
      <c r="L14" s="26">
        <f>VLOOKUP($B14,INVULBLAD!$B:$CI,1+(L$3*5),FALSE)</f>
        <v>1.4E-5</v>
      </c>
      <c r="M14" s="26">
        <f>VLOOKUP($B14,INVULBLAD!$B:$CI,1+(M$3*5),FALSE)</f>
        <v>1.4E-5</v>
      </c>
      <c r="N14" s="26">
        <f>VLOOKUP($B14,INVULBLAD!$B:$CI,1+(N$3*5),FALSE)</f>
        <v>1.4E-5</v>
      </c>
      <c r="O14" s="26">
        <f>VLOOKUP($B14,INVULBLAD!$B:$CI,1+(O$3*5),FALSE)</f>
        <v>1.4E-5</v>
      </c>
      <c r="P14" s="26">
        <f>VLOOKUP($B14,INVULBLAD!$B:$CI,1+(P$3*5),FALSE)</f>
        <v>1.4E-5</v>
      </c>
      <c r="Q14" s="26">
        <f>VLOOKUP($B14,INVULBLAD!$B:$CI,1+(Q$3*5),FALSE)</f>
        <v>1.4E-5</v>
      </c>
      <c r="R14" s="26">
        <f>VLOOKUP($B14,INVULBLAD!$B:$CI,1+(R$3*5),FALSE)</f>
        <v>1.4E-5</v>
      </c>
      <c r="S14" s="26">
        <f>VLOOKUP($B14,INVULBLAD!$B:$CI,1+(S$3*5),FALSE)</f>
        <v>1.4E-5</v>
      </c>
      <c r="T14" s="26">
        <f>VLOOKUP($B14,INVULBLAD!$B:$CI,1+(T$3*5),FALSE)</f>
        <v>1.4E-5</v>
      </c>
      <c r="U14" s="26">
        <f>VLOOKUP($B14,INVULBLAD!$B:$CI,1+(U$3*5),FALSE)</f>
        <v>1.4E-5</v>
      </c>
      <c r="V14" s="51">
        <f t="shared" si="5"/>
        <v>4</v>
      </c>
      <c r="W14" s="16">
        <f t="shared" si="6"/>
        <v>4.0014000000000003</v>
      </c>
      <c r="X14" s="27">
        <f t="shared" si="7"/>
        <v>4</v>
      </c>
      <c r="Y14" s="27">
        <f t="shared" si="0"/>
        <v>0</v>
      </c>
      <c r="Z14" s="27">
        <f t="shared" si="0"/>
        <v>0</v>
      </c>
      <c r="AA14" s="27">
        <f t="shared" si="0"/>
        <v>0</v>
      </c>
      <c r="AB14" s="27">
        <f t="shared" si="0"/>
        <v>0</v>
      </c>
      <c r="AC14" s="27">
        <f t="shared" si="0"/>
        <v>0</v>
      </c>
      <c r="AD14" s="27">
        <f t="shared" si="0"/>
        <v>0</v>
      </c>
      <c r="AE14" s="27">
        <f t="shared" si="0"/>
        <v>0</v>
      </c>
      <c r="AF14" s="27">
        <f t="shared" si="0"/>
        <v>0</v>
      </c>
      <c r="AG14" s="27">
        <f t="shared" si="0"/>
        <v>0</v>
      </c>
      <c r="AH14" s="27">
        <f t="shared" si="0"/>
        <v>0</v>
      </c>
      <c r="AI14" s="27">
        <f t="shared" si="0"/>
        <v>0</v>
      </c>
      <c r="AJ14" s="27">
        <f t="shared" si="0"/>
        <v>0</v>
      </c>
      <c r="AK14" s="27">
        <f t="shared" si="0"/>
        <v>0</v>
      </c>
      <c r="AL14" s="27">
        <f t="shared" si="0"/>
        <v>0</v>
      </c>
      <c r="AM14" s="27">
        <f t="shared" si="0"/>
        <v>0</v>
      </c>
      <c r="AN14" s="27">
        <f t="shared" si="0"/>
        <v>0</v>
      </c>
      <c r="AP14" s="54">
        <f t="shared" si="8"/>
        <v>45</v>
      </c>
      <c r="AQ14" s="54">
        <f t="shared" si="1"/>
        <v>0</v>
      </c>
      <c r="AR14" s="54">
        <f t="shared" si="1"/>
        <v>0</v>
      </c>
      <c r="AS14" s="54">
        <f t="shared" si="1"/>
        <v>0</v>
      </c>
      <c r="AT14" s="54">
        <f t="shared" si="1"/>
        <v>0</v>
      </c>
      <c r="AU14" s="54">
        <f t="shared" si="1"/>
        <v>0</v>
      </c>
      <c r="AV14" s="54">
        <f t="shared" si="1"/>
        <v>0</v>
      </c>
      <c r="AW14" s="54">
        <f t="shared" si="1"/>
        <v>0</v>
      </c>
      <c r="AX14" s="54">
        <f t="shared" si="1"/>
        <v>0</v>
      </c>
      <c r="AY14" s="54">
        <f t="shared" si="1"/>
        <v>0</v>
      </c>
      <c r="AZ14" s="54">
        <f t="shared" si="1"/>
        <v>0</v>
      </c>
      <c r="BA14" s="54">
        <f t="shared" si="1"/>
        <v>0</v>
      </c>
      <c r="BB14" s="54">
        <f t="shared" si="1"/>
        <v>0</v>
      </c>
      <c r="BC14" s="54">
        <f t="shared" si="1"/>
        <v>0</v>
      </c>
      <c r="BD14" s="54">
        <f t="shared" si="1"/>
        <v>0</v>
      </c>
      <c r="BE14" s="54">
        <f t="shared" si="1"/>
        <v>0</v>
      </c>
      <c r="BF14" s="54">
        <f t="shared" si="1"/>
        <v>0</v>
      </c>
      <c r="BH14" s="55">
        <f t="shared" si="9"/>
        <v>18</v>
      </c>
      <c r="BI14" s="55">
        <f t="shared" si="2"/>
        <v>1</v>
      </c>
      <c r="BJ14" s="55">
        <f t="shared" si="2"/>
        <v>1</v>
      </c>
      <c r="BK14" s="55">
        <f t="shared" si="2"/>
        <v>1</v>
      </c>
      <c r="BL14" s="55">
        <f t="shared" si="2"/>
        <v>1</v>
      </c>
      <c r="BM14" s="55">
        <f t="shared" si="2"/>
        <v>1</v>
      </c>
      <c r="BN14" s="55">
        <f t="shared" si="2"/>
        <v>1</v>
      </c>
      <c r="BO14" s="55">
        <f t="shared" si="2"/>
        <v>1</v>
      </c>
      <c r="BP14" s="55">
        <f t="shared" si="2"/>
        <v>1</v>
      </c>
      <c r="BQ14" s="55">
        <f t="shared" si="2"/>
        <v>1</v>
      </c>
      <c r="BR14" s="55">
        <f t="shared" si="2"/>
        <v>1</v>
      </c>
      <c r="BS14" s="55">
        <f t="shared" si="2"/>
        <v>1</v>
      </c>
      <c r="BT14" s="55">
        <f t="shared" si="2"/>
        <v>1</v>
      </c>
      <c r="BU14" s="55">
        <f t="shared" si="2"/>
        <v>1</v>
      </c>
      <c r="BV14" s="55">
        <f t="shared" si="2"/>
        <v>1</v>
      </c>
      <c r="BW14" s="55">
        <f t="shared" si="2"/>
        <v>1</v>
      </c>
      <c r="BX14" s="55">
        <f t="shared" si="2"/>
        <v>1</v>
      </c>
      <c r="BZ14" s="55">
        <f t="shared" si="10"/>
        <v>4.0000140000000002</v>
      </c>
    </row>
    <row r="15" spans="1:78" x14ac:dyDescent="0.25">
      <c r="A15" s="14">
        <v>64</v>
      </c>
      <c r="B15" s="15" t="str">
        <f>INVULBLAD!B15</f>
        <v>deelnemer 12</v>
      </c>
      <c r="C15" s="13">
        <f t="shared" si="3"/>
        <v>1</v>
      </c>
      <c r="D15" s="16">
        <f t="shared" si="4"/>
        <v>1.0017550000000017</v>
      </c>
      <c r="E15" s="26">
        <f>VLOOKUP($B15,INVULBLAD!$B:$CI,1+(E$3*5),FALSE)</f>
        <v>1.0000150000000001</v>
      </c>
      <c r="F15" s="26">
        <f>VLOOKUP($B15,INVULBLAD!$B:$CI,1+(F$3*5),FALSE)</f>
        <v>1.5E-5</v>
      </c>
      <c r="G15" s="26">
        <f>VLOOKUP($B15,INVULBLAD!$B:$CI,1+(G$3*5),FALSE)</f>
        <v>1.5E-5</v>
      </c>
      <c r="H15" s="26">
        <f>VLOOKUP($B15,INVULBLAD!$B:$CI,1+(H$3*5),FALSE)</f>
        <v>1.5E-5</v>
      </c>
      <c r="I15" s="26">
        <f>VLOOKUP($B15,INVULBLAD!$B:$CI,1+(I$3*5),FALSE)</f>
        <v>1.5E-5</v>
      </c>
      <c r="J15" s="26">
        <f>VLOOKUP($B15,INVULBLAD!$B:$CI,1+(J$3*5),FALSE)</f>
        <v>1.5E-5</v>
      </c>
      <c r="K15" s="26">
        <f>VLOOKUP($B15,INVULBLAD!$B:$CI,1+(K$3*5),FALSE)</f>
        <v>1.5E-5</v>
      </c>
      <c r="L15" s="26">
        <f>VLOOKUP($B15,INVULBLAD!$B:$CI,1+(L$3*5),FALSE)</f>
        <v>1.5E-5</v>
      </c>
      <c r="M15" s="26">
        <f>VLOOKUP($B15,INVULBLAD!$B:$CI,1+(M$3*5),FALSE)</f>
        <v>1.5E-5</v>
      </c>
      <c r="N15" s="26">
        <f>VLOOKUP($B15,INVULBLAD!$B:$CI,1+(N$3*5),FALSE)</f>
        <v>1.5E-5</v>
      </c>
      <c r="O15" s="26">
        <f>VLOOKUP($B15,INVULBLAD!$B:$CI,1+(O$3*5),FALSE)</f>
        <v>1.5E-5</v>
      </c>
      <c r="P15" s="26">
        <f>VLOOKUP($B15,INVULBLAD!$B:$CI,1+(P$3*5),FALSE)</f>
        <v>1.5E-5</v>
      </c>
      <c r="Q15" s="26">
        <f>VLOOKUP($B15,INVULBLAD!$B:$CI,1+(Q$3*5),FALSE)</f>
        <v>1.5E-5</v>
      </c>
      <c r="R15" s="26">
        <f>VLOOKUP($B15,INVULBLAD!$B:$CI,1+(R$3*5),FALSE)</f>
        <v>1.5E-5</v>
      </c>
      <c r="S15" s="26">
        <f>VLOOKUP($B15,INVULBLAD!$B:$CI,1+(S$3*5),FALSE)</f>
        <v>1.5E-5</v>
      </c>
      <c r="T15" s="26">
        <f>VLOOKUP($B15,INVULBLAD!$B:$CI,1+(T$3*5),FALSE)</f>
        <v>1.5E-5</v>
      </c>
      <c r="U15" s="26">
        <f>VLOOKUP($B15,INVULBLAD!$B:$CI,1+(U$3*5),FALSE)</f>
        <v>1.5E-5</v>
      </c>
      <c r="V15" s="51">
        <f t="shared" si="5"/>
        <v>21</v>
      </c>
      <c r="W15" s="16">
        <f t="shared" si="6"/>
        <v>21.0015</v>
      </c>
      <c r="X15" s="27">
        <f t="shared" si="7"/>
        <v>21</v>
      </c>
      <c r="Y15" s="27">
        <f t="shared" si="0"/>
        <v>0</v>
      </c>
      <c r="Z15" s="27">
        <f t="shared" si="0"/>
        <v>0</v>
      </c>
      <c r="AA15" s="27">
        <f t="shared" si="0"/>
        <v>0</v>
      </c>
      <c r="AB15" s="27">
        <f t="shared" si="0"/>
        <v>0</v>
      </c>
      <c r="AC15" s="27">
        <f t="shared" si="0"/>
        <v>0</v>
      </c>
      <c r="AD15" s="27">
        <f t="shared" si="0"/>
        <v>0</v>
      </c>
      <c r="AE15" s="27">
        <f t="shared" si="0"/>
        <v>0</v>
      </c>
      <c r="AF15" s="27">
        <f t="shared" si="0"/>
        <v>0</v>
      </c>
      <c r="AG15" s="27">
        <f t="shared" si="0"/>
        <v>0</v>
      </c>
      <c r="AH15" s="27">
        <f t="shared" si="0"/>
        <v>0</v>
      </c>
      <c r="AI15" s="27">
        <f t="shared" si="0"/>
        <v>0</v>
      </c>
      <c r="AJ15" s="27">
        <f t="shared" si="0"/>
        <v>0</v>
      </c>
      <c r="AK15" s="27">
        <f t="shared" si="0"/>
        <v>0</v>
      </c>
      <c r="AL15" s="27">
        <f t="shared" si="0"/>
        <v>0</v>
      </c>
      <c r="AM15" s="27">
        <f t="shared" si="0"/>
        <v>0</v>
      </c>
      <c r="AN15" s="27">
        <f t="shared" si="0"/>
        <v>0</v>
      </c>
      <c r="AP15" s="54">
        <f t="shared" si="8"/>
        <v>1</v>
      </c>
      <c r="AQ15" s="54">
        <f t="shared" si="1"/>
        <v>0</v>
      </c>
      <c r="AR15" s="54">
        <f t="shared" si="1"/>
        <v>0</v>
      </c>
      <c r="AS15" s="54">
        <f t="shared" si="1"/>
        <v>0</v>
      </c>
      <c r="AT15" s="54">
        <f t="shared" si="1"/>
        <v>0</v>
      </c>
      <c r="AU15" s="54">
        <f t="shared" si="1"/>
        <v>0</v>
      </c>
      <c r="AV15" s="54">
        <f t="shared" si="1"/>
        <v>0</v>
      </c>
      <c r="AW15" s="54">
        <f t="shared" si="1"/>
        <v>0</v>
      </c>
      <c r="AX15" s="54">
        <f t="shared" si="1"/>
        <v>0</v>
      </c>
      <c r="AY15" s="54">
        <f t="shared" si="1"/>
        <v>0</v>
      </c>
      <c r="AZ15" s="54">
        <f t="shared" si="1"/>
        <v>0</v>
      </c>
      <c r="BA15" s="54">
        <f t="shared" si="1"/>
        <v>0</v>
      </c>
      <c r="BB15" s="54">
        <f t="shared" si="1"/>
        <v>0</v>
      </c>
      <c r="BC15" s="54">
        <f t="shared" si="1"/>
        <v>0</v>
      </c>
      <c r="BD15" s="54">
        <f t="shared" si="1"/>
        <v>0</v>
      </c>
      <c r="BE15" s="54">
        <f t="shared" si="1"/>
        <v>0</v>
      </c>
      <c r="BF15" s="54">
        <f t="shared" si="1"/>
        <v>0</v>
      </c>
      <c r="BH15" s="55">
        <f t="shared" si="9"/>
        <v>2</v>
      </c>
      <c r="BI15" s="55">
        <f t="shared" si="2"/>
        <v>1</v>
      </c>
      <c r="BJ15" s="55">
        <f t="shared" si="2"/>
        <v>1</v>
      </c>
      <c r="BK15" s="55">
        <f t="shared" si="2"/>
        <v>1</v>
      </c>
      <c r="BL15" s="55">
        <f t="shared" si="2"/>
        <v>1</v>
      </c>
      <c r="BM15" s="55">
        <f t="shared" si="2"/>
        <v>1</v>
      </c>
      <c r="BN15" s="55">
        <f t="shared" si="2"/>
        <v>1</v>
      </c>
      <c r="BO15" s="55">
        <f t="shared" si="2"/>
        <v>1</v>
      </c>
      <c r="BP15" s="55">
        <f t="shared" si="2"/>
        <v>1</v>
      </c>
      <c r="BQ15" s="55">
        <f t="shared" si="2"/>
        <v>1</v>
      </c>
      <c r="BR15" s="55">
        <f t="shared" si="2"/>
        <v>1</v>
      </c>
      <c r="BS15" s="55">
        <f t="shared" si="2"/>
        <v>1</v>
      </c>
      <c r="BT15" s="55">
        <f t="shared" si="2"/>
        <v>1</v>
      </c>
      <c r="BU15" s="55">
        <f t="shared" si="2"/>
        <v>1</v>
      </c>
      <c r="BV15" s="55">
        <f t="shared" si="2"/>
        <v>1</v>
      </c>
      <c r="BW15" s="55">
        <f t="shared" si="2"/>
        <v>1</v>
      </c>
      <c r="BX15" s="55">
        <f t="shared" si="2"/>
        <v>1</v>
      </c>
      <c r="BZ15" s="55">
        <f t="shared" si="10"/>
        <v>21.000015000000001</v>
      </c>
    </row>
    <row r="16" spans="1:78" x14ac:dyDescent="0.25">
      <c r="A16" s="14">
        <v>65</v>
      </c>
      <c r="B16" s="15" t="str">
        <f>INVULBLAD!B16</f>
        <v>deelnemer 13</v>
      </c>
      <c r="C16" s="13">
        <f t="shared" si="3"/>
        <v>74</v>
      </c>
      <c r="D16" s="16">
        <f t="shared" si="4"/>
        <v>74.001872000000034</v>
      </c>
      <c r="E16" s="26">
        <f>VLOOKUP($B16,INVULBLAD!$B:$CI,1+(E$3*5),FALSE)</f>
        <v>74.000016000000002</v>
      </c>
      <c r="F16" s="26">
        <f>VLOOKUP($B16,INVULBLAD!$B:$CI,1+(F$3*5),FALSE)</f>
        <v>1.5999999999999999E-5</v>
      </c>
      <c r="G16" s="26">
        <f>VLOOKUP($B16,INVULBLAD!$B:$CI,1+(G$3*5),FALSE)</f>
        <v>1.5999999999999999E-5</v>
      </c>
      <c r="H16" s="26">
        <f>VLOOKUP($B16,INVULBLAD!$B:$CI,1+(H$3*5),FALSE)</f>
        <v>1.5999999999999999E-5</v>
      </c>
      <c r="I16" s="26">
        <f>VLOOKUP($B16,INVULBLAD!$B:$CI,1+(I$3*5),FALSE)</f>
        <v>1.5999999999999999E-5</v>
      </c>
      <c r="J16" s="26">
        <f>VLOOKUP($B16,INVULBLAD!$B:$CI,1+(J$3*5),FALSE)</f>
        <v>1.5999999999999999E-5</v>
      </c>
      <c r="K16" s="26">
        <f>VLOOKUP($B16,INVULBLAD!$B:$CI,1+(K$3*5),FALSE)</f>
        <v>1.5999999999999999E-5</v>
      </c>
      <c r="L16" s="26">
        <f>VLOOKUP($B16,INVULBLAD!$B:$CI,1+(L$3*5),FALSE)</f>
        <v>1.5999999999999999E-5</v>
      </c>
      <c r="M16" s="26">
        <f>VLOOKUP($B16,INVULBLAD!$B:$CI,1+(M$3*5),FALSE)</f>
        <v>1.5999999999999999E-5</v>
      </c>
      <c r="N16" s="26">
        <f>VLOOKUP($B16,INVULBLAD!$B:$CI,1+(N$3*5),FALSE)</f>
        <v>1.5999999999999999E-5</v>
      </c>
      <c r="O16" s="26">
        <f>VLOOKUP($B16,INVULBLAD!$B:$CI,1+(O$3*5),FALSE)</f>
        <v>1.5999999999999999E-5</v>
      </c>
      <c r="P16" s="26">
        <f>VLOOKUP($B16,INVULBLAD!$B:$CI,1+(P$3*5),FALSE)</f>
        <v>1.5999999999999999E-5</v>
      </c>
      <c r="Q16" s="26">
        <f>VLOOKUP($B16,INVULBLAD!$B:$CI,1+(Q$3*5),FALSE)</f>
        <v>1.5999999999999999E-5</v>
      </c>
      <c r="R16" s="26">
        <f>VLOOKUP($B16,INVULBLAD!$B:$CI,1+(R$3*5),FALSE)</f>
        <v>1.5999999999999999E-5</v>
      </c>
      <c r="S16" s="26">
        <f>VLOOKUP($B16,INVULBLAD!$B:$CI,1+(S$3*5),FALSE)</f>
        <v>1.5999999999999999E-5</v>
      </c>
      <c r="T16" s="26">
        <f>VLOOKUP($B16,INVULBLAD!$B:$CI,1+(T$3*5),FALSE)</f>
        <v>1.5999999999999999E-5</v>
      </c>
      <c r="U16" s="26">
        <f>VLOOKUP($B16,INVULBLAD!$B:$CI,1+(U$3*5),FALSE)</f>
        <v>1.5999999999999999E-5</v>
      </c>
      <c r="V16" s="51">
        <f t="shared" si="5"/>
        <v>2</v>
      </c>
      <c r="W16" s="16">
        <f t="shared" si="6"/>
        <v>2.0015999999999998</v>
      </c>
      <c r="X16" s="27">
        <f t="shared" si="7"/>
        <v>2</v>
      </c>
      <c r="Y16" s="27">
        <f t="shared" si="0"/>
        <v>0</v>
      </c>
      <c r="Z16" s="27">
        <f t="shared" si="0"/>
        <v>0</v>
      </c>
      <c r="AA16" s="27">
        <f t="shared" si="0"/>
        <v>0</v>
      </c>
      <c r="AB16" s="27">
        <f t="shared" si="0"/>
        <v>0</v>
      </c>
      <c r="AC16" s="27">
        <f t="shared" si="0"/>
        <v>0</v>
      </c>
      <c r="AD16" s="27">
        <f t="shared" si="0"/>
        <v>0</v>
      </c>
      <c r="AE16" s="27">
        <f t="shared" si="0"/>
        <v>0</v>
      </c>
      <c r="AF16" s="27">
        <f t="shared" si="0"/>
        <v>0</v>
      </c>
      <c r="AG16" s="27">
        <f t="shared" si="0"/>
        <v>0</v>
      </c>
      <c r="AH16" s="27">
        <f t="shared" si="0"/>
        <v>0</v>
      </c>
      <c r="AI16" s="27">
        <f t="shared" si="0"/>
        <v>0</v>
      </c>
      <c r="AJ16" s="27">
        <f t="shared" si="0"/>
        <v>0</v>
      </c>
      <c r="AK16" s="27">
        <f t="shared" si="0"/>
        <v>0</v>
      </c>
      <c r="AL16" s="27">
        <f t="shared" si="0"/>
        <v>0</v>
      </c>
      <c r="AM16" s="27">
        <f t="shared" si="0"/>
        <v>0</v>
      </c>
      <c r="AN16" s="27">
        <f t="shared" si="0"/>
        <v>0</v>
      </c>
      <c r="AP16" s="54">
        <f t="shared" si="8"/>
        <v>74</v>
      </c>
      <c r="AQ16" s="54">
        <f t="shared" si="1"/>
        <v>0</v>
      </c>
      <c r="AR16" s="54">
        <f t="shared" si="1"/>
        <v>0</v>
      </c>
      <c r="AS16" s="54">
        <f t="shared" si="1"/>
        <v>0</v>
      </c>
      <c r="AT16" s="54">
        <f t="shared" si="1"/>
        <v>0</v>
      </c>
      <c r="AU16" s="54">
        <f t="shared" si="1"/>
        <v>0</v>
      </c>
      <c r="AV16" s="54">
        <f t="shared" si="1"/>
        <v>0</v>
      </c>
      <c r="AW16" s="54">
        <f t="shared" si="1"/>
        <v>0</v>
      </c>
      <c r="AX16" s="54">
        <f t="shared" si="1"/>
        <v>0</v>
      </c>
      <c r="AY16" s="54">
        <f t="shared" si="1"/>
        <v>0</v>
      </c>
      <c r="AZ16" s="54">
        <f t="shared" si="1"/>
        <v>0</v>
      </c>
      <c r="BA16" s="54">
        <f t="shared" si="1"/>
        <v>0</v>
      </c>
      <c r="BB16" s="54">
        <f t="shared" si="1"/>
        <v>0</v>
      </c>
      <c r="BC16" s="54">
        <f t="shared" si="1"/>
        <v>0</v>
      </c>
      <c r="BD16" s="54">
        <f t="shared" si="1"/>
        <v>0</v>
      </c>
      <c r="BE16" s="54">
        <f t="shared" si="1"/>
        <v>0</v>
      </c>
      <c r="BF16" s="54">
        <f t="shared" si="1"/>
        <v>0</v>
      </c>
      <c r="BH16" s="55">
        <f t="shared" si="9"/>
        <v>20</v>
      </c>
      <c r="BI16" s="55">
        <f t="shared" si="2"/>
        <v>1</v>
      </c>
      <c r="BJ16" s="55">
        <f t="shared" si="2"/>
        <v>1</v>
      </c>
      <c r="BK16" s="55">
        <f t="shared" si="2"/>
        <v>1</v>
      </c>
      <c r="BL16" s="55">
        <f t="shared" si="2"/>
        <v>1</v>
      </c>
      <c r="BM16" s="55">
        <f t="shared" si="2"/>
        <v>1</v>
      </c>
      <c r="BN16" s="55">
        <f t="shared" si="2"/>
        <v>1</v>
      </c>
      <c r="BO16" s="55">
        <f t="shared" si="2"/>
        <v>1</v>
      </c>
      <c r="BP16" s="55">
        <f t="shared" si="2"/>
        <v>1</v>
      </c>
      <c r="BQ16" s="55">
        <f t="shared" si="2"/>
        <v>1</v>
      </c>
      <c r="BR16" s="55">
        <f t="shared" si="2"/>
        <v>1</v>
      </c>
      <c r="BS16" s="55">
        <f t="shared" si="2"/>
        <v>1</v>
      </c>
      <c r="BT16" s="55">
        <f t="shared" si="2"/>
        <v>1</v>
      </c>
      <c r="BU16" s="55">
        <f t="shared" si="2"/>
        <v>1</v>
      </c>
      <c r="BV16" s="55">
        <f t="shared" si="2"/>
        <v>1</v>
      </c>
      <c r="BW16" s="55">
        <f t="shared" si="2"/>
        <v>1</v>
      </c>
      <c r="BX16" s="55">
        <f t="shared" si="2"/>
        <v>1</v>
      </c>
      <c r="BZ16" s="55">
        <f t="shared" si="10"/>
        <v>2.000016</v>
      </c>
    </row>
    <row r="17" spans="1:78" x14ac:dyDescent="0.25">
      <c r="A17" s="14">
        <v>66</v>
      </c>
      <c r="B17" s="15" t="str">
        <f>INVULBLAD!B17</f>
        <v>deelnemer 14</v>
      </c>
      <c r="C17" s="13">
        <f t="shared" si="3"/>
        <v>5</v>
      </c>
      <c r="D17" s="16">
        <f t="shared" si="4"/>
        <v>5.0019889999999947</v>
      </c>
      <c r="E17" s="26">
        <f>VLOOKUP($B17,INVULBLAD!$B:$CI,1+(E$3*5),FALSE)</f>
        <v>5.0000169999999997</v>
      </c>
      <c r="F17" s="26">
        <f>VLOOKUP($B17,INVULBLAD!$B:$CI,1+(F$3*5),FALSE)</f>
        <v>1.7E-5</v>
      </c>
      <c r="G17" s="26">
        <f>VLOOKUP($B17,INVULBLAD!$B:$CI,1+(G$3*5),FALSE)</f>
        <v>1.7E-5</v>
      </c>
      <c r="H17" s="26">
        <f>VLOOKUP($B17,INVULBLAD!$B:$CI,1+(H$3*5),FALSE)</f>
        <v>1.7E-5</v>
      </c>
      <c r="I17" s="26">
        <f>VLOOKUP($B17,INVULBLAD!$B:$CI,1+(I$3*5),FALSE)</f>
        <v>1.7E-5</v>
      </c>
      <c r="J17" s="26">
        <f>VLOOKUP($B17,INVULBLAD!$B:$CI,1+(J$3*5),FALSE)</f>
        <v>1.7E-5</v>
      </c>
      <c r="K17" s="26">
        <f>VLOOKUP($B17,INVULBLAD!$B:$CI,1+(K$3*5),FALSE)</f>
        <v>1.7E-5</v>
      </c>
      <c r="L17" s="26">
        <f>VLOOKUP($B17,INVULBLAD!$B:$CI,1+(L$3*5),FALSE)</f>
        <v>1.7E-5</v>
      </c>
      <c r="M17" s="26">
        <f>VLOOKUP($B17,INVULBLAD!$B:$CI,1+(M$3*5),FALSE)</f>
        <v>1.7E-5</v>
      </c>
      <c r="N17" s="26">
        <f>VLOOKUP($B17,INVULBLAD!$B:$CI,1+(N$3*5),FALSE)</f>
        <v>1.7E-5</v>
      </c>
      <c r="O17" s="26">
        <f>VLOOKUP($B17,INVULBLAD!$B:$CI,1+(O$3*5),FALSE)</f>
        <v>1.7E-5</v>
      </c>
      <c r="P17" s="26">
        <f>VLOOKUP($B17,INVULBLAD!$B:$CI,1+(P$3*5),FALSE)</f>
        <v>1.7E-5</v>
      </c>
      <c r="Q17" s="26">
        <f>VLOOKUP($B17,INVULBLAD!$B:$CI,1+(Q$3*5),FALSE)</f>
        <v>1.7E-5</v>
      </c>
      <c r="R17" s="26">
        <f>VLOOKUP($B17,INVULBLAD!$B:$CI,1+(R$3*5),FALSE)</f>
        <v>1.7E-5</v>
      </c>
      <c r="S17" s="26">
        <f>VLOOKUP($B17,INVULBLAD!$B:$CI,1+(S$3*5),FALSE)</f>
        <v>1.7E-5</v>
      </c>
      <c r="T17" s="26">
        <f>VLOOKUP($B17,INVULBLAD!$B:$CI,1+(T$3*5),FALSE)</f>
        <v>1.7E-5</v>
      </c>
      <c r="U17" s="26">
        <f>VLOOKUP($B17,INVULBLAD!$B:$CI,1+(U$3*5),FALSE)</f>
        <v>1.7E-5</v>
      </c>
      <c r="V17" s="51">
        <f t="shared" si="5"/>
        <v>15</v>
      </c>
      <c r="W17" s="16">
        <f t="shared" si="6"/>
        <v>15.0017</v>
      </c>
      <c r="X17" s="27">
        <f t="shared" si="7"/>
        <v>15</v>
      </c>
      <c r="Y17" s="27">
        <f t="shared" si="0"/>
        <v>0</v>
      </c>
      <c r="Z17" s="27">
        <f t="shared" si="0"/>
        <v>0</v>
      </c>
      <c r="AA17" s="27">
        <f t="shared" si="0"/>
        <v>0</v>
      </c>
      <c r="AB17" s="27">
        <f t="shared" si="0"/>
        <v>0</v>
      </c>
      <c r="AC17" s="27">
        <f t="shared" si="0"/>
        <v>0</v>
      </c>
      <c r="AD17" s="27">
        <f t="shared" si="0"/>
        <v>0</v>
      </c>
      <c r="AE17" s="27">
        <f t="shared" si="0"/>
        <v>0</v>
      </c>
      <c r="AF17" s="27">
        <f t="shared" si="0"/>
        <v>0</v>
      </c>
      <c r="AG17" s="27">
        <f t="shared" si="0"/>
        <v>0</v>
      </c>
      <c r="AH17" s="27">
        <f t="shared" si="0"/>
        <v>0</v>
      </c>
      <c r="AI17" s="27">
        <f t="shared" si="0"/>
        <v>0</v>
      </c>
      <c r="AJ17" s="27">
        <f t="shared" si="0"/>
        <v>0</v>
      </c>
      <c r="AK17" s="27">
        <f t="shared" si="0"/>
        <v>0</v>
      </c>
      <c r="AL17" s="27">
        <f t="shared" si="0"/>
        <v>0</v>
      </c>
      <c r="AM17" s="27">
        <f t="shared" si="0"/>
        <v>0</v>
      </c>
      <c r="AN17" s="27">
        <f t="shared" si="0"/>
        <v>0</v>
      </c>
      <c r="AP17" s="54">
        <f t="shared" si="8"/>
        <v>5</v>
      </c>
      <c r="AQ17" s="54">
        <f t="shared" si="1"/>
        <v>0</v>
      </c>
      <c r="AR17" s="54">
        <f t="shared" si="1"/>
        <v>0</v>
      </c>
      <c r="AS17" s="54">
        <f t="shared" si="1"/>
        <v>0</v>
      </c>
      <c r="AT17" s="54">
        <f t="shared" si="1"/>
        <v>0</v>
      </c>
      <c r="AU17" s="54">
        <f t="shared" si="1"/>
        <v>0</v>
      </c>
      <c r="AV17" s="54">
        <f t="shared" si="1"/>
        <v>0</v>
      </c>
      <c r="AW17" s="54">
        <f t="shared" si="1"/>
        <v>0</v>
      </c>
      <c r="AX17" s="54">
        <f t="shared" si="1"/>
        <v>0</v>
      </c>
      <c r="AY17" s="54">
        <f t="shared" si="1"/>
        <v>0</v>
      </c>
      <c r="AZ17" s="54">
        <f t="shared" si="1"/>
        <v>0</v>
      </c>
      <c r="BA17" s="54">
        <f t="shared" si="1"/>
        <v>0</v>
      </c>
      <c r="BB17" s="54">
        <f t="shared" si="1"/>
        <v>0</v>
      </c>
      <c r="BC17" s="54">
        <f t="shared" si="1"/>
        <v>0</v>
      </c>
      <c r="BD17" s="54">
        <f t="shared" si="1"/>
        <v>0</v>
      </c>
      <c r="BE17" s="54">
        <f t="shared" si="1"/>
        <v>0</v>
      </c>
      <c r="BF17" s="54">
        <f t="shared" si="1"/>
        <v>0</v>
      </c>
      <c r="BH17" s="55">
        <f t="shared" si="9"/>
        <v>7</v>
      </c>
      <c r="BI17" s="55">
        <f t="shared" si="2"/>
        <v>1</v>
      </c>
      <c r="BJ17" s="55">
        <f t="shared" si="2"/>
        <v>1</v>
      </c>
      <c r="BK17" s="55">
        <f t="shared" si="2"/>
        <v>1</v>
      </c>
      <c r="BL17" s="55">
        <f t="shared" si="2"/>
        <v>1</v>
      </c>
      <c r="BM17" s="55">
        <f t="shared" si="2"/>
        <v>1</v>
      </c>
      <c r="BN17" s="55">
        <f t="shared" si="2"/>
        <v>1</v>
      </c>
      <c r="BO17" s="55">
        <f t="shared" si="2"/>
        <v>1</v>
      </c>
      <c r="BP17" s="55">
        <f t="shared" si="2"/>
        <v>1</v>
      </c>
      <c r="BQ17" s="55">
        <f t="shared" si="2"/>
        <v>1</v>
      </c>
      <c r="BR17" s="55">
        <f t="shared" si="2"/>
        <v>1</v>
      </c>
      <c r="BS17" s="55">
        <f t="shared" si="2"/>
        <v>1</v>
      </c>
      <c r="BT17" s="55">
        <f t="shared" si="2"/>
        <v>1</v>
      </c>
      <c r="BU17" s="55">
        <f t="shared" si="2"/>
        <v>1</v>
      </c>
      <c r="BV17" s="55">
        <f t="shared" si="2"/>
        <v>1</v>
      </c>
      <c r="BW17" s="55">
        <f t="shared" si="2"/>
        <v>1</v>
      </c>
      <c r="BX17" s="55">
        <f t="shared" si="2"/>
        <v>1</v>
      </c>
      <c r="BZ17" s="55">
        <f t="shared" si="10"/>
        <v>15.000017</v>
      </c>
    </row>
    <row r="18" spans="1:78" x14ac:dyDescent="0.25">
      <c r="A18" s="14">
        <v>67</v>
      </c>
      <c r="B18" s="15" t="str">
        <f>INVULBLAD!B18</f>
        <v>deelnemer 15</v>
      </c>
      <c r="C18" s="13">
        <f t="shared" si="3"/>
        <v>8</v>
      </c>
      <c r="D18" s="16">
        <f t="shared" si="4"/>
        <v>8.0021060000000119</v>
      </c>
      <c r="E18" s="26">
        <f>VLOOKUP($B18,INVULBLAD!$B:$CI,1+(E$3*5),FALSE)</f>
        <v>8.0000180000000007</v>
      </c>
      <c r="F18" s="26">
        <f>VLOOKUP($B18,INVULBLAD!$B:$CI,1+(F$3*5),FALSE)</f>
        <v>1.8E-5</v>
      </c>
      <c r="G18" s="26">
        <f>VLOOKUP($B18,INVULBLAD!$B:$CI,1+(G$3*5),FALSE)</f>
        <v>1.8E-5</v>
      </c>
      <c r="H18" s="26">
        <f>VLOOKUP($B18,INVULBLAD!$B:$CI,1+(H$3*5),FALSE)</f>
        <v>1.8E-5</v>
      </c>
      <c r="I18" s="26">
        <f>VLOOKUP($B18,INVULBLAD!$B:$CI,1+(I$3*5),FALSE)</f>
        <v>1.8E-5</v>
      </c>
      <c r="J18" s="26">
        <f>VLOOKUP($B18,INVULBLAD!$B:$CI,1+(J$3*5),FALSE)</f>
        <v>1.8E-5</v>
      </c>
      <c r="K18" s="26">
        <f>VLOOKUP($B18,INVULBLAD!$B:$CI,1+(K$3*5),FALSE)</f>
        <v>1.8E-5</v>
      </c>
      <c r="L18" s="26">
        <f>VLOOKUP($B18,INVULBLAD!$B:$CI,1+(L$3*5),FALSE)</f>
        <v>1.8E-5</v>
      </c>
      <c r="M18" s="26">
        <f>VLOOKUP($B18,INVULBLAD!$B:$CI,1+(M$3*5),FALSE)</f>
        <v>1.8E-5</v>
      </c>
      <c r="N18" s="26">
        <f>VLOOKUP($B18,INVULBLAD!$B:$CI,1+(N$3*5),FALSE)</f>
        <v>1.8E-5</v>
      </c>
      <c r="O18" s="26">
        <f>VLOOKUP($B18,INVULBLAD!$B:$CI,1+(O$3*5),FALSE)</f>
        <v>1.8E-5</v>
      </c>
      <c r="P18" s="26">
        <f>VLOOKUP($B18,INVULBLAD!$B:$CI,1+(P$3*5),FALSE)</f>
        <v>1.8E-5</v>
      </c>
      <c r="Q18" s="26">
        <f>VLOOKUP($B18,INVULBLAD!$B:$CI,1+(Q$3*5),FALSE)</f>
        <v>1.8E-5</v>
      </c>
      <c r="R18" s="26">
        <f>VLOOKUP($B18,INVULBLAD!$B:$CI,1+(R$3*5),FALSE)</f>
        <v>1.8E-5</v>
      </c>
      <c r="S18" s="26">
        <f>VLOOKUP($B18,INVULBLAD!$B:$CI,1+(S$3*5),FALSE)</f>
        <v>1.8E-5</v>
      </c>
      <c r="T18" s="26">
        <f>VLOOKUP($B18,INVULBLAD!$B:$CI,1+(T$3*5),FALSE)</f>
        <v>1.8E-5</v>
      </c>
      <c r="U18" s="26">
        <f>VLOOKUP($B18,INVULBLAD!$B:$CI,1+(U$3*5),FALSE)</f>
        <v>1.8E-5</v>
      </c>
      <c r="V18" s="51">
        <f t="shared" si="5"/>
        <v>10</v>
      </c>
      <c r="W18" s="16">
        <f t="shared" si="6"/>
        <v>10.001799999999999</v>
      </c>
      <c r="X18" s="27">
        <f t="shared" si="7"/>
        <v>10</v>
      </c>
      <c r="Y18" s="27">
        <f t="shared" si="0"/>
        <v>0</v>
      </c>
      <c r="Z18" s="27">
        <f t="shared" si="0"/>
        <v>0</v>
      </c>
      <c r="AA18" s="27">
        <f t="shared" si="0"/>
        <v>0</v>
      </c>
      <c r="AB18" s="27">
        <f t="shared" si="0"/>
        <v>0</v>
      </c>
      <c r="AC18" s="27">
        <f t="shared" si="0"/>
        <v>0</v>
      </c>
      <c r="AD18" s="27">
        <f t="shared" si="0"/>
        <v>0</v>
      </c>
      <c r="AE18" s="27">
        <f t="shared" si="0"/>
        <v>0</v>
      </c>
      <c r="AF18" s="27">
        <f t="shared" si="0"/>
        <v>0</v>
      </c>
      <c r="AG18" s="27">
        <f t="shared" si="0"/>
        <v>0</v>
      </c>
      <c r="AH18" s="27">
        <f t="shared" si="0"/>
        <v>0</v>
      </c>
      <c r="AI18" s="27">
        <f t="shared" si="0"/>
        <v>0</v>
      </c>
      <c r="AJ18" s="27">
        <f t="shared" si="0"/>
        <v>0</v>
      </c>
      <c r="AK18" s="27">
        <f t="shared" si="0"/>
        <v>0</v>
      </c>
      <c r="AL18" s="27">
        <f t="shared" si="0"/>
        <v>0</v>
      </c>
      <c r="AM18" s="27">
        <f t="shared" si="0"/>
        <v>0</v>
      </c>
      <c r="AN18" s="27">
        <f t="shared" si="0"/>
        <v>0</v>
      </c>
      <c r="AP18" s="54">
        <f t="shared" si="8"/>
        <v>8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0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si="1"/>
        <v>0</v>
      </c>
      <c r="BE18" s="54">
        <f t="shared" si="1"/>
        <v>0</v>
      </c>
      <c r="BF18" s="54">
        <f t="shared" si="1"/>
        <v>0</v>
      </c>
      <c r="BH18" s="55">
        <f t="shared" si="9"/>
        <v>12</v>
      </c>
      <c r="BI18" s="55">
        <f t="shared" si="2"/>
        <v>1</v>
      </c>
      <c r="BJ18" s="55">
        <f t="shared" si="2"/>
        <v>1</v>
      </c>
      <c r="BK18" s="55">
        <f t="shared" si="2"/>
        <v>1</v>
      </c>
      <c r="BL18" s="55">
        <f t="shared" si="2"/>
        <v>1</v>
      </c>
      <c r="BM18" s="55">
        <f t="shared" si="2"/>
        <v>1</v>
      </c>
      <c r="BN18" s="55">
        <f t="shared" si="2"/>
        <v>1</v>
      </c>
      <c r="BO18" s="55">
        <f t="shared" si="2"/>
        <v>1</v>
      </c>
      <c r="BP18" s="55">
        <f t="shared" si="2"/>
        <v>1</v>
      </c>
      <c r="BQ18" s="55">
        <f t="shared" si="2"/>
        <v>1</v>
      </c>
      <c r="BR18" s="55">
        <f t="shared" si="2"/>
        <v>1</v>
      </c>
      <c r="BS18" s="55">
        <f t="shared" si="2"/>
        <v>1</v>
      </c>
      <c r="BT18" s="55">
        <f t="shared" si="2"/>
        <v>1</v>
      </c>
      <c r="BU18" s="55">
        <f t="shared" si="2"/>
        <v>1</v>
      </c>
      <c r="BV18" s="55">
        <f t="shared" si="2"/>
        <v>1</v>
      </c>
      <c r="BW18" s="55">
        <f t="shared" si="2"/>
        <v>1</v>
      </c>
      <c r="BX18" s="55">
        <f t="shared" si="2"/>
        <v>1</v>
      </c>
      <c r="BZ18" s="55">
        <f t="shared" si="10"/>
        <v>10.000018000000001</v>
      </c>
    </row>
    <row r="19" spans="1:78" x14ac:dyDescent="0.25">
      <c r="A19" s="14">
        <v>68</v>
      </c>
      <c r="B19" s="15" t="str">
        <f>INVULBLAD!B19</f>
        <v>deelnemer 16</v>
      </c>
      <c r="C19" s="13">
        <f t="shared" si="3"/>
        <v>9</v>
      </c>
      <c r="D19" s="16">
        <f t="shared" si="4"/>
        <v>9.002222999999999</v>
      </c>
      <c r="E19" s="26">
        <f>VLOOKUP($B19,INVULBLAD!$B:$CI,1+(E$3*5),FALSE)</f>
        <v>9.000019</v>
      </c>
      <c r="F19" s="26">
        <f>VLOOKUP($B19,INVULBLAD!$B:$CI,1+(F$3*5),FALSE)</f>
        <v>1.9000000000000001E-5</v>
      </c>
      <c r="G19" s="26">
        <f>VLOOKUP($B19,INVULBLAD!$B:$CI,1+(G$3*5),FALSE)</f>
        <v>1.9000000000000001E-5</v>
      </c>
      <c r="H19" s="26">
        <f>VLOOKUP($B19,INVULBLAD!$B:$CI,1+(H$3*5),FALSE)</f>
        <v>1.9000000000000001E-5</v>
      </c>
      <c r="I19" s="26">
        <f>VLOOKUP($B19,INVULBLAD!$B:$CI,1+(I$3*5),FALSE)</f>
        <v>1.9000000000000001E-5</v>
      </c>
      <c r="J19" s="26">
        <f>VLOOKUP($B19,INVULBLAD!$B:$CI,1+(J$3*5),FALSE)</f>
        <v>1.9000000000000001E-5</v>
      </c>
      <c r="K19" s="26">
        <f>VLOOKUP($B19,INVULBLAD!$B:$CI,1+(K$3*5),FALSE)</f>
        <v>1.9000000000000001E-5</v>
      </c>
      <c r="L19" s="26">
        <f>VLOOKUP($B19,INVULBLAD!$B:$CI,1+(L$3*5),FALSE)</f>
        <v>1.9000000000000001E-5</v>
      </c>
      <c r="M19" s="26">
        <f>VLOOKUP($B19,INVULBLAD!$B:$CI,1+(M$3*5),FALSE)</f>
        <v>1.9000000000000001E-5</v>
      </c>
      <c r="N19" s="26">
        <f>VLOOKUP($B19,INVULBLAD!$B:$CI,1+(N$3*5),FALSE)</f>
        <v>1.9000000000000001E-5</v>
      </c>
      <c r="O19" s="26">
        <f>VLOOKUP($B19,INVULBLAD!$B:$CI,1+(O$3*5),FALSE)</f>
        <v>1.9000000000000001E-5</v>
      </c>
      <c r="P19" s="26">
        <f>VLOOKUP($B19,INVULBLAD!$B:$CI,1+(P$3*5),FALSE)</f>
        <v>1.9000000000000001E-5</v>
      </c>
      <c r="Q19" s="26">
        <f>VLOOKUP($B19,INVULBLAD!$B:$CI,1+(Q$3*5),FALSE)</f>
        <v>1.9000000000000001E-5</v>
      </c>
      <c r="R19" s="26">
        <f>VLOOKUP($B19,INVULBLAD!$B:$CI,1+(R$3*5),FALSE)</f>
        <v>1.9000000000000001E-5</v>
      </c>
      <c r="S19" s="26">
        <f>VLOOKUP($B19,INVULBLAD!$B:$CI,1+(S$3*5),FALSE)</f>
        <v>1.9000000000000001E-5</v>
      </c>
      <c r="T19" s="26">
        <f>VLOOKUP($B19,INVULBLAD!$B:$CI,1+(T$3*5),FALSE)</f>
        <v>1.9000000000000001E-5</v>
      </c>
      <c r="U19" s="26">
        <f>VLOOKUP($B19,INVULBLAD!$B:$CI,1+(U$3*5),FALSE)</f>
        <v>1.9000000000000001E-5</v>
      </c>
      <c r="V19" s="51">
        <f t="shared" si="5"/>
        <v>7</v>
      </c>
      <c r="W19" s="16">
        <f t="shared" si="6"/>
        <v>7.0019</v>
      </c>
      <c r="X19" s="27">
        <f t="shared" si="7"/>
        <v>7</v>
      </c>
      <c r="Y19" s="27">
        <f t="shared" si="0"/>
        <v>0</v>
      </c>
      <c r="Z19" s="27">
        <f t="shared" si="0"/>
        <v>0</v>
      </c>
      <c r="AA19" s="27">
        <f t="shared" si="0"/>
        <v>0</v>
      </c>
      <c r="AB19" s="27">
        <f t="shared" si="0"/>
        <v>0</v>
      </c>
      <c r="AC19" s="27">
        <f t="shared" si="0"/>
        <v>0</v>
      </c>
      <c r="AD19" s="27">
        <f t="shared" si="0"/>
        <v>0</v>
      </c>
      <c r="AE19" s="27">
        <f t="shared" si="0"/>
        <v>0</v>
      </c>
      <c r="AF19" s="27">
        <f t="shared" si="0"/>
        <v>0</v>
      </c>
      <c r="AG19" s="27">
        <f t="shared" si="0"/>
        <v>0</v>
      </c>
      <c r="AH19" s="27">
        <f t="shared" si="0"/>
        <v>0</v>
      </c>
      <c r="AI19" s="27">
        <f t="shared" si="0"/>
        <v>0</v>
      </c>
      <c r="AJ19" s="27">
        <f t="shared" si="0"/>
        <v>0</v>
      </c>
      <c r="AK19" s="27">
        <f t="shared" si="0"/>
        <v>0</v>
      </c>
      <c r="AL19" s="27">
        <f t="shared" si="0"/>
        <v>0</v>
      </c>
      <c r="AM19" s="27">
        <f t="shared" si="0"/>
        <v>0</v>
      </c>
      <c r="AN19" s="27">
        <f t="shared" ref="AN19:AN24" si="11">IF(BF19&gt;0.1,21-COUNTIF(BF$4:BF$24,"&lt;"&amp;BF19),0)</f>
        <v>0</v>
      </c>
      <c r="AP19" s="54">
        <f t="shared" si="8"/>
        <v>9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ref="BF19:BF24" si="12">U19-ROW()/1000000</f>
        <v>0</v>
      </c>
      <c r="BH19" s="55">
        <f t="shared" si="9"/>
        <v>15</v>
      </c>
      <c r="BI19" s="55">
        <f t="shared" si="2"/>
        <v>1</v>
      </c>
      <c r="BJ19" s="55">
        <f t="shared" si="2"/>
        <v>1</v>
      </c>
      <c r="BK19" s="55">
        <f t="shared" si="2"/>
        <v>1</v>
      </c>
      <c r="BL19" s="55">
        <f t="shared" si="2"/>
        <v>1</v>
      </c>
      <c r="BM19" s="55">
        <f t="shared" si="2"/>
        <v>1</v>
      </c>
      <c r="BN19" s="55">
        <f t="shared" si="2"/>
        <v>1</v>
      </c>
      <c r="BO19" s="55">
        <f t="shared" si="2"/>
        <v>1</v>
      </c>
      <c r="BP19" s="55">
        <f t="shared" si="2"/>
        <v>1</v>
      </c>
      <c r="BQ19" s="55">
        <f t="shared" si="2"/>
        <v>1</v>
      </c>
      <c r="BR19" s="55">
        <f t="shared" si="2"/>
        <v>1</v>
      </c>
      <c r="BS19" s="55">
        <f t="shared" si="2"/>
        <v>1</v>
      </c>
      <c r="BT19" s="55">
        <f t="shared" si="2"/>
        <v>1</v>
      </c>
      <c r="BU19" s="55">
        <f t="shared" si="2"/>
        <v>1</v>
      </c>
      <c r="BV19" s="55">
        <f t="shared" si="2"/>
        <v>1</v>
      </c>
      <c r="BW19" s="55">
        <f t="shared" si="2"/>
        <v>1</v>
      </c>
      <c r="BX19" s="55">
        <f t="shared" ref="BX19:BX24" si="13">RANK(BF19,BF$4:BF$24,1)</f>
        <v>1</v>
      </c>
      <c r="BZ19" s="55">
        <f t="shared" si="10"/>
        <v>7.000019</v>
      </c>
    </row>
    <row r="20" spans="1:78" x14ac:dyDescent="0.25">
      <c r="A20" s="14">
        <v>69</v>
      </c>
      <c r="B20" s="15" t="str">
        <f>INVULBLAD!B20</f>
        <v>deelnemer 17</v>
      </c>
      <c r="C20" s="13">
        <f t="shared" si="3"/>
        <v>4</v>
      </c>
      <c r="D20" s="16">
        <f t="shared" si="4"/>
        <v>4.002340000000002</v>
      </c>
      <c r="E20" s="26">
        <f>VLOOKUP($B20,INVULBLAD!$B:$CI,1+(E$3*5),FALSE)</f>
        <v>4.0000200000000001</v>
      </c>
      <c r="F20" s="26">
        <f>VLOOKUP($B20,INVULBLAD!$B:$CI,1+(F$3*5),FALSE)</f>
        <v>2.0000000000000002E-5</v>
      </c>
      <c r="G20" s="26">
        <f>VLOOKUP($B20,INVULBLAD!$B:$CI,1+(G$3*5),FALSE)</f>
        <v>2.0000000000000002E-5</v>
      </c>
      <c r="H20" s="26">
        <f>VLOOKUP($B20,INVULBLAD!$B:$CI,1+(H$3*5),FALSE)</f>
        <v>2.0000000000000002E-5</v>
      </c>
      <c r="I20" s="26">
        <f>VLOOKUP($B20,INVULBLAD!$B:$CI,1+(I$3*5),FALSE)</f>
        <v>2.0000000000000002E-5</v>
      </c>
      <c r="J20" s="26">
        <f>VLOOKUP($B20,INVULBLAD!$B:$CI,1+(J$3*5),FALSE)</f>
        <v>2.0000000000000002E-5</v>
      </c>
      <c r="K20" s="26">
        <f>VLOOKUP($B20,INVULBLAD!$B:$CI,1+(K$3*5),FALSE)</f>
        <v>2.0000000000000002E-5</v>
      </c>
      <c r="L20" s="26">
        <f>VLOOKUP($B20,INVULBLAD!$B:$CI,1+(L$3*5),FALSE)</f>
        <v>2.0000000000000002E-5</v>
      </c>
      <c r="M20" s="26">
        <f>VLOOKUP($B20,INVULBLAD!$B:$CI,1+(M$3*5),FALSE)</f>
        <v>2.0000000000000002E-5</v>
      </c>
      <c r="N20" s="26">
        <f>VLOOKUP($B20,INVULBLAD!$B:$CI,1+(N$3*5),FALSE)</f>
        <v>2.0000000000000002E-5</v>
      </c>
      <c r="O20" s="26">
        <f>VLOOKUP($B20,INVULBLAD!$B:$CI,1+(O$3*5),FALSE)</f>
        <v>2.0000000000000002E-5</v>
      </c>
      <c r="P20" s="26">
        <f>VLOOKUP($B20,INVULBLAD!$B:$CI,1+(P$3*5),FALSE)</f>
        <v>2.0000000000000002E-5</v>
      </c>
      <c r="Q20" s="26">
        <f>VLOOKUP($B20,INVULBLAD!$B:$CI,1+(Q$3*5),FALSE)</f>
        <v>2.0000000000000002E-5</v>
      </c>
      <c r="R20" s="26">
        <f>VLOOKUP($B20,INVULBLAD!$B:$CI,1+(R$3*5),FALSE)</f>
        <v>2.0000000000000002E-5</v>
      </c>
      <c r="S20" s="26">
        <f>VLOOKUP($B20,INVULBLAD!$B:$CI,1+(S$3*5),FALSE)</f>
        <v>2.0000000000000002E-5</v>
      </c>
      <c r="T20" s="26">
        <f>VLOOKUP($B20,INVULBLAD!$B:$CI,1+(T$3*5),FALSE)</f>
        <v>2.0000000000000002E-5</v>
      </c>
      <c r="U20" s="26">
        <f>VLOOKUP($B20,INVULBLAD!$B:$CI,1+(U$3*5),FALSE)</f>
        <v>2.0000000000000002E-5</v>
      </c>
      <c r="V20" s="51">
        <f t="shared" si="5"/>
        <v>18</v>
      </c>
      <c r="W20" s="16">
        <f t="shared" si="6"/>
        <v>18.001999999999999</v>
      </c>
      <c r="X20" s="27">
        <f t="shared" si="7"/>
        <v>18</v>
      </c>
      <c r="Y20" s="27">
        <f t="shared" ref="Y20:Y24" si="14">IF(AQ20&gt;0.1,21-COUNTIF(AQ$4:AQ$24,"&lt;"&amp;AQ20),0)</f>
        <v>0</v>
      </c>
      <c r="Z20" s="27">
        <f t="shared" ref="Z20:Z24" si="15">IF(AR20&gt;0.1,21-COUNTIF(AR$4:AR$24,"&lt;"&amp;AR20),0)</f>
        <v>0</v>
      </c>
      <c r="AA20" s="27">
        <f t="shared" ref="AA20:AA24" si="16">IF(AS20&gt;0.1,21-COUNTIF(AS$4:AS$24,"&lt;"&amp;AS20),0)</f>
        <v>0</v>
      </c>
      <c r="AB20" s="27">
        <f t="shared" ref="AB20:AB24" si="17">IF(AT20&gt;0.1,21-COUNTIF(AT$4:AT$24,"&lt;"&amp;AT20),0)</f>
        <v>0</v>
      </c>
      <c r="AC20" s="27">
        <f t="shared" ref="AC20:AC24" si="18">IF(AU20&gt;0.1,21-COUNTIF(AU$4:AU$24,"&lt;"&amp;AU20),0)</f>
        <v>0</v>
      </c>
      <c r="AD20" s="27">
        <f t="shared" ref="AD20:AD24" si="19">IF(AV20&gt;0.1,21-COUNTIF(AV$4:AV$24,"&lt;"&amp;AV20),0)</f>
        <v>0</v>
      </c>
      <c r="AE20" s="27">
        <f t="shared" ref="AE20:AE24" si="20">IF(AW20&gt;0.1,21-COUNTIF(AW$4:AW$24,"&lt;"&amp;AW20),0)</f>
        <v>0</v>
      </c>
      <c r="AF20" s="27">
        <f t="shared" ref="AF20:AF24" si="21">IF(AX20&gt;0.1,21-COUNTIF(AX$4:AX$24,"&lt;"&amp;AX20),0)</f>
        <v>0</v>
      </c>
      <c r="AG20" s="27">
        <f t="shared" ref="AG20:AG24" si="22">IF(AY20&gt;0.1,21-COUNTIF(AY$4:AY$24,"&lt;"&amp;AY20),0)</f>
        <v>0</v>
      </c>
      <c r="AH20" s="27">
        <f t="shared" ref="AH20:AH24" si="23">IF(AZ20&gt;0.1,21-COUNTIF(AZ$4:AZ$24,"&lt;"&amp;AZ20),0)</f>
        <v>0</v>
      </c>
      <c r="AI20" s="27">
        <f t="shared" ref="AI20:AI24" si="24">IF(BA20&gt;0.1,21-COUNTIF(BA$4:BA$24,"&lt;"&amp;BA20),0)</f>
        <v>0</v>
      </c>
      <c r="AJ20" s="27">
        <f t="shared" ref="AJ20:AJ24" si="25">IF(BB20&gt;0.1,21-COUNTIF(BB$4:BB$24,"&lt;"&amp;BB20),0)</f>
        <v>0</v>
      </c>
      <c r="AK20" s="27">
        <f t="shared" ref="AK20:AK24" si="26">IF(BC20&gt;0.1,21-COUNTIF(BC$4:BC$24,"&lt;"&amp;BC20),0)</f>
        <v>0</v>
      </c>
      <c r="AL20" s="27">
        <f t="shared" ref="AL20:AL24" si="27">IF(BD20&gt;0.1,21-COUNTIF(BD$4:BD$24,"&lt;"&amp;BD20),0)</f>
        <v>0</v>
      </c>
      <c r="AM20" s="27">
        <f t="shared" ref="AM20:AM24" si="28">IF(BE20&gt;0.1,21-COUNTIF(BE$4:BE$24,"&lt;"&amp;BE20),0)</f>
        <v>0</v>
      </c>
      <c r="AN20" s="27">
        <f t="shared" si="11"/>
        <v>0</v>
      </c>
      <c r="AP20" s="54">
        <f t="shared" si="8"/>
        <v>4</v>
      </c>
      <c r="AQ20" s="54">
        <f t="shared" ref="AQ20:AQ24" si="29">F20-ROW()/1000000</f>
        <v>0</v>
      </c>
      <c r="AR20" s="54">
        <f t="shared" ref="AR20:AR24" si="30">G20-ROW()/1000000</f>
        <v>0</v>
      </c>
      <c r="AS20" s="54">
        <f t="shared" ref="AS20:AS24" si="31">H20-ROW()/1000000</f>
        <v>0</v>
      </c>
      <c r="AT20" s="54">
        <f t="shared" ref="AT20:AT24" si="32">I20-ROW()/1000000</f>
        <v>0</v>
      </c>
      <c r="AU20" s="54">
        <f t="shared" ref="AU20:AU24" si="33">J20-ROW()/1000000</f>
        <v>0</v>
      </c>
      <c r="AV20" s="54">
        <f t="shared" ref="AV20:AV24" si="34">K20-ROW()/1000000</f>
        <v>0</v>
      </c>
      <c r="AW20" s="54">
        <f t="shared" ref="AW20:AW24" si="35">L20-ROW()/1000000</f>
        <v>0</v>
      </c>
      <c r="AX20" s="54">
        <f t="shared" ref="AX20:AX24" si="36">M20-ROW()/1000000</f>
        <v>0</v>
      </c>
      <c r="AY20" s="54">
        <f t="shared" ref="AY20:AY24" si="37">N20-ROW()/1000000</f>
        <v>0</v>
      </c>
      <c r="AZ20" s="54">
        <f t="shared" ref="AZ20:AZ24" si="38">O20-ROW()/1000000</f>
        <v>0</v>
      </c>
      <c r="BA20" s="54">
        <f t="shared" ref="BA20:BA24" si="39">P20-ROW()/1000000</f>
        <v>0</v>
      </c>
      <c r="BB20" s="54">
        <f t="shared" ref="BB20:BB24" si="40">Q20-ROW()/1000000</f>
        <v>0</v>
      </c>
      <c r="BC20" s="54">
        <f t="shared" ref="BC20:BC24" si="41">R20-ROW()/1000000</f>
        <v>0</v>
      </c>
      <c r="BD20" s="54">
        <f t="shared" ref="BD20:BD24" si="42">S20-ROW()/1000000</f>
        <v>0</v>
      </c>
      <c r="BE20" s="54">
        <f t="shared" ref="BE20:BE24" si="43">T20-ROW()/1000000</f>
        <v>0</v>
      </c>
      <c r="BF20" s="54">
        <f t="shared" si="12"/>
        <v>0</v>
      </c>
      <c r="BH20" s="55">
        <f t="shared" si="9"/>
        <v>4</v>
      </c>
      <c r="BI20" s="55">
        <f t="shared" ref="BI20:BI24" si="44">RANK(AQ20,AQ$4:AQ$24,1)</f>
        <v>1</v>
      </c>
      <c r="BJ20" s="55">
        <f t="shared" ref="BJ20:BJ24" si="45">RANK(AR20,AR$4:AR$24,1)</f>
        <v>1</v>
      </c>
      <c r="BK20" s="55">
        <f t="shared" ref="BK20:BK24" si="46">RANK(AS20,AS$4:AS$24,1)</f>
        <v>1</v>
      </c>
      <c r="BL20" s="55">
        <f t="shared" ref="BL20:BL24" si="47">RANK(AT20,AT$4:AT$24,1)</f>
        <v>1</v>
      </c>
      <c r="BM20" s="55">
        <f t="shared" ref="BM20:BM24" si="48">RANK(AU20,AU$4:AU$24,1)</f>
        <v>1</v>
      </c>
      <c r="BN20" s="55">
        <f t="shared" ref="BN20:BN24" si="49">RANK(AV20,AV$4:AV$24,1)</f>
        <v>1</v>
      </c>
      <c r="BO20" s="55">
        <f t="shared" ref="BO20:BO24" si="50">RANK(AW20,AW$4:AW$24,1)</f>
        <v>1</v>
      </c>
      <c r="BP20" s="55">
        <f t="shared" ref="BP20:BP24" si="51">RANK(AX20,AX$4:AX$24,1)</f>
        <v>1</v>
      </c>
      <c r="BQ20" s="55">
        <f t="shared" ref="BQ20:BQ24" si="52">RANK(AY20,AY$4:AY$24,1)</f>
        <v>1</v>
      </c>
      <c r="BR20" s="55">
        <f t="shared" ref="BR20:BR24" si="53">RANK(AZ20,AZ$4:AZ$24,1)</f>
        <v>1</v>
      </c>
      <c r="BS20" s="55">
        <f t="shared" ref="BS20:BS24" si="54">RANK(BA20,BA$4:BA$24,1)</f>
        <v>1</v>
      </c>
      <c r="BT20" s="55">
        <f t="shared" ref="BT20:BT24" si="55">RANK(BB20,BB$4:BB$24,1)</f>
        <v>1</v>
      </c>
      <c r="BU20" s="55">
        <f t="shared" ref="BU20:BU24" si="56">RANK(BC20,BC$4:BC$24,1)</f>
        <v>1</v>
      </c>
      <c r="BV20" s="55">
        <f t="shared" ref="BV20:BV24" si="57">RANK(BD20,BD$4:BD$24,1)</f>
        <v>1</v>
      </c>
      <c r="BW20" s="55">
        <f t="shared" ref="BW20:BW24" si="58">RANK(BE20,BE$4:BE$24,1)</f>
        <v>1</v>
      </c>
      <c r="BX20" s="55">
        <f t="shared" si="13"/>
        <v>1</v>
      </c>
      <c r="BZ20" s="55">
        <f t="shared" si="10"/>
        <v>18.000019999999999</v>
      </c>
    </row>
    <row r="21" spans="1:78" x14ac:dyDescent="0.25">
      <c r="A21" s="14">
        <v>70</v>
      </c>
      <c r="B21" s="15" t="str">
        <f>INVULBLAD!B21</f>
        <v>deelnemer 18</v>
      </c>
      <c r="C21" s="13">
        <f t="shared" si="3"/>
        <v>5</v>
      </c>
      <c r="D21" s="16">
        <f t="shared" si="4"/>
        <v>5.002457000000005</v>
      </c>
      <c r="E21" s="26">
        <f>VLOOKUP($B21,INVULBLAD!$B:$CI,1+(E$3*5),FALSE)</f>
        <v>5.0000210000000003</v>
      </c>
      <c r="F21" s="26">
        <f>VLOOKUP($B21,INVULBLAD!$B:$CI,1+(F$3*5),FALSE)</f>
        <v>2.0999999999999999E-5</v>
      </c>
      <c r="G21" s="26">
        <f>VLOOKUP($B21,INVULBLAD!$B:$CI,1+(G$3*5),FALSE)</f>
        <v>2.0999999999999999E-5</v>
      </c>
      <c r="H21" s="26">
        <f>VLOOKUP($B21,INVULBLAD!$B:$CI,1+(H$3*5),FALSE)</f>
        <v>2.0999999999999999E-5</v>
      </c>
      <c r="I21" s="26">
        <f>VLOOKUP($B21,INVULBLAD!$B:$CI,1+(I$3*5),FALSE)</f>
        <v>2.0999999999999999E-5</v>
      </c>
      <c r="J21" s="26">
        <f>VLOOKUP($B21,INVULBLAD!$B:$CI,1+(J$3*5),FALSE)</f>
        <v>2.0999999999999999E-5</v>
      </c>
      <c r="K21" s="26">
        <f>VLOOKUP($B21,INVULBLAD!$B:$CI,1+(K$3*5),FALSE)</f>
        <v>2.0999999999999999E-5</v>
      </c>
      <c r="L21" s="26">
        <f>VLOOKUP($B21,INVULBLAD!$B:$CI,1+(L$3*5),FALSE)</f>
        <v>2.0999999999999999E-5</v>
      </c>
      <c r="M21" s="26">
        <f>VLOOKUP($B21,INVULBLAD!$B:$CI,1+(M$3*5),FALSE)</f>
        <v>2.0999999999999999E-5</v>
      </c>
      <c r="N21" s="26">
        <f>VLOOKUP($B21,INVULBLAD!$B:$CI,1+(N$3*5),FALSE)</f>
        <v>2.0999999999999999E-5</v>
      </c>
      <c r="O21" s="26">
        <f>VLOOKUP($B21,INVULBLAD!$B:$CI,1+(O$3*5),FALSE)</f>
        <v>2.0999999999999999E-5</v>
      </c>
      <c r="P21" s="26">
        <f>VLOOKUP($B21,INVULBLAD!$B:$CI,1+(P$3*5),FALSE)</f>
        <v>2.0999999999999999E-5</v>
      </c>
      <c r="Q21" s="26">
        <f>VLOOKUP($B21,INVULBLAD!$B:$CI,1+(Q$3*5),FALSE)</f>
        <v>2.0999999999999999E-5</v>
      </c>
      <c r="R21" s="26">
        <f>VLOOKUP($B21,INVULBLAD!$B:$CI,1+(R$3*5),FALSE)</f>
        <v>2.0999999999999999E-5</v>
      </c>
      <c r="S21" s="26">
        <f>VLOOKUP($B21,INVULBLAD!$B:$CI,1+(S$3*5),FALSE)</f>
        <v>2.0999999999999999E-5</v>
      </c>
      <c r="T21" s="26">
        <f>VLOOKUP($B21,INVULBLAD!$B:$CI,1+(T$3*5),FALSE)</f>
        <v>2.0999999999999999E-5</v>
      </c>
      <c r="U21" s="26">
        <f>VLOOKUP($B21,INVULBLAD!$B:$CI,1+(U$3*5),FALSE)</f>
        <v>2.0999999999999999E-5</v>
      </c>
      <c r="V21" s="51">
        <f t="shared" si="5"/>
        <v>15</v>
      </c>
      <c r="W21" s="16">
        <f t="shared" si="6"/>
        <v>15.0021</v>
      </c>
      <c r="X21" s="27">
        <f t="shared" si="7"/>
        <v>15</v>
      </c>
      <c r="Y21" s="27">
        <f t="shared" si="14"/>
        <v>0</v>
      </c>
      <c r="Z21" s="27">
        <f t="shared" si="15"/>
        <v>0</v>
      </c>
      <c r="AA21" s="27">
        <f t="shared" si="16"/>
        <v>0</v>
      </c>
      <c r="AB21" s="27">
        <f t="shared" si="17"/>
        <v>0</v>
      </c>
      <c r="AC21" s="27">
        <f t="shared" si="18"/>
        <v>0</v>
      </c>
      <c r="AD21" s="27">
        <f t="shared" si="19"/>
        <v>0</v>
      </c>
      <c r="AE21" s="27">
        <f t="shared" si="20"/>
        <v>0</v>
      </c>
      <c r="AF21" s="27">
        <f t="shared" si="21"/>
        <v>0</v>
      </c>
      <c r="AG21" s="27">
        <f t="shared" si="22"/>
        <v>0</v>
      </c>
      <c r="AH21" s="27">
        <f t="shared" si="23"/>
        <v>0</v>
      </c>
      <c r="AI21" s="27">
        <f t="shared" si="24"/>
        <v>0</v>
      </c>
      <c r="AJ21" s="27">
        <f t="shared" si="25"/>
        <v>0</v>
      </c>
      <c r="AK21" s="27">
        <f t="shared" si="26"/>
        <v>0</v>
      </c>
      <c r="AL21" s="27">
        <f t="shared" si="27"/>
        <v>0</v>
      </c>
      <c r="AM21" s="27">
        <f t="shared" si="28"/>
        <v>0</v>
      </c>
      <c r="AN21" s="27">
        <f t="shared" si="11"/>
        <v>0</v>
      </c>
      <c r="AP21" s="54">
        <f t="shared" si="8"/>
        <v>5</v>
      </c>
      <c r="AQ21" s="54">
        <f t="shared" si="29"/>
        <v>0</v>
      </c>
      <c r="AR21" s="54">
        <f t="shared" si="30"/>
        <v>0</v>
      </c>
      <c r="AS21" s="54">
        <f t="shared" si="31"/>
        <v>0</v>
      </c>
      <c r="AT21" s="54">
        <f t="shared" si="32"/>
        <v>0</v>
      </c>
      <c r="AU21" s="54">
        <f t="shared" si="33"/>
        <v>0</v>
      </c>
      <c r="AV21" s="54">
        <f t="shared" si="34"/>
        <v>0</v>
      </c>
      <c r="AW21" s="54">
        <f t="shared" si="35"/>
        <v>0</v>
      </c>
      <c r="AX21" s="54">
        <f t="shared" si="36"/>
        <v>0</v>
      </c>
      <c r="AY21" s="54">
        <f t="shared" si="37"/>
        <v>0</v>
      </c>
      <c r="AZ21" s="54">
        <f t="shared" si="38"/>
        <v>0</v>
      </c>
      <c r="BA21" s="54">
        <f t="shared" si="39"/>
        <v>0</v>
      </c>
      <c r="BB21" s="54">
        <f t="shared" si="40"/>
        <v>0</v>
      </c>
      <c r="BC21" s="54">
        <f t="shared" si="41"/>
        <v>0</v>
      </c>
      <c r="BD21" s="54">
        <f t="shared" si="42"/>
        <v>0</v>
      </c>
      <c r="BE21" s="54">
        <f t="shared" si="43"/>
        <v>0</v>
      </c>
      <c r="BF21" s="54">
        <f t="shared" si="12"/>
        <v>0</v>
      </c>
      <c r="BH21" s="55">
        <f t="shared" si="9"/>
        <v>7</v>
      </c>
      <c r="BI21" s="55">
        <f t="shared" si="44"/>
        <v>1</v>
      </c>
      <c r="BJ21" s="55">
        <f t="shared" si="45"/>
        <v>1</v>
      </c>
      <c r="BK21" s="55">
        <f t="shared" si="46"/>
        <v>1</v>
      </c>
      <c r="BL21" s="55">
        <f t="shared" si="47"/>
        <v>1</v>
      </c>
      <c r="BM21" s="55">
        <f t="shared" si="48"/>
        <v>1</v>
      </c>
      <c r="BN21" s="55">
        <f t="shared" si="49"/>
        <v>1</v>
      </c>
      <c r="BO21" s="55">
        <f t="shared" si="50"/>
        <v>1</v>
      </c>
      <c r="BP21" s="55">
        <f t="shared" si="51"/>
        <v>1</v>
      </c>
      <c r="BQ21" s="55">
        <f t="shared" si="52"/>
        <v>1</v>
      </c>
      <c r="BR21" s="55">
        <f t="shared" si="53"/>
        <v>1</v>
      </c>
      <c r="BS21" s="55">
        <f t="shared" si="54"/>
        <v>1</v>
      </c>
      <c r="BT21" s="55">
        <f t="shared" si="55"/>
        <v>1</v>
      </c>
      <c r="BU21" s="55">
        <f t="shared" si="56"/>
        <v>1</v>
      </c>
      <c r="BV21" s="55">
        <f t="shared" si="57"/>
        <v>1</v>
      </c>
      <c r="BW21" s="55">
        <f t="shared" si="58"/>
        <v>1</v>
      </c>
      <c r="BX21" s="55">
        <f t="shared" si="13"/>
        <v>1</v>
      </c>
      <c r="BZ21" s="55">
        <f t="shared" si="10"/>
        <v>15.000021</v>
      </c>
    </row>
    <row r="22" spans="1:78" x14ac:dyDescent="0.25">
      <c r="A22" s="14">
        <v>71</v>
      </c>
      <c r="B22" s="15" t="str">
        <f>INVULBLAD!B22</f>
        <v>deelnemer 19</v>
      </c>
      <c r="C22" s="13">
        <f t="shared" si="3"/>
        <v>9</v>
      </c>
      <c r="D22" s="16">
        <f t="shared" si="4"/>
        <v>9.0025739999999921</v>
      </c>
      <c r="E22" s="26">
        <f>VLOOKUP($B22,INVULBLAD!$B:$CI,1+(E$3*5),FALSE)</f>
        <v>9.0000219999999995</v>
      </c>
      <c r="F22" s="26">
        <f>VLOOKUP($B22,INVULBLAD!$B:$CI,1+(F$3*5),FALSE)</f>
        <v>2.1999999999999999E-5</v>
      </c>
      <c r="G22" s="26">
        <f>VLOOKUP($B22,INVULBLAD!$B:$CI,1+(G$3*5),FALSE)</f>
        <v>2.1999999999999999E-5</v>
      </c>
      <c r="H22" s="26">
        <f>VLOOKUP($B22,INVULBLAD!$B:$CI,1+(H$3*5),FALSE)</f>
        <v>2.1999999999999999E-5</v>
      </c>
      <c r="I22" s="26">
        <f>VLOOKUP($B22,INVULBLAD!$B:$CI,1+(I$3*5),FALSE)</f>
        <v>2.1999999999999999E-5</v>
      </c>
      <c r="J22" s="26">
        <f>VLOOKUP($B22,INVULBLAD!$B:$CI,1+(J$3*5),FALSE)</f>
        <v>2.1999999999999999E-5</v>
      </c>
      <c r="K22" s="26">
        <f>VLOOKUP($B22,INVULBLAD!$B:$CI,1+(K$3*5),FALSE)</f>
        <v>2.1999999999999999E-5</v>
      </c>
      <c r="L22" s="26">
        <f>VLOOKUP($B22,INVULBLAD!$B:$CI,1+(L$3*5),FALSE)</f>
        <v>2.1999999999999999E-5</v>
      </c>
      <c r="M22" s="26">
        <f>VLOOKUP($B22,INVULBLAD!$B:$CI,1+(M$3*5),FALSE)</f>
        <v>2.1999999999999999E-5</v>
      </c>
      <c r="N22" s="26">
        <f>VLOOKUP($B22,INVULBLAD!$B:$CI,1+(N$3*5),FALSE)</f>
        <v>2.1999999999999999E-5</v>
      </c>
      <c r="O22" s="26">
        <f>VLOOKUP($B22,INVULBLAD!$B:$CI,1+(O$3*5),FALSE)</f>
        <v>2.1999999999999999E-5</v>
      </c>
      <c r="P22" s="26">
        <f>VLOOKUP($B22,INVULBLAD!$B:$CI,1+(P$3*5),FALSE)</f>
        <v>2.1999999999999999E-5</v>
      </c>
      <c r="Q22" s="26">
        <f>VLOOKUP($B22,INVULBLAD!$B:$CI,1+(Q$3*5),FALSE)</f>
        <v>2.1999999999999999E-5</v>
      </c>
      <c r="R22" s="26">
        <f>VLOOKUP($B22,INVULBLAD!$B:$CI,1+(R$3*5),FALSE)</f>
        <v>2.1999999999999999E-5</v>
      </c>
      <c r="S22" s="26">
        <f>VLOOKUP($B22,INVULBLAD!$B:$CI,1+(S$3*5),FALSE)</f>
        <v>2.1999999999999999E-5</v>
      </c>
      <c r="T22" s="26">
        <f>VLOOKUP($B22,INVULBLAD!$B:$CI,1+(T$3*5),FALSE)</f>
        <v>2.1999999999999999E-5</v>
      </c>
      <c r="U22" s="26">
        <f>VLOOKUP($B22,INVULBLAD!$B:$CI,1+(U$3*5),FALSE)</f>
        <v>2.1999999999999999E-5</v>
      </c>
      <c r="V22" s="51">
        <f t="shared" si="5"/>
        <v>7</v>
      </c>
      <c r="W22" s="16">
        <f t="shared" si="6"/>
        <v>7.0022000000000002</v>
      </c>
      <c r="X22" s="27">
        <f t="shared" si="7"/>
        <v>7</v>
      </c>
      <c r="Y22" s="27">
        <f t="shared" si="14"/>
        <v>0</v>
      </c>
      <c r="Z22" s="27">
        <f t="shared" si="15"/>
        <v>0</v>
      </c>
      <c r="AA22" s="27">
        <f t="shared" si="16"/>
        <v>0</v>
      </c>
      <c r="AB22" s="27">
        <f t="shared" si="17"/>
        <v>0</v>
      </c>
      <c r="AC22" s="27">
        <f t="shared" si="18"/>
        <v>0</v>
      </c>
      <c r="AD22" s="27">
        <f t="shared" si="19"/>
        <v>0</v>
      </c>
      <c r="AE22" s="27">
        <f t="shared" si="20"/>
        <v>0</v>
      </c>
      <c r="AF22" s="27">
        <f t="shared" si="21"/>
        <v>0</v>
      </c>
      <c r="AG22" s="27">
        <f t="shared" si="22"/>
        <v>0</v>
      </c>
      <c r="AH22" s="27">
        <f t="shared" si="23"/>
        <v>0</v>
      </c>
      <c r="AI22" s="27">
        <f t="shared" si="24"/>
        <v>0</v>
      </c>
      <c r="AJ22" s="27">
        <f t="shared" si="25"/>
        <v>0</v>
      </c>
      <c r="AK22" s="27">
        <f t="shared" si="26"/>
        <v>0</v>
      </c>
      <c r="AL22" s="27">
        <f t="shared" si="27"/>
        <v>0</v>
      </c>
      <c r="AM22" s="27">
        <f t="shared" si="28"/>
        <v>0</v>
      </c>
      <c r="AN22" s="27">
        <f t="shared" si="11"/>
        <v>0</v>
      </c>
      <c r="AP22" s="54">
        <f t="shared" si="8"/>
        <v>9</v>
      </c>
      <c r="AQ22" s="54">
        <f t="shared" si="29"/>
        <v>0</v>
      </c>
      <c r="AR22" s="54">
        <f t="shared" si="30"/>
        <v>0</v>
      </c>
      <c r="AS22" s="54">
        <f t="shared" si="31"/>
        <v>0</v>
      </c>
      <c r="AT22" s="54">
        <f t="shared" si="32"/>
        <v>0</v>
      </c>
      <c r="AU22" s="54">
        <f t="shared" si="33"/>
        <v>0</v>
      </c>
      <c r="AV22" s="54">
        <f t="shared" si="34"/>
        <v>0</v>
      </c>
      <c r="AW22" s="54">
        <f t="shared" si="35"/>
        <v>0</v>
      </c>
      <c r="AX22" s="54">
        <f t="shared" si="36"/>
        <v>0</v>
      </c>
      <c r="AY22" s="54">
        <f t="shared" si="37"/>
        <v>0</v>
      </c>
      <c r="AZ22" s="54">
        <f t="shared" si="38"/>
        <v>0</v>
      </c>
      <c r="BA22" s="54">
        <f t="shared" si="39"/>
        <v>0</v>
      </c>
      <c r="BB22" s="54">
        <f t="shared" si="40"/>
        <v>0</v>
      </c>
      <c r="BC22" s="54">
        <f t="shared" si="41"/>
        <v>0</v>
      </c>
      <c r="BD22" s="54">
        <f t="shared" si="42"/>
        <v>0</v>
      </c>
      <c r="BE22" s="54">
        <f t="shared" si="43"/>
        <v>0</v>
      </c>
      <c r="BF22" s="54">
        <f t="shared" si="12"/>
        <v>0</v>
      </c>
      <c r="BH22" s="55">
        <f t="shared" si="9"/>
        <v>15</v>
      </c>
      <c r="BI22" s="55">
        <f t="shared" si="44"/>
        <v>1</v>
      </c>
      <c r="BJ22" s="55">
        <f t="shared" si="45"/>
        <v>1</v>
      </c>
      <c r="BK22" s="55">
        <f t="shared" si="46"/>
        <v>1</v>
      </c>
      <c r="BL22" s="55">
        <f t="shared" si="47"/>
        <v>1</v>
      </c>
      <c r="BM22" s="55">
        <f t="shared" si="48"/>
        <v>1</v>
      </c>
      <c r="BN22" s="55">
        <f t="shared" si="49"/>
        <v>1</v>
      </c>
      <c r="BO22" s="55">
        <f t="shared" si="50"/>
        <v>1</v>
      </c>
      <c r="BP22" s="55">
        <f t="shared" si="51"/>
        <v>1</v>
      </c>
      <c r="BQ22" s="55">
        <f t="shared" si="52"/>
        <v>1</v>
      </c>
      <c r="BR22" s="55">
        <f t="shared" si="53"/>
        <v>1</v>
      </c>
      <c r="BS22" s="55">
        <f t="shared" si="54"/>
        <v>1</v>
      </c>
      <c r="BT22" s="55">
        <f t="shared" si="55"/>
        <v>1</v>
      </c>
      <c r="BU22" s="55">
        <f t="shared" si="56"/>
        <v>1</v>
      </c>
      <c r="BV22" s="55">
        <f t="shared" si="57"/>
        <v>1</v>
      </c>
      <c r="BW22" s="55">
        <f t="shared" si="58"/>
        <v>1</v>
      </c>
      <c r="BX22" s="55">
        <f t="shared" si="13"/>
        <v>1</v>
      </c>
      <c r="BZ22" s="55">
        <f t="shared" si="10"/>
        <v>7.0000220000000004</v>
      </c>
    </row>
    <row r="23" spans="1:78" x14ac:dyDescent="0.25">
      <c r="A23" s="14">
        <v>72</v>
      </c>
      <c r="B23" s="15" t="str">
        <f>INVULBLAD!B23</f>
        <v>deelnemer 20</v>
      </c>
      <c r="C23" s="13">
        <f t="shared" si="3"/>
        <v>8</v>
      </c>
      <c r="D23" s="16">
        <f t="shared" si="4"/>
        <v>8.0026910000000093</v>
      </c>
      <c r="E23" s="26">
        <f>VLOOKUP($B23,INVULBLAD!$B:$CI,1+(E$3*5),FALSE)</f>
        <v>8.0000230000000006</v>
      </c>
      <c r="F23" s="26">
        <f>VLOOKUP($B23,INVULBLAD!$B:$CI,1+(F$3*5),FALSE)</f>
        <v>2.3E-5</v>
      </c>
      <c r="G23" s="26">
        <f>VLOOKUP($B23,INVULBLAD!$B:$CI,1+(G$3*5),FALSE)</f>
        <v>2.3E-5</v>
      </c>
      <c r="H23" s="26">
        <f>VLOOKUP($B23,INVULBLAD!$B:$CI,1+(H$3*5),FALSE)</f>
        <v>2.3E-5</v>
      </c>
      <c r="I23" s="26">
        <f>VLOOKUP($B23,INVULBLAD!$B:$CI,1+(I$3*5),FALSE)</f>
        <v>2.3E-5</v>
      </c>
      <c r="J23" s="26">
        <f>VLOOKUP($B23,INVULBLAD!$B:$CI,1+(J$3*5),FALSE)</f>
        <v>2.3E-5</v>
      </c>
      <c r="K23" s="26">
        <f>VLOOKUP($B23,INVULBLAD!$B:$CI,1+(K$3*5),FALSE)</f>
        <v>2.3E-5</v>
      </c>
      <c r="L23" s="26">
        <f>VLOOKUP($B23,INVULBLAD!$B:$CI,1+(L$3*5),FALSE)</f>
        <v>2.3E-5</v>
      </c>
      <c r="M23" s="26">
        <f>VLOOKUP($B23,INVULBLAD!$B:$CI,1+(M$3*5),FALSE)</f>
        <v>2.3E-5</v>
      </c>
      <c r="N23" s="26">
        <f>VLOOKUP($B23,INVULBLAD!$B:$CI,1+(N$3*5),FALSE)</f>
        <v>2.3E-5</v>
      </c>
      <c r="O23" s="26">
        <f>VLOOKUP($B23,INVULBLAD!$B:$CI,1+(O$3*5),FALSE)</f>
        <v>2.3E-5</v>
      </c>
      <c r="P23" s="26">
        <f>VLOOKUP($B23,INVULBLAD!$B:$CI,1+(P$3*5),FALSE)</f>
        <v>2.3E-5</v>
      </c>
      <c r="Q23" s="26">
        <f>VLOOKUP($B23,INVULBLAD!$B:$CI,1+(Q$3*5),FALSE)</f>
        <v>2.3E-5</v>
      </c>
      <c r="R23" s="26">
        <f>VLOOKUP($B23,INVULBLAD!$B:$CI,1+(R$3*5),FALSE)</f>
        <v>2.3E-5</v>
      </c>
      <c r="S23" s="26">
        <f>VLOOKUP($B23,INVULBLAD!$B:$CI,1+(S$3*5),FALSE)</f>
        <v>2.3E-5</v>
      </c>
      <c r="T23" s="26">
        <f>VLOOKUP($B23,INVULBLAD!$B:$CI,1+(T$3*5),FALSE)</f>
        <v>2.3E-5</v>
      </c>
      <c r="U23" s="26">
        <f>VLOOKUP($B23,INVULBLAD!$B:$CI,1+(U$3*5),FALSE)</f>
        <v>2.3E-5</v>
      </c>
      <c r="V23" s="51">
        <f t="shared" si="5"/>
        <v>10</v>
      </c>
      <c r="W23" s="16">
        <f t="shared" si="6"/>
        <v>10.0023</v>
      </c>
      <c r="X23" s="27">
        <f t="shared" si="7"/>
        <v>10</v>
      </c>
      <c r="Y23" s="27">
        <f t="shared" si="14"/>
        <v>0</v>
      </c>
      <c r="Z23" s="27">
        <f t="shared" si="15"/>
        <v>0</v>
      </c>
      <c r="AA23" s="27">
        <f t="shared" si="16"/>
        <v>0</v>
      </c>
      <c r="AB23" s="27">
        <f t="shared" si="17"/>
        <v>0</v>
      </c>
      <c r="AC23" s="27">
        <f t="shared" si="18"/>
        <v>0</v>
      </c>
      <c r="AD23" s="27">
        <f t="shared" si="19"/>
        <v>0</v>
      </c>
      <c r="AE23" s="27">
        <f t="shared" si="20"/>
        <v>0</v>
      </c>
      <c r="AF23" s="27">
        <f t="shared" si="21"/>
        <v>0</v>
      </c>
      <c r="AG23" s="27">
        <f t="shared" si="22"/>
        <v>0</v>
      </c>
      <c r="AH23" s="27">
        <f t="shared" si="23"/>
        <v>0</v>
      </c>
      <c r="AI23" s="27">
        <f t="shared" si="24"/>
        <v>0</v>
      </c>
      <c r="AJ23" s="27">
        <f t="shared" si="25"/>
        <v>0</v>
      </c>
      <c r="AK23" s="27">
        <f t="shared" si="26"/>
        <v>0</v>
      </c>
      <c r="AL23" s="27">
        <f t="shared" si="27"/>
        <v>0</v>
      </c>
      <c r="AM23" s="27">
        <f t="shared" si="28"/>
        <v>0</v>
      </c>
      <c r="AN23" s="27">
        <f t="shared" si="11"/>
        <v>0</v>
      </c>
      <c r="AP23" s="54">
        <f t="shared" si="8"/>
        <v>8</v>
      </c>
      <c r="AQ23" s="54">
        <f t="shared" si="29"/>
        <v>0</v>
      </c>
      <c r="AR23" s="54">
        <f t="shared" si="30"/>
        <v>0</v>
      </c>
      <c r="AS23" s="54">
        <f t="shared" si="31"/>
        <v>0</v>
      </c>
      <c r="AT23" s="54">
        <f t="shared" si="32"/>
        <v>0</v>
      </c>
      <c r="AU23" s="54">
        <f t="shared" si="33"/>
        <v>0</v>
      </c>
      <c r="AV23" s="54">
        <f t="shared" si="34"/>
        <v>0</v>
      </c>
      <c r="AW23" s="54">
        <f t="shared" si="35"/>
        <v>0</v>
      </c>
      <c r="AX23" s="54">
        <f t="shared" si="36"/>
        <v>0</v>
      </c>
      <c r="AY23" s="54">
        <f t="shared" si="37"/>
        <v>0</v>
      </c>
      <c r="AZ23" s="54">
        <f t="shared" si="38"/>
        <v>0</v>
      </c>
      <c r="BA23" s="54">
        <f t="shared" si="39"/>
        <v>0</v>
      </c>
      <c r="BB23" s="54">
        <f t="shared" si="40"/>
        <v>0</v>
      </c>
      <c r="BC23" s="54">
        <f t="shared" si="41"/>
        <v>0</v>
      </c>
      <c r="BD23" s="54">
        <f t="shared" si="42"/>
        <v>0</v>
      </c>
      <c r="BE23" s="54">
        <f t="shared" si="43"/>
        <v>0</v>
      </c>
      <c r="BF23" s="54">
        <f t="shared" si="12"/>
        <v>0</v>
      </c>
      <c r="BH23" s="55">
        <f t="shared" si="9"/>
        <v>12</v>
      </c>
      <c r="BI23" s="55">
        <f t="shared" si="44"/>
        <v>1</v>
      </c>
      <c r="BJ23" s="55">
        <f t="shared" si="45"/>
        <v>1</v>
      </c>
      <c r="BK23" s="55">
        <f t="shared" si="46"/>
        <v>1</v>
      </c>
      <c r="BL23" s="55">
        <f t="shared" si="47"/>
        <v>1</v>
      </c>
      <c r="BM23" s="55">
        <f t="shared" si="48"/>
        <v>1</v>
      </c>
      <c r="BN23" s="55">
        <f t="shared" si="49"/>
        <v>1</v>
      </c>
      <c r="BO23" s="55">
        <f t="shared" si="50"/>
        <v>1</v>
      </c>
      <c r="BP23" s="55">
        <f t="shared" si="51"/>
        <v>1</v>
      </c>
      <c r="BQ23" s="55">
        <f t="shared" si="52"/>
        <v>1</v>
      </c>
      <c r="BR23" s="55">
        <f t="shared" si="53"/>
        <v>1</v>
      </c>
      <c r="BS23" s="55">
        <f t="shared" si="54"/>
        <v>1</v>
      </c>
      <c r="BT23" s="55">
        <f t="shared" si="55"/>
        <v>1</v>
      </c>
      <c r="BU23" s="55">
        <f t="shared" si="56"/>
        <v>1</v>
      </c>
      <c r="BV23" s="55">
        <f t="shared" si="57"/>
        <v>1</v>
      </c>
      <c r="BW23" s="55">
        <f t="shared" si="58"/>
        <v>1</v>
      </c>
      <c r="BX23" s="55">
        <f t="shared" si="13"/>
        <v>1</v>
      </c>
      <c r="BZ23" s="55">
        <f t="shared" si="10"/>
        <v>10.000023000000001</v>
      </c>
    </row>
    <row r="24" spans="1:78" x14ac:dyDescent="0.25">
      <c r="A24" s="14">
        <v>74</v>
      </c>
      <c r="B24" s="15" t="str">
        <f>INVULBLAD!B24</f>
        <v>deelnemer 21</v>
      </c>
      <c r="C24" s="13">
        <f t="shared" si="3"/>
        <v>4</v>
      </c>
      <c r="D24" s="16">
        <f t="shared" si="4"/>
        <v>4.0028079999999964</v>
      </c>
      <c r="E24" s="26">
        <f>VLOOKUP($B24,INVULBLAD!$B:$CI,1+(E$3*5),FALSE)</f>
        <v>4.0000239999999998</v>
      </c>
      <c r="F24" s="26">
        <f>VLOOKUP($B24,INVULBLAD!$B:$CI,1+(F$3*5),FALSE)</f>
        <v>2.4000000000000001E-5</v>
      </c>
      <c r="G24" s="26">
        <f>VLOOKUP($B24,INVULBLAD!$B:$CI,1+(G$3*5),FALSE)</f>
        <v>2.4000000000000001E-5</v>
      </c>
      <c r="H24" s="26">
        <f>VLOOKUP($B24,INVULBLAD!$B:$CI,1+(H$3*5),FALSE)</f>
        <v>2.4000000000000001E-5</v>
      </c>
      <c r="I24" s="26">
        <f>VLOOKUP($B24,INVULBLAD!$B:$CI,1+(I$3*5),FALSE)</f>
        <v>2.4000000000000001E-5</v>
      </c>
      <c r="J24" s="26">
        <f>VLOOKUP($B24,INVULBLAD!$B:$CI,1+(J$3*5),FALSE)</f>
        <v>2.4000000000000001E-5</v>
      </c>
      <c r="K24" s="26">
        <f>VLOOKUP($B24,INVULBLAD!$B:$CI,1+(K$3*5),FALSE)</f>
        <v>2.4000000000000001E-5</v>
      </c>
      <c r="L24" s="26">
        <f>VLOOKUP($B24,INVULBLAD!$B:$CI,1+(L$3*5),FALSE)</f>
        <v>2.4000000000000001E-5</v>
      </c>
      <c r="M24" s="26">
        <f>VLOOKUP($B24,INVULBLAD!$B:$CI,1+(M$3*5),FALSE)</f>
        <v>2.4000000000000001E-5</v>
      </c>
      <c r="N24" s="26">
        <f>VLOOKUP($B24,INVULBLAD!$B:$CI,1+(N$3*5),FALSE)</f>
        <v>2.4000000000000001E-5</v>
      </c>
      <c r="O24" s="26">
        <f>VLOOKUP($B24,INVULBLAD!$B:$CI,1+(O$3*5),FALSE)</f>
        <v>2.4000000000000001E-5</v>
      </c>
      <c r="P24" s="26">
        <f>VLOOKUP($B24,INVULBLAD!$B:$CI,1+(P$3*5),FALSE)</f>
        <v>2.4000000000000001E-5</v>
      </c>
      <c r="Q24" s="26">
        <f>VLOOKUP($B24,INVULBLAD!$B:$CI,1+(Q$3*5),FALSE)</f>
        <v>2.4000000000000001E-5</v>
      </c>
      <c r="R24" s="26">
        <f>VLOOKUP($B24,INVULBLAD!$B:$CI,1+(R$3*5),FALSE)</f>
        <v>2.4000000000000001E-5</v>
      </c>
      <c r="S24" s="26">
        <f>VLOOKUP($B24,INVULBLAD!$B:$CI,1+(S$3*5),FALSE)</f>
        <v>2.4000000000000001E-5</v>
      </c>
      <c r="T24" s="26">
        <f>VLOOKUP($B24,INVULBLAD!$B:$CI,1+(T$3*5),FALSE)</f>
        <v>2.4000000000000001E-5</v>
      </c>
      <c r="U24" s="26">
        <f>VLOOKUP($B24,INVULBLAD!$B:$CI,1+(U$3*5),FALSE)</f>
        <v>2.4000000000000001E-5</v>
      </c>
      <c r="V24" s="51">
        <f t="shared" si="5"/>
        <v>18</v>
      </c>
      <c r="W24" s="16">
        <f t="shared" si="6"/>
        <v>18.002400000000002</v>
      </c>
      <c r="X24" s="27">
        <f t="shared" si="7"/>
        <v>18</v>
      </c>
      <c r="Y24" s="27">
        <f t="shared" si="14"/>
        <v>0</v>
      </c>
      <c r="Z24" s="27">
        <f t="shared" si="15"/>
        <v>0</v>
      </c>
      <c r="AA24" s="27">
        <f t="shared" si="16"/>
        <v>0</v>
      </c>
      <c r="AB24" s="27">
        <f t="shared" si="17"/>
        <v>0</v>
      </c>
      <c r="AC24" s="27">
        <f t="shared" si="18"/>
        <v>0</v>
      </c>
      <c r="AD24" s="27">
        <f t="shared" si="19"/>
        <v>0</v>
      </c>
      <c r="AE24" s="27">
        <f t="shared" si="20"/>
        <v>0</v>
      </c>
      <c r="AF24" s="27">
        <f t="shared" si="21"/>
        <v>0</v>
      </c>
      <c r="AG24" s="27">
        <f t="shared" si="22"/>
        <v>0</v>
      </c>
      <c r="AH24" s="27">
        <f t="shared" si="23"/>
        <v>0</v>
      </c>
      <c r="AI24" s="27">
        <f t="shared" si="24"/>
        <v>0</v>
      </c>
      <c r="AJ24" s="27">
        <f t="shared" si="25"/>
        <v>0</v>
      </c>
      <c r="AK24" s="27">
        <f t="shared" si="26"/>
        <v>0</v>
      </c>
      <c r="AL24" s="27">
        <f t="shared" si="27"/>
        <v>0</v>
      </c>
      <c r="AM24" s="27">
        <f t="shared" si="28"/>
        <v>0</v>
      </c>
      <c r="AN24" s="27">
        <f t="shared" si="11"/>
        <v>0</v>
      </c>
      <c r="AP24" s="54">
        <f t="shared" si="8"/>
        <v>4</v>
      </c>
      <c r="AQ24" s="54">
        <f t="shared" si="29"/>
        <v>0</v>
      </c>
      <c r="AR24" s="54">
        <f t="shared" si="30"/>
        <v>0</v>
      </c>
      <c r="AS24" s="54">
        <f t="shared" si="31"/>
        <v>0</v>
      </c>
      <c r="AT24" s="54">
        <f t="shared" si="32"/>
        <v>0</v>
      </c>
      <c r="AU24" s="54">
        <f t="shared" si="33"/>
        <v>0</v>
      </c>
      <c r="AV24" s="54">
        <f t="shared" si="34"/>
        <v>0</v>
      </c>
      <c r="AW24" s="54">
        <f t="shared" si="35"/>
        <v>0</v>
      </c>
      <c r="AX24" s="54">
        <f t="shared" si="36"/>
        <v>0</v>
      </c>
      <c r="AY24" s="54">
        <f t="shared" si="37"/>
        <v>0</v>
      </c>
      <c r="AZ24" s="54">
        <f t="shared" si="38"/>
        <v>0</v>
      </c>
      <c r="BA24" s="54">
        <f t="shared" si="39"/>
        <v>0</v>
      </c>
      <c r="BB24" s="54">
        <f t="shared" si="40"/>
        <v>0</v>
      </c>
      <c r="BC24" s="54">
        <f t="shared" si="41"/>
        <v>0</v>
      </c>
      <c r="BD24" s="54">
        <f t="shared" si="42"/>
        <v>0</v>
      </c>
      <c r="BE24" s="54">
        <f t="shared" si="43"/>
        <v>0</v>
      </c>
      <c r="BF24" s="54">
        <f t="shared" si="12"/>
        <v>0</v>
      </c>
      <c r="BH24" s="55">
        <f t="shared" si="9"/>
        <v>4</v>
      </c>
      <c r="BI24" s="55">
        <f t="shared" si="44"/>
        <v>1</v>
      </c>
      <c r="BJ24" s="55">
        <f t="shared" si="45"/>
        <v>1</v>
      </c>
      <c r="BK24" s="55">
        <f t="shared" si="46"/>
        <v>1</v>
      </c>
      <c r="BL24" s="55">
        <f t="shared" si="47"/>
        <v>1</v>
      </c>
      <c r="BM24" s="55">
        <f t="shared" si="48"/>
        <v>1</v>
      </c>
      <c r="BN24" s="55">
        <f t="shared" si="49"/>
        <v>1</v>
      </c>
      <c r="BO24" s="55">
        <f t="shared" si="50"/>
        <v>1</v>
      </c>
      <c r="BP24" s="55">
        <f t="shared" si="51"/>
        <v>1</v>
      </c>
      <c r="BQ24" s="55">
        <f t="shared" si="52"/>
        <v>1</v>
      </c>
      <c r="BR24" s="55">
        <f t="shared" si="53"/>
        <v>1</v>
      </c>
      <c r="BS24" s="55">
        <f t="shared" si="54"/>
        <v>1</v>
      </c>
      <c r="BT24" s="55">
        <f t="shared" si="55"/>
        <v>1</v>
      </c>
      <c r="BU24" s="55">
        <f t="shared" si="56"/>
        <v>1</v>
      </c>
      <c r="BV24" s="55">
        <f t="shared" si="57"/>
        <v>1</v>
      </c>
      <c r="BW24" s="55">
        <f t="shared" si="58"/>
        <v>1</v>
      </c>
      <c r="BX24" s="55">
        <f t="shared" si="13"/>
        <v>1</v>
      </c>
      <c r="BZ24" s="55">
        <f t="shared" si="10"/>
        <v>18.000024</v>
      </c>
    </row>
    <row r="25" spans="1:78" x14ac:dyDescent="0.25"/>
    <row r="26" spans="1:78" ht="21" x14ac:dyDescent="0.35">
      <c r="E26" s="62" t="s">
        <v>26</v>
      </c>
    </row>
    <row r="27" spans="1:78" x14ac:dyDescent="0.25"/>
  </sheetData>
  <sheetProtection sheet="1" objects="1" scenarios="1" selectLockedCells="1" selectUnlockedCell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INVULBLAD</vt:lpstr>
      <vt:lpstr>Avond</vt:lpstr>
      <vt:lpstr>Klassement</vt:lpstr>
      <vt:lpstr>Totalen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pinta</dc:creator>
  <cp:lastModifiedBy>hans pinta</cp:lastModifiedBy>
  <cp:lastPrinted>2014-09-25T15:16:40Z</cp:lastPrinted>
  <dcterms:created xsi:type="dcterms:W3CDTF">2014-09-20T11:55:40Z</dcterms:created>
  <dcterms:modified xsi:type="dcterms:W3CDTF">2014-09-27T17:17:54Z</dcterms:modified>
</cp:coreProperties>
</file>