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"/>
    </mc:Choice>
  </mc:AlternateContent>
  <bookViews>
    <workbookView xWindow="0" yWindow="0" windowWidth="24000" windowHeight="9600" activeTab="1"/>
  </bookViews>
  <sheets>
    <sheet name="data" sheetId="12" r:id="rId1"/>
    <sheet name="1e kwartaal" sheetId="1" r:id="rId2"/>
    <sheet name="2e kwartaal" sheetId="5" r:id="rId3"/>
    <sheet name="3e kwartaal" sheetId="7" r:id="rId4"/>
    <sheet name="4e kwartaal" sheetId="8" r:id="rId5"/>
    <sheet name="Formuleblad" sheetId="11" state="hidden" r:id="rId6"/>
  </sheets>
  <definedNames>
    <definedName name="_xlnm._FilterDatabase" localSheetId="1" hidden="1">'1e kwartaal'!$B$1:$CT$112</definedName>
    <definedName name="_xlnm._FilterDatabase" localSheetId="2" hidden="1">'2e kwartaal'!$A$9:$CR$112</definedName>
    <definedName name="_xlnm._FilterDatabase" localSheetId="3" hidden="1">'3e kwartaal'!$A$12:$E$16</definedName>
    <definedName name="_xlnm._FilterDatabase" localSheetId="4" hidden="1">'4e kwartaal'!$A$12:$E$16</definedName>
    <definedName name="_xlnm.Print_Area" localSheetId="1">'1e kwartaal'!$B$1:$CT$18</definedName>
    <definedName name="_xlnm.Print_Area" localSheetId="2">'2e kwartaal'!$A$1:$CR$16</definedName>
    <definedName name="_xlnm.Print_Area" localSheetId="3">'3e kwartaal'!$A$1:$CR$16</definedName>
    <definedName name="_xlnm.Print_Area" localSheetId="4">'4e kwartaal'!$A$1:$CY$16</definedName>
    <definedName name="_xlnm.Print_Area" localSheetId="5">Formuleblad!$A$1:$A$88</definedName>
    <definedName name="_xlnm.Print_Titles" localSheetId="1">'1e kwartaal'!$B:$F,'1e kwartaal'!$1:$12</definedName>
    <definedName name="_xlnm.Print_Titles" localSheetId="2">'2e kwartaal'!$A:$E,'2e kwartaal'!$1:$12</definedName>
    <definedName name="_xlnm.Print_Titles" localSheetId="3">'3e kwartaal'!$A:$E,'3e kwartaal'!$1:$12</definedName>
    <definedName name="_xlnm.Print_Titles" localSheetId="4">'4e kwartaal'!$A:$E,'4e kwartaal'!$1:$12</definedName>
    <definedName name="apr">data!$K$51:$K$80</definedName>
    <definedName name="aug">data!$S$51:$S$81</definedName>
    <definedName name="dec">data!$AA$51:$AA$81</definedName>
    <definedName name="feb">data!$G$51:$G$79</definedName>
    <definedName name="feestdagen">data!$A$7:$B$47</definedName>
    <definedName name="jaar">'1e kwartaal'!$C$1</definedName>
    <definedName name="jan">data!$E$51:$E$81</definedName>
    <definedName name="jaren">data!$A$1:$A$3</definedName>
    <definedName name="jul">data!$Q$51:$Q$81</definedName>
    <definedName name="jun">data!$O$51:$O$80</definedName>
    <definedName name="mei">data!$M$51:$M$81</definedName>
    <definedName name="mrt">data!$I$51:$I$81</definedName>
    <definedName name="nov">data!$Y$51:$Y$80</definedName>
    <definedName name="okt">data!$W$51:$W$81</definedName>
    <definedName name="sep">data!$U$51:$U$80</definedName>
  </definedNames>
  <calcPr calcId="162913"/>
</workbook>
</file>

<file path=xl/calcChain.xml><?xml version="1.0" encoding="utf-8"?>
<calcChain xmlns="http://schemas.openxmlformats.org/spreadsheetml/2006/main">
  <c r="A19" i="12" l="1"/>
  <c r="D51" i="12" l="1"/>
  <c r="D52" i="12" s="1"/>
  <c r="A7" i="12"/>
  <c r="A16" i="12"/>
  <c r="A17" i="12"/>
  <c r="A18" i="12"/>
  <c r="A21" i="12"/>
  <c r="A22" i="12"/>
  <c r="A24" i="12"/>
  <c r="A25" i="12"/>
  <c r="A31" i="12"/>
  <c r="A42" i="12"/>
  <c r="A45" i="12"/>
  <c r="A46" i="12"/>
  <c r="A47" i="12"/>
  <c r="Z51" i="12"/>
  <c r="Z52" i="12" s="1"/>
  <c r="Z53" i="12" s="1"/>
  <c r="X51" i="12"/>
  <c r="X52" i="12" s="1"/>
  <c r="V51" i="12"/>
  <c r="V52" i="12" s="1"/>
  <c r="T51" i="12"/>
  <c r="T52" i="12" s="1"/>
  <c r="T53" i="12" s="1"/>
  <c r="R51" i="12"/>
  <c r="R52" i="12" s="1"/>
  <c r="R53" i="12" s="1"/>
  <c r="P51" i="12"/>
  <c r="P52" i="12" s="1"/>
  <c r="N51" i="12"/>
  <c r="N52" i="12" s="1"/>
  <c r="N53" i="12" s="1"/>
  <c r="L51" i="12"/>
  <c r="L52" i="12" s="1"/>
  <c r="J51" i="12"/>
  <c r="J52" i="12" s="1"/>
  <c r="H51" i="12"/>
  <c r="H52" i="12" s="1"/>
  <c r="F51" i="12"/>
  <c r="F52" i="12" s="1"/>
  <c r="F53" i="12" s="1"/>
  <c r="AP1" i="1"/>
  <c r="AR3" i="1" s="1"/>
  <c r="AS3" i="1" s="1"/>
  <c r="AT3" i="1" s="1"/>
  <c r="AU3" i="1" s="1"/>
  <c r="AV3" i="1" s="1"/>
  <c r="AW3" i="1" s="1"/>
  <c r="AX3" i="1" s="1"/>
  <c r="AR4" i="1" s="1"/>
  <c r="AS4" i="1" s="1"/>
  <c r="AT4" i="1" s="1"/>
  <c r="AU4" i="1" s="1"/>
  <c r="AV4" i="1" s="1"/>
  <c r="AW4" i="1" s="1"/>
  <c r="AX4" i="1" s="1"/>
  <c r="AR5" i="1" s="1"/>
  <c r="AS5" i="1" s="1"/>
  <c r="AT5" i="1" s="1"/>
  <c r="AU5" i="1" s="1"/>
  <c r="AV5" i="1" s="1"/>
  <c r="AW5" i="1" s="1"/>
  <c r="AX5" i="1" s="1"/>
  <c r="AR6" i="1" s="1"/>
  <c r="AS6" i="1" s="1"/>
  <c r="AT6" i="1" s="1"/>
  <c r="AU6" i="1" s="1"/>
  <c r="AV6" i="1" s="1"/>
  <c r="AW6" i="1" s="1"/>
  <c r="AX6" i="1" s="1"/>
  <c r="AR7" i="1" s="1"/>
  <c r="AS7" i="1" s="1"/>
  <c r="AT7" i="1" s="1"/>
  <c r="AU7" i="1" s="1"/>
  <c r="AV7" i="1" s="1"/>
  <c r="AW7" i="1" s="1"/>
  <c r="AX7" i="1" s="1"/>
  <c r="K1" i="1"/>
  <c r="M3" i="1" s="1"/>
  <c r="N3" i="1" s="1"/>
  <c r="O3" i="1" s="1"/>
  <c r="P3" i="1" s="1"/>
  <c r="Q3" i="1" s="1"/>
  <c r="R3" i="1" s="1"/>
  <c r="S3" i="1" s="1"/>
  <c r="M4" i="1" s="1"/>
  <c r="N4" i="1" s="1"/>
  <c r="O4" i="1" s="1"/>
  <c r="P4" i="1" s="1"/>
  <c r="Q4" i="1" s="1"/>
  <c r="R4" i="1" s="1"/>
  <c r="S4" i="1" s="1"/>
  <c r="M5" i="1" s="1"/>
  <c r="N5" i="1" s="1"/>
  <c r="O5" i="1" s="1"/>
  <c r="P5" i="1" s="1"/>
  <c r="Q5" i="1" s="1"/>
  <c r="R5" i="1" s="1"/>
  <c r="S5" i="1" s="1"/>
  <c r="M6" i="1" s="1"/>
  <c r="N6" i="1" s="1"/>
  <c r="O6" i="1" s="1"/>
  <c r="P6" i="1" s="1"/>
  <c r="Q6" i="1" s="1"/>
  <c r="R6" i="1" s="1"/>
  <c r="S6" i="1" s="1"/>
  <c r="M7" i="1" s="1"/>
  <c r="N7" i="1" s="1"/>
  <c r="O7" i="1" s="1"/>
  <c r="P7" i="1" s="1"/>
  <c r="Q7" i="1" s="1"/>
  <c r="R7" i="1" s="1"/>
  <c r="S7" i="1" s="1"/>
  <c r="G12" i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AC12" i="1" s="1"/>
  <c r="AD12" i="1" s="1"/>
  <c r="AE12" i="1" s="1"/>
  <c r="AF12" i="1" s="1"/>
  <c r="AG12" i="1" s="1"/>
  <c r="AH12" i="1" s="1"/>
  <c r="AI12" i="1" s="1"/>
  <c r="AJ12" i="1" s="1"/>
  <c r="AK12" i="1" s="1"/>
  <c r="AL12" i="1" s="1"/>
  <c r="AM12" i="1" s="1"/>
  <c r="AN12" i="1" s="1"/>
  <c r="AO12" i="1" s="1"/>
  <c r="AP12" i="1" s="1"/>
  <c r="AQ12" i="1" s="1"/>
  <c r="AR12" i="1" s="1"/>
  <c r="AS12" i="1" s="1"/>
  <c r="AT12" i="1" s="1"/>
  <c r="AU12" i="1" s="1"/>
  <c r="AV12" i="1" s="1"/>
  <c r="AW12" i="1" s="1"/>
  <c r="AX12" i="1" s="1"/>
  <c r="AY12" i="1" s="1"/>
  <c r="AZ12" i="1" s="1"/>
  <c r="BA12" i="1" s="1"/>
  <c r="BB12" i="1" s="1"/>
  <c r="BC12" i="1" s="1"/>
  <c r="BD12" i="1" s="1"/>
  <c r="BE12" i="1" s="1"/>
  <c r="AO9" i="1"/>
  <c r="AG9" i="1"/>
  <c r="Y9" i="1"/>
  <c r="Q9" i="1"/>
  <c r="I9" i="1"/>
  <c r="A2" i="12"/>
  <c r="A1" i="12" s="1"/>
  <c r="M9" i="1" l="1"/>
  <c r="U9" i="1"/>
  <c r="AC9" i="1"/>
  <c r="AK9" i="1"/>
  <c r="AW9" i="1"/>
  <c r="K9" i="1"/>
  <c r="O9" i="1"/>
  <c r="S9" i="1"/>
  <c r="W9" i="1"/>
  <c r="AA9" i="1"/>
  <c r="AE9" i="1"/>
  <c r="AI9" i="1"/>
  <c r="AM9" i="1"/>
  <c r="AS9" i="1"/>
  <c r="BA9" i="1"/>
  <c r="H9" i="1"/>
  <c r="J9" i="1"/>
  <c r="L9" i="1"/>
  <c r="N9" i="1"/>
  <c r="P9" i="1"/>
  <c r="R9" i="1"/>
  <c r="T9" i="1"/>
  <c r="V9" i="1"/>
  <c r="X9" i="1"/>
  <c r="Z9" i="1"/>
  <c r="AB9" i="1"/>
  <c r="AD9" i="1"/>
  <c r="AF9" i="1"/>
  <c r="AH9" i="1"/>
  <c r="AJ9" i="1"/>
  <c r="AL9" i="1"/>
  <c r="AN9" i="1"/>
  <c r="AQ9" i="1"/>
  <c r="AU9" i="1"/>
  <c r="AY9" i="1"/>
  <c r="BC9" i="1"/>
  <c r="Y51" i="12"/>
  <c r="G51" i="12"/>
  <c r="K51" i="12"/>
  <c r="O51" i="12"/>
  <c r="S51" i="12"/>
  <c r="W51" i="12"/>
  <c r="AA51" i="12"/>
  <c r="S52" i="12"/>
  <c r="I51" i="12"/>
  <c r="M51" i="12"/>
  <c r="Q51" i="12"/>
  <c r="U51" i="12"/>
  <c r="BD6" i="5"/>
  <c r="E51" i="12"/>
  <c r="G52" i="12"/>
  <c r="BD7" i="5"/>
  <c r="AP9" i="1"/>
  <c r="AR9" i="1"/>
  <c r="AT9" i="1"/>
  <c r="AV9" i="1"/>
  <c r="AX9" i="1"/>
  <c r="AZ9" i="1"/>
  <c r="BB9" i="1"/>
  <c r="BD9" i="1"/>
  <c r="C3" i="12"/>
  <c r="BF12" i="1"/>
  <c r="BE9" i="1"/>
  <c r="X53" i="12"/>
  <c r="Y52" i="12"/>
  <c r="L53" i="12"/>
  <c r="M52" i="12"/>
  <c r="AA52" i="12"/>
  <c r="A3" i="12"/>
  <c r="F54" i="12"/>
  <c r="G53" i="12"/>
  <c r="N54" i="12"/>
  <c r="O53" i="12"/>
  <c r="H53" i="12"/>
  <c r="I52" i="12"/>
  <c r="J53" i="12"/>
  <c r="K52" i="12"/>
  <c r="O52" i="12"/>
  <c r="R54" i="12"/>
  <c r="S53" i="12"/>
  <c r="P53" i="12"/>
  <c r="Q52" i="12"/>
  <c r="T54" i="12"/>
  <c r="U53" i="12"/>
  <c r="V53" i="12"/>
  <c r="W52" i="12"/>
  <c r="U52" i="12"/>
  <c r="Z54" i="12"/>
  <c r="AA53" i="12"/>
  <c r="E52" i="12"/>
  <c r="D53" i="12"/>
  <c r="L54" i="12" l="1"/>
  <c r="M53" i="12"/>
  <c r="X54" i="12"/>
  <c r="Y53" i="12"/>
  <c r="BG12" i="1"/>
  <c r="BF9" i="1"/>
  <c r="Z55" i="12"/>
  <c r="AA54" i="12"/>
  <c r="E53" i="12"/>
  <c r="D54" i="12"/>
  <c r="V54" i="12"/>
  <c r="W53" i="12"/>
  <c r="T55" i="12"/>
  <c r="U54" i="12"/>
  <c r="P54" i="12"/>
  <c r="Q53" i="12"/>
  <c r="R55" i="12"/>
  <c r="S54" i="12"/>
  <c r="J54" i="12"/>
  <c r="K53" i="12"/>
  <c r="H54" i="12"/>
  <c r="I53" i="12"/>
  <c r="N55" i="12"/>
  <c r="O54" i="12"/>
  <c r="F55" i="12"/>
  <c r="G54" i="12"/>
  <c r="BH12" i="1" l="1"/>
  <c r="BG9" i="1"/>
  <c r="X55" i="12"/>
  <c r="Y54" i="12"/>
  <c r="L55" i="12"/>
  <c r="M54" i="12"/>
  <c r="E54" i="12"/>
  <c r="D55" i="12"/>
  <c r="F56" i="12"/>
  <c r="G55" i="12"/>
  <c r="N56" i="12"/>
  <c r="O55" i="12"/>
  <c r="H55" i="12"/>
  <c r="I54" i="12"/>
  <c r="J55" i="12"/>
  <c r="K54" i="12"/>
  <c r="R56" i="12"/>
  <c r="S55" i="12"/>
  <c r="P55" i="12"/>
  <c r="Q54" i="12"/>
  <c r="T56" i="12"/>
  <c r="U55" i="12"/>
  <c r="V55" i="12"/>
  <c r="W54" i="12"/>
  <c r="Z56" i="12"/>
  <c r="AA55" i="12"/>
  <c r="L56" i="12" l="1"/>
  <c r="M55" i="12"/>
  <c r="X56" i="12"/>
  <c r="Y55" i="12"/>
  <c r="BI12" i="1"/>
  <c r="BH9" i="1"/>
  <c r="Z57" i="12"/>
  <c r="AA56" i="12"/>
  <c r="V56" i="12"/>
  <c r="W55" i="12"/>
  <c r="T57" i="12"/>
  <c r="U56" i="12"/>
  <c r="P56" i="12"/>
  <c r="Q55" i="12"/>
  <c r="R57" i="12"/>
  <c r="S56" i="12"/>
  <c r="J56" i="12"/>
  <c r="K55" i="12"/>
  <c r="H56" i="12"/>
  <c r="I55" i="12"/>
  <c r="N57" i="12"/>
  <c r="O56" i="12"/>
  <c r="G56" i="12"/>
  <c r="F57" i="12"/>
  <c r="E55" i="12"/>
  <c r="D56" i="12"/>
  <c r="BJ12" i="1" l="1"/>
  <c r="BI9" i="1"/>
  <c r="X57" i="12"/>
  <c r="Y56" i="12"/>
  <c r="L57" i="12"/>
  <c r="M56" i="12"/>
  <c r="F58" i="12"/>
  <c r="G57" i="12"/>
  <c r="E56" i="12"/>
  <c r="D57" i="12"/>
  <c r="N58" i="12"/>
  <c r="O57" i="12"/>
  <c r="H57" i="12"/>
  <c r="I56" i="12"/>
  <c r="J57" i="12"/>
  <c r="K56" i="12"/>
  <c r="R58" i="12"/>
  <c r="S57" i="12"/>
  <c r="P57" i="12"/>
  <c r="Q56" i="12"/>
  <c r="T58" i="12"/>
  <c r="U57" i="12"/>
  <c r="V57" i="12"/>
  <c r="W56" i="12"/>
  <c r="Z58" i="12"/>
  <c r="AA57" i="12"/>
  <c r="L58" i="12" l="1"/>
  <c r="M57" i="12"/>
  <c r="X58" i="12"/>
  <c r="Y57" i="12"/>
  <c r="BK12" i="1"/>
  <c r="BJ9" i="1"/>
  <c r="F59" i="12"/>
  <c r="G58" i="12"/>
  <c r="Z59" i="12"/>
  <c r="AA58" i="12"/>
  <c r="V58" i="12"/>
  <c r="W57" i="12"/>
  <c r="T59" i="12"/>
  <c r="U58" i="12"/>
  <c r="P58" i="12"/>
  <c r="Q57" i="12"/>
  <c r="R59" i="12"/>
  <c r="S58" i="12"/>
  <c r="J58" i="12"/>
  <c r="K57" i="12"/>
  <c r="H58" i="12"/>
  <c r="I57" i="12"/>
  <c r="N59" i="12"/>
  <c r="O58" i="12"/>
  <c r="E57" i="12"/>
  <c r="D58" i="12"/>
  <c r="BL12" i="1" l="1"/>
  <c r="BK9" i="1"/>
  <c r="X59" i="12"/>
  <c r="Y58" i="12"/>
  <c r="L59" i="12"/>
  <c r="M58" i="12"/>
  <c r="E58" i="12"/>
  <c r="D59" i="12"/>
  <c r="F60" i="12"/>
  <c r="G59" i="12"/>
  <c r="N60" i="12"/>
  <c r="O59" i="12"/>
  <c r="H59" i="12"/>
  <c r="I58" i="12"/>
  <c r="J59" i="12"/>
  <c r="K58" i="12"/>
  <c r="R60" i="12"/>
  <c r="S59" i="12"/>
  <c r="P59" i="12"/>
  <c r="Q58" i="12"/>
  <c r="T60" i="12"/>
  <c r="U59" i="12"/>
  <c r="V59" i="12"/>
  <c r="W58" i="12"/>
  <c r="Z60" i="12"/>
  <c r="AA59" i="12"/>
  <c r="M59" i="12" l="1"/>
  <c r="L60" i="12"/>
  <c r="X60" i="12"/>
  <c r="Y59" i="12"/>
  <c r="BM12" i="1"/>
  <c r="BL9" i="1"/>
  <c r="Z61" i="12"/>
  <c r="AA60" i="12"/>
  <c r="V60" i="12"/>
  <c r="W59" i="12"/>
  <c r="T61" i="12"/>
  <c r="U60" i="12"/>
  <c r="P60" i="12"/>
  <c r="Q59" i="12"/>
  <c r="R61" i="12"/>
  <c r="S60" i="12"/>
  <c r="J60" i="12"/>
  <c r="K59" i="12"/>
  <c r="H60" i="12"/>
  <c r="I59" i="12"/>
  <c r="N61" i="12"/>
  <c r="O60" i="12"/>
  <c r="G60" i="12"/>
  <c r="F61" i="12"/>
  <c r="E59" i="12"/>
  <c r="D60" i="12"/>
  <c r="L61" i="12" l="1"/>
  <c r="M60" i="12"/>
  <c r="BN12" i="1"/>
  <c r="BM9" i="1"/>
  <c r="X61" i="12"/>
  <c r="Y60" i="12"/>
  <c r="E60" i="12"/>
  <c r="D61" i="12"/>
  <c r="F62" i="12"/>
  <c r="G61" i="12"/>
  <c r="N62" i="12"/>
  <c r="O61" i="12"/>
  <c r="H61" i="12"/>
  <c r="I60" i="12"/>
  <c r="J61" i="12"/>
  <c r="K60" i="12"/>
  <c r="R62" i="12"/>
  <c r="S61" i="12"/>
  <c r="P61" i="12"/>
  <c r="Q60" i="12"/>
  <c r="T62" i="12"/>
  <c r="U61" i="12"/>
  <c r="V61" i="12"/>
  <c r="W60" i="12"/>
  <c r="Z62" i="12"/>
  <c r="AA61" i="12"/>
  <c r="X62" i="12" l="1"/>
  <c r="Y61" i="12"/>
  <c r="BO12" i="1"/>
  <c r="BN9" i="1"/>
  <c r="M61" i="12"/>
  <c r="L62" i="12"/>
  <c r="E61" i="12"/>
  <c r="D62" i="12"/>
  <c r="Z63" i="12"/>
  <c r="AA62" i="12"/>
  <c r="V62" i="12"/>
  <c r="W61" i="12"/>
  <c r="T63" i="12"/>
  <c r="U62" i="12"/>
  <c r="P62" i="12"/>
  <c r="Q61" i="12"/>
  <c r="R63" i="12"/>
  <c r="S62" i="12"/>
  <c r="J62" i="12"/>
  <c r="K61" i="12"/>
  <c r="H62" i="12"/>
  <c r="I61" i="12"/>
  <c r="N63" i="12"/>
  <c r="O62" i="12"/>
  <c r="F63" i="12"/>
  <c r="G62" i="12"/>
  <c r="L63" i="12" l="1"/>
  <c r="M62" i="12"/>
  <c r="BP12" i="1"/>
  <c r="BO9" i="1"/>
  <c r="X63" i="12"/>
  <c r="Y62" i="12"/>
  <c r="E62" i="12"/>
  <c r="D63" i="12"/>
  <c r="F64" i="12"/>
  <c r="G63" i="12"/>
  <c r="N64" i="12"/>
  <c r="O63" i="12"/>
  <c r="H63" i="12"/>
  <c r="I62" i="12"/>
  <c r="J63" i="12"/>
  <c r="K62" i="12"/>
  <c r="R64" i="12"/>
  <c r="S63" i="12"/>
  <c r="P63" i="12"/>
  <c r="Q62" i="12"/>
  <c r="T64" i="12"/>
  <c r="U63" i="12"/>
  <c r="V63" i="12"/>
  <c r="W62" i="12"/>
  <c r="Z64" i="12"/>
  <c r="AA63" i="12"/>
  <c r="X64" i="12" l="1"/>
  <c r="Y63" i="12"/>
  <c r="BQ12" i="1"/>
  <c r="BP9" i="1"/>
  <c r="M63" i="12"/>
  <c r="L64" i="12"/>
  <c r="E63" i="12"/>
  <c r="D64" i="12"/>
  <c r="Z65" i="12"/>
  <c r="AA64" i="12"/>
  <c r="V64" i="12"/>
  <c r="W63" i="12"/>
  <c r="T65" i="12"/>
  <c r="U64" i="12"/>
  <c r="P64" i="12"/>
  <c r="Q63" i="12"/>
  <c r="R65" i="12"/>
  <c r="S64" i="12"/>
  <c r="J64" i="12"/>
  <c r="K63" i="12"/>
  <c r="H64" i="12"/>
  <c r="I63" i="12"/>
  <c r="N65" i="12"/>
  <c r="O64" i="12"/>
  <c r="G64" i="12"/>
  <c r="F65" i="12"/>
  <c r="L65" i="12" l="1"/>
  <c r="M64" i="12"/>
  <c r="BR12" i="1"/>
  <c r="BQ9" i="1"/>
  <c r="X65" i="12"/>
  <c r="Y64" i="12"/>
  <c r="E64" i="12"/>
  <c r="D65" i="12"/>
  <c r="F66" i="12"/>
  <c r="G65" i="12"/>
  <c r="N66" i="12"/>
  <c r="O65" i="12"/>
  <c r="H65" i="12"/>
  <c r="I64" i="12"/>
  <c r="J65" i="12"/>
  <c r="K64" i="12"/>
  <c r="R66" i="12"/>
  <c r="S65" i="12"/>
  <c r="P65" i="12"/>
  <c r="Q64" i="12"/>
  <c r="T66" i="12"/>
  <c r="U65" i="12"/>
  <c r="V65" i="12"/>
  <c r="W64" i="12"/>
  <c r="Z66" i="12"/>
  <c r="AA65" i="12"/>
  <c r="X66" i="12" l="1"/>
  <c r="Y65" i="12"/>
  <c r="BS12" i="1"/>
  <c r="BR9" i="1"/>
  <c r="M65" i="12"/>
  <c r="L66" i="12"/>
  <c r="E65" i="12"/>
  <c r="D66" i="12"/>
  <c r="Z67" i="12"/>
  <c r="AA66" i="12"/>
  <c r="V66" i="12"/>
  <c r="W65" i="12"/>
  <c r="T67" i="12"/>
  <c r="U66" i="12"/>
  <c r="P66" i="12"/>
  <c r="Q65" i="12"/>
  <c r="R67" i="12"/>
  <c r="S66" i="12"/>
  <c r="J66" i="12"/>
  <c r="K65" i="12"/>
  <c r="H66" i="12"/>
  <c r="I65" i="12"/>
  <c r="N67" i="12"/>
  <c r="O66" i="12"/>
  <c r="F67" i="12"/>
  <c r="G66" i="12"/>
  <c r="L67" i="12" l="1"/>
  <c r="M66" i="12"/>
  <c r="BT12" i="1"/>
  <c r="BS9" i="1"/>
  <c r="X67" i="12"/>
  <c r="Y66" i="12"/>
  <c r="E66" i="12"/>
  <c r="D67" i="12"/>
  <c r="F68" i="12"/>
  <c r="G67" i="12"/>
  <c r="N68" i="12"/>
  <c r="O67" i="12"/>
  <c r="H67" i="12"/>
  <c r="I66" i="12"/>
  <c r="J67" i="12"/>
  <c r="K66" i="12"/>
  <c r="R68" i="12"/>
  <c r="S67" i="12"/>
  <c r="P67" i="12"/>
  <c r="Q66" i="12"/>
  <c r="T68" i="12"/>
  <c r="U67" i="12"/>
  <c r="V67" i="12"/>
  <c r="W66" i="12"/>
  <c r="Z68" i="12"/>
  <c r="AA67" i="12"/>
  <c r="X68" i="12" l="1"/>
  <c r="Y67" i="12"/>
  <c r="BU12" i="1"/>
  <c r="BT9" i="1"/>
  <c r="M67" i="12"/>
  <c r="L68" i="12"/>
  <c r="E67" i="12"/>
  <c r="D68" i="12"/>
  <c r="Z69" i="12"/>
  <c r="AA68" i="12"/>
  <c r="V68" i="12"/>
  <c r="W67" i="12"/>
  <c r="T69" i="12"/>
  <c r="U68" i="12"/>
  <c r="P68" i="12"/>
  <c r="Q67" i="12"/>
  <c r="R69" i="12"/>
  <c r="S68" i="12"/>
  <c r="J68" i="12"/>
  <c r="K67" i="12"/>
  <c r="H68" i="12"/>
  <c r="I67" i="12"/>
  <c r="N69" i="12"/>
  <c r="O68" i="12"/>
  <c r="G68" i="12"/>
  <c r="F69" i="12"/>
  <c r="L69" i="12" l="1"/>
  <c r="M68" i="12"/>
  <c r="BV12" i="1"/>
  <c r="BU9" i="1"/>
  <c r="X69" i="12"/>
  <c r="Y68" i="12"/>
  <c r="F70" i="12"/>
  <c r="G69" i="12"/>
  <c r="E68" i="12"/>
  <c r="D69" i="12"/>
  <c r="N70" i="12"/>
  <c r="O69" i="12"/>
  <c r="H69" i="12"/>
  <c r="I68" i="12"/>
  <c r="J69" i="12"/>
  <c r="K68" i="12"/>
  <c r="R70" i="12"/>
  <c r="S69" i="12"/>
  <c r="P69" i="12"/>
  <c r="Q68" i="12"/>
  <c r="T70" i="12"/>
  <c r="U69" i="12"/>
  <c r="V69" i="12"/>
  <c r="W68" i="12"/>
  <c r="Z70" i="12"/>
  <c r="AA69" i="12"/>
  <c r="X70" i="12" l="1"/>
  <c r="Y69" i="12"/>
  <c r="BW12" i="1"/>
  <c r="BV9" i="1"/>
  <c r="L70" i="12"/>
  <c r="M69" i="12"/>
  <c r="E69" i="12"/>
  <c r="D70" i="12"/>
  <c r="Z71" i="12"/>
  <c r="AA70" i="12"/>
  <c r="V70" i="12"/>
  <c r="W69" i="12"/>
  <c r="T71" i="12"/>
  <c r="U70" i="12"/>
  <c r="P70" i="12"/>
  <c r="Q69" i="12"/>
  <c r="R71" i="12"/>
  <c r="S70" i="12"/>
  <c r="J70" i="12"/>
  <c r="K69" i="12"/>
  <c r="H70" i="12"/>
  <c r="I69" i="12"/>
  <c r="N71" i="12"/>
  <c r="O70" i="12"/>
  <c r="F71" i="12"/>
  <c r="G70" i="12"/>
  <c r="L71" i="12" l="1"/>
  <c r="M70" i="12"/>
  <c r="BX12" i="1"/>
  <c r="BW9" i="1"/>
  <c r="X71" i="12"/>
  <c r="Y70" i="12"/>
  <c r="E70" i="12"/>
  <c r="D71" i="12"/>
  <c r="F72" i="12"/>
  <c r="G71" i="12"/>
  <c r="N72" i="12"/>
  <c r="O71" i="12"/>
  <c r="H71" i="12"/>
  <c r="I70" i="12"/>
  <c r="J71" i="12"/>
  <c r="K70" i="12"/>
  <c r="R72" i="12"/>
  <c r="S71" i="12"/>
  <c r="P71" i="12"/>
  <c r="Q70" i="12"/>
  <c r="T72" i="12"/>
  <c r="U71" i="12"/>
  <c r="V71" i="12"/>
  <c r="W70" i="12"/>
  <c r="Z72" i="12"/>
  <c r="AA71" i="12"/>
  <c r="X72" i="12" l="1"/>
  <c r="Y71" i="12"/>
  <c r="BY12" i="1"/>
  <c r="BX9" i="1"/>
  <c r="M71" i="12"/>
  <c r="L72" i="12"/>
  <c r="E71" i="12"/>
  <c r="D72" i="12"/>
  <c r="Z73" i="12"/>
  <c r="AA72" i="12"/>
  <c r="V72" i="12"/>
  <c r="W71" i="12"/>
  <c r="T73" i="12"/>
  <c r="U72" i="12"/>
  <c r="P72" i="12"/>
  <c r="Q71" i="12"/>
  <c r="S72" i="12"/>
  <c r="R73" i="12"/>
  <c r="J72" i="12"/>
  <c r="K71" i="12"/>
  <c r="H72" i="12"/>
  <c r="I71" i="12"/>
  <c r="N73" i="12"/>
  <c r="O72" i="12"/>
  <c r="G72" i="12"/>
  <c r="F73" i="12"/>
  <c r="L73" i="12" l="1"/>
  <c r="M72" i="12"/>
  <c r="BZ12" i="1"/>
  <c r="BY9" i="1"/>
  <c r="X73" i="12"/>
  <c r="Y72" i="12"/>
  <c r="F74" i="12"/>
  <c r="G73" i="12"/>
  <c r="R74" i="12"/>
  <c r="S73" i="12"/>
  <c r="E72" i="12"/>
  <c r="D73" i="12"/>
  <c r="N74" i="12"/>
  <c r="O73" i="12"/>
  <c r="H73" i="12"/>
  <c r="I72" i="12"/>
  <c r="J73" i="12"/>
  <c r="K72" i="12"/>
  <c r="P73" i="12"/>
  <c r="Q72" i="12"/>
  <c r="T74" i="12"/>
  <c r="U73" i="12"/>
  <c r="V73" i="12"/>
  <c r="W72" i="12"/>
  <c r="Z74" i="12"/>
  <c r="AA73" i="12"/>
  <c r="X74" i="12" l="1"/>
  <c r="Y73" i="12"/>
  <c r="CA12" i="1"/>
  <c r="BZ9" i="1"/>
  <c r="L74" i="12"/>
  <c r="M73" i="12"/>
  <c r="E73" i="12"/>
  <c r="D74" i="12"/>
  <c r="Z75" i="12"/>
  <c r="AA74" i="12"/>
  <c r="V74" i="12"/>
  <c r="W73" i="12"/>
  <c r="T75" i="12"/>
  <c r="U74" i="12"/>
  <c r="P74" i="12"/>
  <c r="Q73" i="12"/>
  <c r="J74" i="12"/>
  <c r="K73" i="12"/>
  <c r="H74" i="12"/>
  <c r="I73" i="12"/>
  <c r="N75" i="12"/>
  <c r="O74" i="12"/>
  <c r="R75" i="12"/>
  <c r="S74" i="12"/>
  <c r="F75" i="12"/>
  <c r="G74" i="12"/>
  <c r="L75" i="12" l="1"/>
  <c r="M74" i="12"/>
  <c r="CB12" i="1"/>
  <c r="CA9" i="1"/>
  <c r="X75" i="12"/>
  <c r="Y74" i="12"/>
  <c r="E74" i="12"/>
  <c r="D75" i="12"/>
  <c r="F76" i="12"/>
  <c r="G75" i="12"/>
  <c r="R76" i="12"/>
  <c r="S75" i="12"/>
  <c r="N76" i="12"/>
  <c r="O75" i="12"/>
  <c r="H75" i="12"/>
  <c r="I74" i="12"/>
  <c r="J75" i="12"/>
  <c r="K74" i="12"/>
  <c r="P75" i="12"/>
  <c r="Q74" i="12"/>
  <c r="T76" i="12"/>
  <c r="U75" i="12"/>
  <c r="V75" i="12"/>
  <c r="W74" i="12"/>
  <c r="Z76" i="12"/>
  <c r="AA75" i="12"/>
  <c r="X76" i="12" l="1"/>
  <c r="Y75" i="12"/>
  <c r="CC12" i="1"/>
  <c r="CB9" i="1"/>
  <c r="L76" i="12"/>
  <c r="M75" i="12"/>
  <c r="E75" i="12"/>
  <c r="D76" i="12"/>
  <c r="Z77" i="12"/>
  <c r="AA76" i="12"/>
  <c r="V76" i="12"/>
  <c r="W75" i="12"/>
  <c r="T77" i="12"/>
  <c r="U76" i="12"/>
  <c r="P76" i="12"/>
  <c r="Q75" i="12"/>
  <c r="J76" i="12"/>
  <c r="K75" i="12"/>
  <c r="H76" i="12"/>
  <c r="I75" i="12"/>
  <c r="N77" i="12"/>
  <c r="O76" i="12"/>
  <c r="S76" i="12"/>
  <c r="R77" i="12"/>
  <c r="G76" i="12"/>
  <c r="F77" i="12"/>
  <c r="L77" i="12" l="1"/>
  <c r="M76" i="12"/>
  <c r="CD12" i="1"/>
  <c r="CC9" i="1"/>
  <c r="X77" i="12"/>
  <c r="Y76" i="12"/>
  <c r="F78" i="12"/>
  <c r="G77" i="12"/>
  <c r="R78" i="12"/>
  <c r="S77" i="12"/>
  <c r="E76" i="12"/>
  <c r="D77" i="12"/>
  <c r="N78" i="12"/>
  <c r="O77" i="12"/>
  <c r="H77" i="12"/>
  <c r="I76" i="12"/>
  <c r="J77" i="12"/>
  <c r="K76" i="12"/>
  <c r="P77" i="12"/>
  <c r="Q76" i="12"/>
  <c r="T78" i="12"/>
  <c r="U77" i="12"/>
  <c r="V77" i="12"/>
  <c r="W76" i="12"/>
  <c r="Z78" i="12"/>
  <c r="AA77" i="12"/>
  <c r="Y77" i="12" l="1"/>
  <c r="X78" i="12"/>
  <c r="CE12" i="1"/>
  <c r="CD9" i="1"/>
  <c r="L78" i="12"/>
  <c r="M77" i="12"/>
  <c r="E77" i="12"/>
  <c r="D78" i="12"/>
  <c r="Z79" i="12"/>
  <c r="AA78" i="12"/>
  <c r="V78" i="12"/>
  <c r="W77" i="12"/>
  <c r="T79" i="12"/>
  <c r="U78" i="12"/>
  <c r="P78" i="12"/>
  <c r="Q77" i="12"/>
  <c r="J78" i="12"/>
  <c r="K77" i="12"/>
  <c r="H78" i="12"/>
  <c r="I77" i="12"/>
  <c r="N79" i="12"/>
  <c r="O78" i="12"/>
  <c r="R79" i="12"/>
  <c r="S78" i="12"/>
  <c r="F79" i="12"/>
  <c r="G79" i="12" s="1"/>
  <c r="G78" i="12"/>
  <c r="AZ4" i="1" l="1"/>
  <c r="BC4" i="1" s="1"/>
  <c r="AZ5" i="1"/>
  <c r="BC5" i="1" s="1"/>
  <c r="AZ6" i="1"/>
  <c r="BC6" i="1" s="1"/>
  <c r="AZ3" i="1"/>
  <c r="BC3" i="1" s="1"/>
  <c r="AZ7" i="1"/>
  <c r="BC7" i="1" s="1"/>
  <c r="X79" i="12"/>
  <c r="Y78" i="12"/>
  <c r="L79" i="12"/>
  <c r="M78" i="12"/>
  <c r="CF12" i="1"/>
  <c r="CE9" i="1"/>
  <c r="E78" i="12"/>
  <c r="D79" i="12"/>
  <c r="R80" i="12"/>
  <c r="S79" i="12"/>
  <c r="N80" i="12"/>
  <c r="O80" i="12" s="1"/>
  <c r="O79" i="12"/>
  <c r="H79" i="12"/>
  <c r="I78" i="12"/>
  <c r="J79" i="12"/>
  <c r="K78" i="12"/>
  <c r="P79" i="12"/>
  <c r="Q78" i="12"/>
  <c r="T80" i="12"/>
  <c r="U80" i="12" s="1"/>
  <c r="U79" i="12"/>
  <c r="V79" i="12"/>
  <c r="W78" i="12"/>
  <c r="Z80" i="12"/>
  <c r="AA79" i="12"/>
  <c r="CB7" i="7" l="1"/>
  <c r="CE7" i="7" s="1"/>
  <c r="CB3" i="7"/>
  <c r="CE3" i="7" s="1"/>
  <c r="CB4" i="7"/>
  <c r="CE4" i="7" s="1"/>
  <c r="CB6" i="7"/>
  <c r="CE6" i="7" s="1"/>
  <c r="CB5" i="7"/>
  <c r="CE5" i="7" s="1"/>
  <c r="CA3" i="5"/>
  <c r="CD3" i="5" s="1"/>
  <c r="CA6" i="5"/>
  <c r="CD6" i="5" s="1"/>
  <c r="CA5" i="5"/>
  <c r="CD5" i="5" s="1"/>
  <c r="CA7" i="5"/>
  <c r="CD7" i="5" s="1"/>
  <c r="CA4" i="5"/>
  <c r="CD4" i="5" s="1"/>
  <c r="CG12" i="1"/>
  <c r="CF9" i="1"/>
  <c r="L80" i="12"/>
  <c r="M79" i="12"/>
  <c r="Y79" i="12"/>
  <c r="X80" i="12"/>
  <c r="Y80" i="12" s="1"/>
  <c r="E79" i="12"/>
  <c r="D80" i="12"/>
  <c r="Z81" i="12"/>
  <c r="AA81" i="12" s="1"/>
  <c r="AA80" i="12"/>
  <c r="V80" i="12"/>
  <c r="W79" i="12"/>
  <c r="P80" i="12"/>
  <c r="Q79" i="12"/>
  <c r="J80" i="12"/>
  <c r="K80" i="12" s="1"/>
  <c r="K79" i="12"/>
  <c r="H80" i="12"/>
  <c r="I79" i="12"/>
  <c r="S80" i="12"/>
  <c r="R81" i="12"/>
  <c r="S81" i="12" s="1"/>
  <c r="AW5" i="7" l="1"/>
  <c r="AZ5" i="7" s="1"/>
  <c r="AW3" i="7"/>
  <c r="AZ3" i="7" s="1"/>
  <c r="AW6" i="7"/>
  <c r="AZ6" i="7" s="1"/>
  <c r="AW8" i="7"/>
  <c r="AZ8" i="7" s="1"/>
  <c r="AW4" i="7"/>
  <c r="AZ4" i="7" s="1"/>
  <c r="AW7" i="7"/>
  <c r="AZ7" i="7" s="1"/>
  <c r="R4" i="5"/>
  <c r="U4" i="5" s="1"/>
  <c r="R3" i="5"/>
  <c r="U3" i="5" s="1"/>
  <c r="R5" i="5"/>
  <c r="U5" i="5" s="1"/>
  <c r="R7" i="5"/>
  <c r="U7" i="5" s="1"/>
  <c r="R6" i="5"/>
  <c r="U6" i="5" s="1"/>
  <c r="CB3" i="8"/>
  <c r="CF3" i="8" s="1"/>
  <c r="CB6" i="8"/>
  <c r="CF6" i="8" s="1"/>
  <c r="CB5" i="8"/>
  <c r="CF5" i="8" s="1"/>
  <c r="CB4" i="8"/>
  <c r="CF4" i="8" s="1"/>
  <c r="CB7" i="8"/>
  <c r="CF7" i="8" s="1"/>
  <c r="L81" i="12"/>
  <c r="M81" i="12" s="1"/>
  <c r="M80" i="12"/>
  <c r="CH12" i="1"/>
  <c r="CG9" i="1"/>
  <c r="E80" i="12"/>
  <c r="D81" i="12"/>
  <c r="E81" i="12" s="1"/>
  <c r="H81" i="12"/>
  <c r="I81" i="12" s="1"/>
  <c r="I80" i="12"/>
  <c r="P81" i="12"/>
  <c r="Q81" i="12" s="1"/>
  <c r="Q80" i="12"/>
  <c r="V81" i="12"/>
  <c r="W81" i="12" s="1"/>
  <c r="W80" i="12"/>
  <c r="U5" i="1" l="1"/>
  <c r="X5" i="1" s="1"/>
  <c r="U7" i="1"/>
  <c r="X7" i="1" s="1"/>
  <c r="U3" i="1"/>
  <c r="X3" i="1" s="1"/>
  <c r="U6" i="1"/>
  <c r="X6" i="1" s="1"/>
  <c r="U4" i="1"/>
  <c r="X4" i="1" s="1"/>
  <c r="AX7" i="8"/>
  <c r="BB7" i="8" s="1"/>
  <c r="AX4" i="8"/>
  <c r="BB4" i="8" s="1"/>
  <c r="S7" i="8"/>
  <c r="W7" i="8" s="1"/>
  <c r="AX8" i="8"/>
  <c r="BB8" i="8" s="1"/>
  <c r="AX3" i="8"/>
  <c r="BB3" i="8" s="1"/>
  <c r="AX5" i="8"/>
  <c r="BB5" i="8" s="1"/>
  <c r="S3" i="8"/>
  <c r="W3" i="8" s="1"/>
  <c r="S5" i="8"/>
  <c r="W5" i="8" s="1"/>
  <c r="S6" i="8"/>
  <c r="W6" i="8" s="1"/>
  <c r="S4" i="8"/>
  <c r="W4" i="8" s="1"/>
  <c r="AX6" i="8"/>
  <c r="BB6" i="8" s="1"/>
  <c r="R5" i="7"/>
  <c r="U5" i="7" s="1"/>
  <c r="R4" i="7"/>
  <c r="U4" i="7" s="1"/>
  <c r="R6" i="7"/>
  <c r="U6" i="7" s="1"/>
  <c r="R3" i="7"/>
  <c r="U3" i="7" s="1"/>
  <c r="R7" i="7"/>
  <c r="U7" i="7" s="1"/>
  <c r="CB4" i="1"/>
  <c r="CE4" i="1" s="1"/>
  <c r="CB7" i="1"/>
  <c r="CE7" i="1" s="1"/>
  <c r="CB3" i="1"/>
  <c r="CE3" i="1" s="1"/>
  <c r="CB5" i="1"/>
  <c r="CE5" i="1" s="1"/>
  <c r="CB6" i="1"/>
  <c r="CE6" i="1" s="1"/>
  <c r="CB8" i="1"/>
  <c r="CE8" i="1" s="1"/>
  <c r="AV7" i="5"/>
  <c r="AY7" i="5" s="1"/>
  <c r="AV4" i="5"/>
  <c r="AY4" i="5" s="1"/>
  <c r="AV3" i="5"/>
  <c r="AY3" i="5" s="1"/>
  <c r="AV5" i="5"/>
  <c r="AY5" i="5" s="1"/>
  <c r="AV6" i="5"/>
  <c r="AY6" i="5" s="1"/>
  <c r="CI12" i="1"/>
  <c r="CH9" i="1"/>
  <c r="P46" i="12"/>
  <c r="P47" i="12"/>
  <c r="CJ12" i="1" l="1"/>
  <c r="CI9" i="1"/>
  <c r="CK12" i="1" l="1"/>
  <c r="CJ9" i="1"/>
  <c r="CL12" i="1" l="1"/>
  <c r="CK9" i="1"/>
  <c r="CM12" i="1" l="1"/>
  <c r="CL9" i="1"/>
  <c r="CN12" i="1" l="1"/>
  <c r="CM9" i="1"/>
  <c r="CO12" i="1" l="1"/>
  <c r="CN9" i="1"/>
  <c r="CP12" i="1" l="1"/>
  <c r="CO9" i="1"/>
  <c r="CQ12" i="1" l="1"/>
  <c r="CP9" i="1"/>
  <c r="CR12" i="1" l="1"/>
  <c r="CQ9" i="1"/>
  <c r="CS12" i="1" l="1"/>
  <c r="CR9" i="1"/>
  <c r="CT12" i="1" l="1"/>
  <c r="F12" i="5" s="1"/>
  <c r="F9" i="5" s="1"/>
  <c r="CS9" i="1"/>
  <c r="CT9" i="1" l="1"/>
  <c r="G12" i="5" l="1"/>
  <c r="H12" i="5" l="1"/>
  <c r="G9" i="5"/>
  <c r="I12" i="5" l="1"/>
  <c r="H9" i="5"/>
  <c r="J12" i="5" l="1"/>
  <c r="I9" i="5"/>
  <c r="K12" i="5" l="1"/>
  <c r="J9" i="5"/>
  <c r="L12" i="5" l="1"/>
  <c r="K9" i="5"/>
  <c r="M12" i="5" l="1"/>
  <c r="L9" i="5"/>
  <c r="N12" i="5" l="1"/>
  <c r="M9" i="5"/>
  <c r="O12" i="5" l="1"/>
  <c r="N9" i="5"/>
  <c r="P12" i="5" l="1"/>
  <c r="O9" i="5"/>
  <c r="Q12" i="5" l="1"/>
  <c r="P9" i="5"/>
  <c r="R12" i="5" l="1"/>
  <c r="Q9" i="5"/>
  <c r="S12" i="5" l="1"/>
  <c r="R9" i="5"/>
  <c r="T12" i="5" l="1"/>
  <c r="S9" i="5"/>
  <c r="U12" i="5" l="1"/>
  <c r="T9" i="5"/>
  <c r="V12" i="5" l="1"/>
  <c r="U9" i="5"/>
  <c r="W12" i="5" l="1"/>
  <c r="V9" i="5"/>
  <c r="X12" i="5" l="1"/>
  <c r="W9" i="5"/>
  <c r="Y12" i="5" l="1"/>
  <c r="X9" i="5"/>
  <c r="Z12" i="5" l="1"/>
  <c r="Y9" i="5"/>
  <c r="AA12" i="5" l="1"/>
  <c r="Z9" i="5"/>
  <c r="AB12" i="5" l="1"/>
  <c r="AA9" i="5"/>
  <c r="AC12" i="5" l="1"/>
  <c r="AB9" i="5"/>
  <c r="AD12" i="5" l="1"/>
  <c r="AC9" i="5"/>
  <c r="AE12" i="5" l="1"/>
  <c r="AD9" i="5"/>
  <c r="AF12" i="5" l="1"/>
  <c r="AE9" i="5"/>
  <c r="AG12" i="5" l="1"/>
  <c r="AF9" i="5"/>
  <c r="AH12" i="5" l="1"/>
  <c r="AG9" i="5"/>
  <c r="AI12" i="5" l="1"/>
  <c r="AH9" i="5"/>
  <c r="AJ12" i="5" l="1"/>
  <c r="AI9" i="5"/>
  <c r="AK12" i="5" l="1"/>
  <c r="AJ9" i="5"/>
  <c r="AL12" i="5" l="1"/>
  <c r="AK9" i="5"/>
  <c r="AM12" i="5" l="1"/>
  <c r="AL9" i="5"/>
  <c r="AN12" i="5" l="1"/>
  <c r="AM9" i="5"/>
  <c r="AO12" i="5" l="1"/>
  <c r="AN9" i="5"/>
  <c r="AP12" i="5" l="1"/>
  <c r="AO9" i="5"/>
  <c r="AQ12" i="5" l="1"/>
  <c r="AP9" i="5"/>
  <c r="AR12" i="5" l="1"/>
  <c r="AQ9" i="5"/>
  <c r="AS12" i="5" l="1"/>
  <c r="AR9" i="5"/>
  <c r="AT12" i="5" l="1"/>
  <c r="AS9" i="5"/>
  <c r="AU12" i="5" l="1"/>
  <c r="AT9" i="5"/>
  <c r="AV12" i="5" l="1"/>
  <c r="AU9" i="5"/>
  <c r="AW12" i="5" l="1"/>
  <c r="AV9" i="5"/>
  <c r="AX12" i="5" l="1"/>
  <c r="AW9" i="5"/>
  <c r="AY12" i="5" l="1"/>
  <c r="AX9" i="5"/>
  <c r="AZ12" i="5" l="1"/>
  <c r="AY9" i="5"/>
  <c r="BA12" i="5" l="1"/>
  <c r="AZ9" i="5"/>
  <c r="BB12" i="5" l="1"/>
  <c r="BA9" i="5"/>
  <c r="BC12" i="5" l="1"/>
  <c r="BB9" i="5"/>
  <c r="BD12" i="5" l="1"/>
  <c r="BC9" i="5"/>
  <c r="BE12" i="5" l="1"/>
  <c r="BD9" i="5"/>
  <c r="BF12" i="5" l="1"/>
  <c r="BE9" i="5"/>
  <c r="BG12" i="5" l="1"/>
  <c r="BF9" i="5"/>
  <c r="BH12" i="5" l="1"/>
  <c r="BG9" i="5"/>
  <c r="BI12" i="5" l="1"/>
  <c r="BH9" i="5"/>
  <c r="BJ12" i="5" l="1"/>
  <c r="BI9" i="5"/>
  <c r="BK12" i="5" l="1"/>
  <c r="BJ9" i="5"/>
  <c r="BL12" i="5" l="1"/>
  <c r="BK9" i="5"/>
  <c r="BM12" i="5" l="1"/>
  <c r="BL9" i="5"/>
  <c r="BN12" i="5" l="1"/>
  <c r="BM9" i="5"/>
  <c r="BO12" i="5" l="1"/>
  <c r="BN9" i="5"/>
  <c r="BP12" i="5" l="1"/>
  <c r="BO9" i="5"/>
  <c r="BQ12" i="5" l="1"/>
  <c r="BP9" i="5"/>
  <c r="BR12" i="5" l="1"/>
  <c r="BQ9" i="5"/>
  <c r="BS12" i="5" l="1"/>
  <c r="BR9" i="5"/>
  <c r="BT12" i="5" l="1"/>
  <c r="BS9" i="5"/>
  <c r="BU12" i="5" l="1"/>
  <c r="BT9" i="5"/>
  <c r="BV12" i="5" l="1"/>
  <c r="BU9" i="5"/>
  <c r="BW12" i="5" l="1"/>
  <c r="BV9" i="5"/>
  <c r="BX12" i="5" l="1"/>
  <c r="BW9" i="5"/>
  <c r="BY12" i="5" l="1"/>
  <c r="BX9" i="5"/>
  <c r="BZ12" i="5" l="1"/>
  <c r="BY9" i="5"/>
  <c r="CA12" i="5" l="1"/>
  <c r="BZ9" i="5"/>
  <c r="CB12" i="5" l="1"/>
  <c r="CA9" i="5"/>
  <c r="CC12" i="5" l="1"/>
  <c r="CB9" i="5"/>
  <c r="CD12" i="5" l="1"/>
  <c r="CC9" i="5"/>
  <c r="CE12" i="5" l="1"/>
  <c r="CD9" i="5"/>
  <c r="CF12" i="5" l="1"/>
  <c r="CE9" i="5"/>
  <c r="CG12" i="5" l="1"/>
  <c r="CF9" i="5"/>
  <c r="CH12" i="5" l="1"/>
  <c r="CG9" i="5"/>
  <c r="CI12" i="5" l="1"/>
  <c r="CH9" i="5"/>
  <c r="CJ12" i="5" l="1"/>
  <c r="CI9" i="5"/>
  <c r="CK12" i="5" l="1"/>
  <c r="CJ9" i="5"/>
  <c r="CL12" i="5" l="1"/>
  <c r="CK9" i="5"/>
  <c r="CM12" i="5" l="1"/>
  <c r="CL9" i="5"/>
  <c r="CN12" i="5" l="1"/>
  <c r="CM9" i="5"/>
  <c r="CO12" i="5" l="1"/>
  <c r="CN9" i="5"/>
  <c r="CP12" i="5" l="1"/>
  <c r="CO9" i="5"/>
  <c r="CQ12" i="5" l="1"/>
  <c r="CP9" i="5"/>
  <c r="CR12" i="5" l="1"/>
  <c r="CQ9" i="5"/>
  <c r="F12" i="7" l="1"/>
  <c r="CR9" i="5"/>
  <c r="G12" i="7" l="1"/>
  <c r="F9" i="7"/>
  <c r="H12" i="7" l="1"/>
  <c r="G9" i="7"/>
  <c r="I12" i="7" l="1"/>
  <c r="H9" i="7"/>
  <c r="J12" i="7" l="1"/>
  <c r="I9" i="7"/>
  <c r="K12" i="7" l="1"/>
  <c r="J9" i="7"/>
  <c r="L12" i="7" l="1"/>
  <c r="K9" i="7"/>
  <c r="M12" i="7" l="1"/>
  <c r="L9" i="7"/>
  <c r="N12" i="7" l="1"/>
  <c r="M9" i="7"/>
  <c r="O12" i="7" l="1"/>
  <c r="N9" i="7"/>
  <c r="P12" i="7" l="1"/>
  <c r="O9" i="7"/>
  <c r="Q12" i="7" l="1"/>
  <c r="P9" i="7"/>
  <c r="R12" i="7" l="1"/>
  <c r="Q9" i="7"/>
  <c r="S12" i="7" l="1"/>
  <c r="R9" i="7"/>
  <c r="T12" i="7" l="1"/>
  <c r="S9" i="7"/>
  <c r="U12" i="7" l="1"/>
  <c r="T9" i="7"/>
  <c r="V12" i="7" l="1"/>
  <c r="U9" i="7"/>
  <c r="W12" i="7" l="1"/>
  <c r="V9" i="7"/>
  <c r="X12" i="7" l="1"/>
  <c r="W9" i="7"/>
  <c r="Y12" i="7" l="1"/>
  <c r="X9" i="7"/>
  <c r="Z12" i="7" l="1"/>
  <c r="Y9" i="7"/>
  <c r="AA12" i="7" l="1"/>
  <c r="Z9" i="7"/>
  <c r="AB12" i="7" l="1"/>
  <c r="AA9" i="7"/>
  <c r="AC12" i="7" l="1"/>
  <c r="AB9" i="7"/>
  <c r="AD12" i="7" l="1"/>
  <c r="AC9" i="7"/>
  <c r="AE12" i="7" l="1"/>
  <c r="AD9" i="7"/>
  <c r="AF12" i="7" l="1"/>
  <c r="AE9" i="7"/>
  <c r="AG12" i="7" l="1"/>
  <c r="AF9" i="7"/>
  <c r="AH12" i="7" l="1"/>
  <c r="AG9" i="7"/>
  <c r="AI12" i="7" l="1"/>
  <c r="AH9" i="7"/>
  <c r="AJ12" i="7" l="1"/>
  <c r="AI9" i="7"/>
  <c r="AK12" i="7" l="1"/>
  <c r="AJ9" i="7"/>
  <c r="AL12" i="7" l="1"/>
  <c r="AK9" i="7"/>
  <c r="AM12" i="7" l="1"/>
  <c r="AL9" i="7"/>
  <c r="AN12" i="7" l="1"/>
  <c r="AM9" i="7"/>
  <c r="AO12" i="7" l="1"/>
  <c r="AN9" i="7"/>
  <c r="AO9" i="7" l="1"/>
  <c r="AP12" i="7"/>
  <c r="AQ12" i="7" l="1"/>
  <c r="AP9" i="7"/>
  <c r="AR12" i="7" l="1"/>
  <c r="AQ9" i="7"/>
  <c r="AS12" i="7" l="1"/>
  <c r="AR9" i="7"/>
  <c r="AT12" i="7" l="1"/>
  <c r="AS9" i="7"/>
  <c r="AT9" i="7" l="1"/>
  <c r="AU12" i="7"/>
  <c r="AV12" i="7" l="1"/>
  <c r="AU9" i="7"/>
  <c r="AW12" i="7" l="1"/>
  <c r="AV9" i="7"/>
  <c r="AX12" i="7" l="1"/>
  <c r="AW9" i="7"/>
  <c r="AX9" i="7" l="1"/>
  <c r="AY12" i="7"/>
  <c r="AZ12" i="7" l="1"/>
  <c r="AY9" i="7"/>
  <c r="BA12" i="7" l="1"/>
  <c r="AZ9" i="7"/>
  <c r="BB12" i="7" l="1"/>
  <c r="BA9" i="7"/>
  <c r="BC12" i="7" l="1"/>
  <c r="BB9" i="7"/>
  <c r="BD12" i="7" l="1"/>
  <c r="BC9" i="7"/>
  <c r="BE12" i="7" l="1"/>
  <c r="BD9" i="7"/>
  <c r="BF12" i="7" l="1"/>
  <c r="BE9" i="7"/>
  <c r="BG12" i="7" l="1"/>
  <c r="BF9" i="7"/>
  <c r="BH12" i="7" l="1"/>
  <c r="BG9" i="7"/>
  <c r="BI12" i="7" l="1"/>
  <c r="BH9" i="7"/>
  <c r="BJ12" i="7" l="1"/>
  <c r="BI9" i="7"/>
  <c r="BK12" i="7" l="1"/>
  <c r="BJ9" i="7"/>
  <c r="BL12" i="7" l="1"/>
  <c r="BK9" i="7"/>
  <c r="BM12" i="7" l="1"/>
  <c r="BL9" i="7"/>
  <c r="BN12" i="7" l="1"/>
  <c r="BM9" i="7"/>
  <c r="BO12" i="7" l="1"/>
  <c r="BN9" i="7"/>
  <c r="BP12" i="7" l="1"/>
  <c r="BO9" i="7"/>
  <c r="BQ12" i="7" l="1"/>
  <c r="BP9" i="7"/>
  <c r="BR12" i="7" l="1"/>
  <c r="BQ9" i="7"/>
  <c r="BR9" i="7" l="1"/>
  <c r="BS12" i="7"/>
  <c r="BT12" i="7" l="1"/>
  <c r="BS9" i="7"/>
  <c r="BU12" i="7" l="1"/>
  <c r="BT9" i="7"/>
  <c r="BV12" i="7" l="1"/>
  <c r="BU9" i="7"/>
  <c r="BW12" i="7" l="1"/>
  <c r="BV9" i="7"/>
  <c r="BX12" i="7" l="1"/>
  <c r="BW9" i="7"/>
  <c r="BY12" i="7" l="1"/>
  <c r="BX9" i="7"/>
  <c r="BZ12" i="7" l="1"/>
  <c r="BY9" i="7"/>
  <c r="CA12" i="7" l="1"/>
  <c r="BZ9" i="7"/>
  <c r="CB12" i="7" l="1"/>
  <c r="CA9" i="7"/>
  <c r="CC12" i="7" l="1"/>
  <c r="CB9" i="7"/>
  <c r="CD12" i="7" l="1"/>
  <c r="CC9" i="7"/>
  <c r="CD9" i="7" l="1"/>
  <c r="CE12" i="7"/>
  <c r="CE9" i="7" l="1"/>
  <c r="CF12" i="7"/>
  <c r="CF9" i="7" l="1"/>
  <c r="CG12" i="7"/>
  <c r="CG9" i="7" l="1"/>
  <c r="CH12" i="7"/>
  <c r="CH9" i="7" l="1"/>
  <c r="CI12" i="7"/>
  <c r="CI9" i="7" l="1"/>
  <c r="CJ12" i="7"/>
  <c r="CJ9" i="7" l="1"/>
  <c r="CK12" i="7"/>
  <c r="CK9" i="7" l="1"/>
  <c r="CL12" i="7"/>
  <c r="CL9" i="7" l="1"/>
  <c r="CM12" i="7"/>
  <c r="CM9" i="7" l="1"/>
  <c r="CN12" i="7"/>
  <c r="CN9" i="7" l="1"/>
  <c r="CO12" i="7"/>
  <c r="CO9" i="7" l="1"/>
  <c r="CP12" i="7"/>
  <c r="CP9" i="7" l="1"/>
  <c r="CQ12" i="7"/>
  <c r="CQ9" i="7" l="1"/>
  <c r="CR12" i="7"/>
  <c r="CR9" i="7" l="1"/>
  <c r="F12" i="8"/>
  <c r="F9" i="8" l="1"/>
  <c r="G12" i="8"/>
  <c r="G9" i="8" l="1"/>
  <c r="H12" i="8"/>
  <c r="H9" i="8" l="1"/>
  <c r="I12" i="8"/>
  <c r="I9" i="8" l="1"/>
  <c r="J12" i="8"/>
  <c r="J9" i="8" l="1"/>
  <c r="K12" i="8"/>
  <c r="K9" i="8" l="1"/>
  <c r="L12" i="8"/>
  <c r="L9" i="8" l="1"/>
  <c r="M12" i="8"/>
  <c r="M9" i="8" l="1"/>
  <c r="N12" i="8"/>
  <c r="N9" i="8" l="1"/>
  <c r="O12" i="8"/>
  <c r="O9" i="8" l="1"/>
  <c r="P12" i="8"/>
  <c r="Q12" i="8" l="1"/>
  <c r="P9" i="8"/>
  <c r="R12" i="8" l="1"/>
  <c r="Q9" i="8"/>
  <c r="R9" i="8" l="1"/>
  <c r="S12" i="8"/>
  <c r="T12" i="8" l="1"/>
  <c r="S9" i="8"/>
  <c r="U12" i="8" l="1"/>
  <c r="T9" i="8"/>
  <c r="V12" i="8" l="1"/>
  <c r="U9" i="8"/>
  <c r="W12" i="8" l="1"/>
  <c r="V9" i="8"/>
  <c r="X12" i="8" l="1"/>
  <c r="W9" i="8"/>
  <c r="Y12" i="8" l="1"/>
  <c r="X9" i="8"/>
  <c r="Z12" i="8" l="1"/>
  <c r="Y9" i="8"/>
  <c r="AA12" i="8" l="1"/>
  <c r="Z9" i="8"/>
  <c r="AB12" i="8" l="1"/>
  <c r="AA9" i="8"/>
  <c r="AC12" i="8" l="1"/>
  <c r="AB9" i="8"/>
  <c r="AD12" i="8" l="1"/>
  <c r="AC9" i="8"/>
  <c r="AE12" i="8" l="1"/>
  <c r="AD9" i="8"/>
  <c r="AF12" i="8" l="1"/>
  <c r="AE9" i="8"/>
  <c r="AG12" i="8" l="1"/>
  <c r="AF9" i="8"/>
  <c r="AH12" i="8" l="1"/>
  <c r="AG9" i="8"/>
  <c r="AI12" i="8" l="1"/>
  <c r="AH9" i="8"/>
  <c r="AJ12" i="8" l="1"/>
  <c r="AI9" i="8"/>
  <c r="AK12" i="8" l="1"/>
  <c r="AJ9" i="8"/>
  <c r="AL12" i="8" l="1"/>
  <c r="AK9" i="8"/>
  <c r="AM12" i="8" l="1"/>
  <c r="AL9" i="8"/>
  <c r="AN12" i="8" l="1"/>
  <c r="AM9" i="8"/>
  <c r="AO12" i="8" l="1"/>
  <c r="AN9" i="8"/>
  <c r="AP12" i="8" l="1"/>
  <c r="AO9" i="8"/>
  <c r="AQ12" i="8" l="1"/>
  <c r="AP9" i="8"/>
  <c r="AR12" i="8" l="1"/>
  <c r="AQ9" i="8"/>
  <c r="AS12" i="8" l="1"/>
  <c r="AR9" i="8"/>
  <c r="AT12" i="8" l="1"/>
  <c r="AS9" i="8"/>
  <c r="AU12" i="8" l="1"/>
  <c r="AT9" i="8"/>
  <c r="AV12" i="8" l="1"/>
  <c r="AU9" i="8"/>
  <c r="AW12" i="8" l="1"/>
  <c r="AV9" i="8"/>
  <c r="AX12" i="8" l="1"/>
  <c r="AW9" i="8"/>
  <c r="AY12" i="8" l="1"/>
  <c r="AX9" i="8"/>
  <c r="AZ12" i="8" l="1"/>
  <c r="AY9" i="8"/>
  <c r="BA12" i="8" l="1"/>
  <c r="AZ9" i="8"/>
  <c r="BB12" i="8" l="1"/>
  <c r="BA9" i="8"/>
  <c r="BC12" i="8" l="1"/>
  <c r="BB9" i="8"/>
  <c r="BD12" i="8" l="1"/>
  <c r="BC9" i="8"/>
  <c r="BE12" i="8" l="1"/>
  <c r="BD9" i="8"/>
  <c r="BF12" i="8" l="1"/>
  <c r="BE9" i="8"/>
  <c r="BG12" i="8" l="1"/>
  <c r="BF9" i="8"/>
  <c r="BH12" i="8" l="1"/>
  <c r="BG9" i="8"/>
  <c r="BI12" i="8" l="1"/>
  <c r="BH9" i="8"/>
  <c r="BJ12" i="8" l="1"/>
  <c r="BI9" i="8"/>
  <c r="BK12" i="8" l="1"/>
  <c r="BJ9" i="8"/>
  <c r="BL12" i="8" l="1"/>
  <c r="BK9" i="8"/>
  <c r="BM12" i="8" l="1"/>
  <c r="BL9" i="8"/>
  <c r="BN12" i="8" l="1"/>
  <c r="BM9" i="8"/>
  <c r="BO12" i="8" l="1"/>
  <c r="BN9" i="8"/>
  <c r="BP12" i="8" l="1"/>
  <c r="BO9" i="8"/>
  <c r="BQ12" i="8" l="1"/>
  <c r="BP9" i="8"/>
  <c r="BR12" i="8" l="1"/>
  <c r="BQ9" i="8"/>
  <c r="BS12" i="8" l="1"/>
  <c r="BR9" i="8"/>
  <c r="BT12" i="8" l="1"/>
  <c r="BS9" i="8"/>
  <c r="BU12" i="8" l="1"/>
  <c r="BT9" i="8"/>
  <c r="BV12" i="8" l="1"/>
  <c r="BU9" i="8"/>
  <c r="BV9" i="8" l="1"/>
  <c r="BW12" i="8"/>
  <c r="BX12" i="8" l="1"/>
  <c r="BW9" i="8"/>
  <c r="BY12" i="8" l="1"/>
  <c r="BX9" i="8"/>
  <c r="BZ12" i="8" l="1"/>
  <c r="BY9" i="8"/>
  <c r="CA12" i="8" l="1"/>
  <c r="BZ9" i="8"/>
  <c r="CB12" i="8" l="1"/>
  <c r="CA9" i="8"/>
  <c r="CC12" i="8" l="1"/>
  <c r="CB9" i="8"/>
  <c r="CD12" i="8" l="1"/>
  <c r="CC9" i="8"/>
  <c r="CE12" i="8" l="1"/>
  <c r="CD9" i="8"/>
  <c r="CF12" i="8" l="1"/>
  <c r="CE9" i="8"/>
  <c r="CG12" i="8" l="1"/>
  <c r="CF9" i="8"/>
  <c r="CH12" i="8" l="1"/>
  <c r="CG9" i="8"/>
  <c r="CI12" i="8" l="1"/>
  <c r="CH9" i="8"/>
  <c r="CJ12" i="8" l="1"/>
  <c r="CI9" i="8"/>
  <c r="CK12" i="8" l="1"/>
  <c r="CJ9" i="8"/>
  <c r="CL12" i="8" l="1"/>
  <c r="CK9" i="8"/>
  <c r="CM12" i="8" l="1"/>
  <c r="CL9" i="8"/>
  <c r="CN12" i="8" l="1"/>
  <c r="CM9" i="8"/>
  <c r="CO12" i="8" l="1"/>
  <c r="CN9" i="8"/>
  <c r="CP12" i="8" l="1"/>
  <c r="CO9" i="8"/>
  <c r="CQ12" i="8" l="1"/>
  <c r="CP9" i="8"/>
  <c r="CR12" i="8" l="1"/>
  <c r="CQ9" i="8"/>
  <c r="CS12" i="8" l="1"/>
  <c r="CR9" i="8"/>
  <c r="CT12" i="8" l="1"/>
  <c r="CS9" i="8"/>
  <c r="CU12" i="8" l="1"/>
  <c r="CT9" i="8"/>
  <c r="CV12" i="8" l="1"/>
  <c r="CU9" i="8"/>
  <c r="CW12" i="8" l="1"/>
  <c r="CV9" i="8"/>
  <c r="CX12" i="8" l="1"/>
  <c r="CW9" i="8"/>
  <c r="CY12" i="8" l="1"/>
  <c r="CY9" i="8" s="1"/>
  <c r="CX9" i="8"/>
</calcChain>
</file>

<file path=xl/sharedStrings.xml><?xml version="1.0" encoding="utf-8"?>
<sst xmlns="http://schemas.openxmlformats.org/spreadsheetml/2006/main" count="1139" uniqueCount="359">
  <si>
    <t>Week</t>
  </si>
  <si>
    <t>Week 1</t>
  </si>
  <si>
    <t>M</t>
  </si>
  <si>
    <t>D</t>
  </si>
  <si>
    <t>W</t>
  </si>
  <si>
    <t>V</t>
  </si>
  <si>
    <t>Z</t>
  </si>
  <si>
    <t>Week 2</t>
  </si>
  <si>
    <t>Week 3</t>
  </si>
  <si>
    <t>Week 4</t>
  </si>
  <si>
    <t>Week 5</t>
  </si>
  <si>
    <t>Week 13</t>
  </si>
  <si>
    <t>Week 6</t>
  </si>
  <si>
    <t>Week 7</t>
  </si>
  <si>
    <t>Week 8</t>
  </si>
  <si>
    <t>Week 9</t>
  </si>
  <si>
    <t>Week 10</t>
  </si>
  <si>
    <t>Week 11</t>
  </si>
  <si>
    <t>Week 12</t>
  </si>
  <si>
    <t>Week 14</t>
  </si>
  <si>
    <t>Maart</t>
  </si>
  <si>
    <t>April</t>
  </si>
  <si>
    <t>Mei</t>
  </si>
  <si>
    <t>Juni</t>
  </si>
  <si>
    <t>Week 15</t>
  </si>
  <si>
    <t>Week 16</t>
  </si>
  <si>
    <t>Week 17</t>
  </si>
  <si>
    <t>Week 18</t>
  </si>
  <si>
    <t>Week 19</t>
  </si>
  <si>
    <t>Week 20</t>
  </si>
  <si>
    <t>Week 21</t>
  </si>
  <si>
    <t>Week 22</t>
  </si>
  <si>
    <t>Week 23</t>
  </si>
  <si>
    <t>Week 24</t>
  </si>
  <si>
    <t>Week 25</t>
  </si>
  <si>
    <t>Juli</t>
  </si>
  <si>
    <t>Augustus</t>
  </si>
  <si>
    <t>September</t>
  </si>
  <si>
    <t>Week 28</t>
  </si>
  <si>
    <t>Week 29</t>
  </si>
  <si>
    <t>Week 30</t>
  </si>
  <si>
    <t>Week 31</t>
  </si>
  <si>
    <t>Week 32</t>
  </si>
  <si>
    <t>Week 33</t>
  </si>
  <si>
    <t>Week 34</t>
  </si>
  <si>
    <t>Week 35</t>
  </si>
  <si>
    <t>Week 36</t>
  </si>
  <si>
    <t>Week 37</t>
  </si>
  <si>
    <t>Week 38</t>
  </si>
  <si>
    <t>Week 39</t>
  </si>
  <si>
    <t>Week 40</t>
  </si>
  <si>
    <t>Oktober</t>
  </si>
  <si>
    <t>November</t>
  </si>
  <si>
    <t>December</t>
  </si>
  <si>
    <t>Week 41</t>
  </si>
  <si>
    <t>Week 42</t>
  </si>
  <si>
    <t>Week 43</t>
  </si>
  <si>
    <t>Week 44</t>
  </si>
  <si>
    <t>Week 45</t>
  </si>
  <si>
    <t>Week 46</t>
  </si>
  <si>
    <t>Week 47</t>
  </si>
  <si>
    <t>Week 48</t>
  </si>
  <si>
    <t>Week 49</t>
  </si>
  <si>
    <t>Week 50</t>
  </si>
  <si>
    <t>Week 51</t>
  </si>
  <si>
    <t>Week 52</t>
  </si>
  <si>
    <t>Week 27</t>
  </si>
  <si>
    <t>Alkmaar , Canadaplein 8, 072 - 5116944, alkmaar@creyfs.nl</t>
  </si>
  <si>
    <t>Almelo, Rosa Luxemburgstraat 11, 0546 - 454160, almelo@creyfs.nl</t>
  </si>
  <si>
    <t>Almere, Schoutstraat 98, 036 - 5383280, almere@creyfs.nl</t>
  </si>
  <si>
    <t>Alphen a/d Rijn, De Aarhof 75, 0172 - 474981, alphenadrijn@creyfs.nl</t>
  </si>
  <si>
    <t>Amersfoort, Grote Haag 33, 033 - 4698000, amersfoort@creyfs.nl</t>
  </si>
  <si>
    <t>Amersfoort Office, Leusderweg 6, 033 - 4751868, amersfoortoffice@creyfs.nl</t>
  </si>
  <si>
    <t>Amstelveen, Stadsplein 89, 020 - 5035333, amstelveen@creyfs.nl</t>
  </si>
  <si>
    <t>Amsterdam, Damrak 37, 020 - 6254711, amsterdam.damrak@creyfs.nl</t>
  </si>
  <si>
    <t>Amsterdam, Van Baerlestraat 43, 020 - 3050200, amsterdam.vanbaerlestraat@creyfs.nl</t>
  </si>
  <si>
    <t>Amsterdam, Jan Evertsenstraat 89, 020 - 5891800, amsterdam.janevertsenstraat@creyfs.nl</t>
  </si>
  <si>
    <t>Amsterdam, Hoofddorpplein 22 - 24, 020 - 5110633, amsterdam.hoofddorpplein@creyfs.nl</t>
  </si>
  <si>
    <t>Amsterdam, Bijlmerdreef 99, 020 - 3113020, amsterdam.bijlmerdreef@creyfs.nl</t>
  </si>
  <si>
    <t>Amsterdam, Buikslotermeerplein 313, 020 - 6363131, amsterdam.buikslotermeer@creyfs.nl</t>
  </si>
  <si>
    <t>Apeldoorn, Nieuwstraat 8, 055 - 5787288, apeldoorn@creyfs.nl</t>
  </si>
  <si>
    <t>Arnhem Medical, Willemsplein 35, 026 - 3521805, arnhemmedical@creyfs.nl</t>
  </si>
  <si>
    <t>Barendrecht, Middenbaan 105, 0180 - 611888, barendrecht@creyfs.nl</t>
  </si>
  <si>
    <t>Barneveld, Churchillstraat 69, 0342 - 408002, barneveld@creyfs.nl</t>
  </si>
  <si>
    <t>Bergen op Zoom, Burg. Van Hasseltstraat 52, 0164 - 213030, bergenopzoom@creyfs.nl</t>
  </si>
  <si>
    <t>Best, Oranjestraat 11, 0499 -390400, best@creyfs.nl</t>
  </si>
  <si>
    <t>Bladel, Sniederslaan 57-a, 0497 - 387363, bladel@creyfs.nl</t>
  </si>
  <si>
    <t>Boskoop, Koninginneweg 1-e, 0172 - 212424, boskoop@creyfs.nl</t>
  </si>
  <si>
    <t>Boxmeer, Burgemeester Verkuijlstraat 57 , 0485 - 580150, boxmeer@creyfs.nl</t>
  </si>
  <si>
    <t>Boxtel, Stationstraat 51a, 0411 - 674999, boxtel@creyfs.nl</t>
  </si>
  <si>
    <t>Breda, Van Coothplein 43 - 49, 076 - 5305630, breda@creyfs.nl</t>
  </si>
  <si>
    <t>Deventer, Sijzenbaanplein 11 - 15, 0570 - 665880, deventer@creyfs.nl</t>
  </si>
  <si>
    <t>Dongen, Hoge Ham 113-a, 0162 - 320512, dongen@creyfs.nl</t>
  </si>
  <si>
    <t>Dordrecht, Raamstraat 1f, 078 - 6392622, dordrecht@creyfs.nl</t>
  </si>
  <si>
    <t>Drachten, Moleneind Zuidzijde 69-b, 0512 - 541361, drachten@creyfs.nl</t>
  </si>
  <si>
    <t>Ede, Breelaan 3, 0318 - 652260, ede@creyfs.nl</t>
  </si>
  <si>
    <t>Eindhoven, Kruisstraat 94, 040 - 2463355, eindhoven.kruisstraat@creyfs.nl</t>
  </si>
  <si>
    <t>Eindhoven, Keizersgracht 28, 040 - 2606999, eindhoven.keizersgracht@creyfs.nl</t>
  </si>
  <si>
    <t>Emmeloord, Noordzijde 18 , 0527-630990, emmeloord@creyfs.nl</t>
  </si>
  <si>
    <t>Etten-Leur, Bisschopsmolenstraat 107, 076 - 5042450, ettenleur@creyfs.nl</t>
  </si>
  <si>
    <t>Genemuiden, Kruisstraat 7, 038 - 3851720, genemuiden@creyfs.nl</t>
  </si>
  <si>
    <t>Goes, Voorstad 3, 0113 - 211223, goes@creyfs.nl</t>
  </si>
  <si>
    <t>Gorinchem, Westwagenstraat 47, 0183 - 664871, gorinchem@creyfs.nl</t>
  </si>
  <si>
    <t>Gouda, Lange Tiendeweg 69, 0182 - 550505, gouda@creyfs.nl</t>
  </si>
  <si>
    <t>Den Haag, Turfmarkt 248, 070 - 3560545, denhaag@creyfs.nl</t>
  </si>
  <si>
    <t>Groenlo, Mattelierstraat 13, 0544 - 464303, groenlo@creyfs.nl</t>
  </si>
  <si>
    <t>Groningen, Oude Kijk in 't Jatstraat 29, 050 - 3199600, groningen@creyfs.nl</t>
  </si>
  <si>
    <t>Harderwijk, Donkerstraat 3, 0341 - 426616, harderwijk@creyfs.nl</t>
  </si>
  <si>
    <t>Heerenveen, Vleesmarkt 10, 0513 - 616900, heerenveen@creyfs.nl</t>
  </si>
  <si>
    <t>Helmond, Markt 51, 0492 - 509300, helmond@creyfs.nl</t>
  </si>
  <si>
    <t>Hengelo, Marktstraat 4, 074 - 2592570, hengelo@creyfs.nl</t>
  </si>
  <si>
    <t>Hertogenbosch 's, Stationsweg 21, 073 - 6130134, denbosch@creyfs.nl</t>
  </si>
  <si>
    <t>Hoofddorp, Concourslaan 2, 023 - 5671900, hoofddorp@creyfs.nl</t>
  </si>
  <si>
    <t>Hoogeveen, Van Echtenstraat 8, 0528 - 229420, hoogeveen@creyfs.nl</t>
  </si>
  <si>
    <t>Hardinxveld-Giessendam, Peulenstraat 222, 0184 - 616988, hardinxveldgiessendam@creyfs.nl</t>
  </si>
  <si>
    <t>Kampen, Plantage 16, 038 - 3328575, kampen@creyfs.nl</t>
  </si>
  <si>
    <t>Leeuwarden, De Kelders 15, 058 - 2137033, leeuwarden@creyfs.nl</t>
  </si>
  <si>
    <t>Lelystad, Stadhuisstraat 124, 0320 - 290190, lelystad@creyfs.nl</t>
  </si>
  <si>
    <t>Maarssen, Bisonspoor 2040, 0346 - 567300, maarssen@creyfs.nl</t>
  </si>
  <si>
    <t>Maastricht, Stationsstraat 31, 043 - 3256627, maastricht@creyfs.nl</t>
  </si>
  <si>
    <t>Meppel, Brouwersdwarsstraat 1, 0522 - 238820, meppel@creyfs.nl</t>
  </si>
  <si>
    <t>Middelburg, Lange Noordstraat 2, 0118 - 679040, middelburg@creyfs.nl</t>
  </si>
  <si>
    <t>Nijkerk, Holkerstraat 2, 033 - 2456964, nijkerk@creyfs.nl</t>
  </si>
  <si>
    <t>Nijmegen, Ziekerstraat 136, 024 - 3828100, nijmegen@creyfs.nl</t>
  </si>
  <si>
    <t>Oosterhout, Leijsenhoek 45a, 0162 - 497000, oosterhout@creyfs.nl</t>
  </si>
  <si>
    <t>Roosendaal, Nieuwe Markt 71, 0165 - 583130, roosendaal@creyfs.nl</t>
  </si>
  <si>
    <t>Rotterdam, Maasdamstraat 2a, 010 - 2150904, rotterdam.maasdamstraat@creyfs.nl</t>
  </si>
  <si>
    <t>Rotterdam, Meent 62 - 64, 010 - 4132480, rotterdam.meent@creyfs.nl</t>
  </si>
  <si>
    <t>Schiedam, Broersvest 50a, 010 - 2708070, schiedam@creyfs.nl</t>
  </si>
  <si>
    <t>Sneek, Oude Koemarkt 55, 0515 - 462515, sneek@creyfs.nl</t>
  </si>
  <si>
    <t>Tiel, Buurmalsenstraat 1, 0344 - 673900, tiel@creyfs.nl</t>
  </si>
  <si>
    <t>Tiel Intersales, Buurmalsenstraat 1, 0344 - 632111, tielintersales@creyfs.nl</t>
  </si>
  <si>
    <t>Tiel Intersales, Buurmalsenstraat 1, 0344 - 616070, tielintersales@creyfs.nl</t>
  </si>
  <si>
    <t>Uden, Mondriaanplein 24, 0413 - 251755, uden@creyfs.nl</t>
  </si>
  <si>
    <t>Uithoorn, Marktplein 25, 0297 - 560171, uithoorn@creyfs.nl</t>
  </si>
  <si>
    <t>Urk, Wijk 2-76, 0527 - 680880, urk@creyfs.nl</t>
  </si>
  <si>
    <t>Utrecht, Bernadottelaan 146, 030 - 2916300, utrecht.bernadottelaan@creyfs.nl</t>
  </si>
  <si>
    <t>Utrecht, Biltstraat 71, 030 - 2307150, utrecht.biltstraat@creyfs.nl</t>
  </si>
  <si>
    <t>Utrecht Office, Potterstraat 10, 030 - 2343444, utrechtoffice@creyfs.nl</t>
  </si>
  <si>
    <t>Valkenswaard, Luikerweg 23, 040 - 2044995, valkenswaard@creyfs.nl</t>
  </si>
  <si>
    <t>Veghel, De Wiekslag 27, 0413 - 366808, veghel@creyfs.nl</t>
  </si>
  <si>
    <t>Waalwijk, Grotestraat 213, 0416 - 339519, waalwijk@creyfs.nl</t>
  </si>
  <si>
    <t>Weert, Maasstraat 11, 0495 - 580100, weert@creyfs.nl</t>
  </si>
  <si>
    <t>Weesp, Nieuwstad 4, 0294 - 430071, weesp@creyfs.nl</t>
  </si>
  <si>
    <t>Woerden, Meulmansweg 2a, 0348 - 411838, woerden@creyfs.nl</t>
  </si>
  <si>
    <t>Zaandam, Peperstraat 220, 075 - 6553500, zaandam@creyfs.nl</t>
  </si>
  <si>
    <t>Zeist , 2e Hogeweg 123, 030 - 6922084, zeist@creyfs.nl</t>
  </si>
  <si>
    <t>Zoetermeer, Noordwaarts 34, 079 - 3304500, zoetermeer@creyfs.nl</t>
  </si>
  <si>
    <t>Zwolle, Nieuwe Markt 1, 038 - 4210085, zwolle@creyfs.nl</t>
  </si>
  <si>
    <t>Zwolle Medical, Diezerpoortenplas 5, 038 - 4229888, zwollemedical@creyfs.nl</t>
  </si>
  <si>
    <t>Kies hier uw dichtstbijzijnde Creyf's vestiging….</t>
  </si>
  <si>
    <t>Week 26</t>
  </si>
  <si>
    <t>Arnhem, Looierstraat 42, 026 - 3521800, arnhem@creyfs.nl</t>
  </si>
  <si>
    <t>Assen, Lauwers 14, 0592 - 398417, assen@creyfs.nl</t>
  </si>
  <si>
    <t>Enschede, Beltstraat 1, 053 - 4344300, enschede@creyfs.nl</t>
  </si>
  <si>
    <t>Tilburg, Spoorlaan 372, 013 - 5443248, tilburg@creyfs.nl</t>
  </si>
  <si>
    <t>Week 53</t>
  </si>
  <si>
    <t>Nieuwjaarsdag</t>
  </si>
  <si>
    <t>Aswoensdag (r.-k.)</t>
  </si>
  <si>
    <t>Biddag voor gewas en arbeid (pr.)</t>
  </si>
  <si>
    <t>Maria Boodschap (r.-k.)</t>
  </si>
  <si>
    <t>Witte Donderdag</t>
  </si>
  <si>
    <t>Goede Vrijdag</t>
  </si>
  <si>
    <t>2e paasdag</t>
  </si>
  <si>
    <t>Dag van de arbeid (B)</t>
  </si>
  <si>
    <t>Bevreidingsdag (N)</t>
  </si>
  <si>
    <t>Hemelvaartsdag</t>
  </si>
  <si>
    <t>2e Pinksterdag</t>
  </si>
  <si>
    <t>Trinitatis (pr.)</t>
  </si>
  <si>
    <t>Sacramentsdag (r.-k.)</t>
  </si>
  <si>
    <t>H. Hartfeest (r.-k.)</t>
  </si>
  <si>
    <t>Ned.talige Cult. Gem. (B)</t>
  </si>
  <si>
    <t>Nationale feestdag (B)</t>
  </si>
  <si>
    <t>Maria-ten-hemelopneming (r.-k.)</t>
  </si>
  <si>
    <t>Franstalige Cult. Gem. (B)</t>
  </si>
  <si>
    <t>Missiezondag (r.-k.)</t>
  </si>
  <si>
    <t>Hervormingsdag (pr.)</t>
  </si>
  <si>
    <t>Allerheiligen (r.-k.)</t>
  </si>
  <si>
    <t>Allerzielen (r.-k.)</t>
  </si>
  <si>
    <t>Dankdag voor gewas en arbeid (pr.)</t>
  </si>
  <si>
    <t>Wapenstilstandsdag 1918 (B)</t>
  </si>
  <si>
    <t>Feest van de dynastie (B)</t>
  </si>
  <si>
    <t>Christus Koning (r.-k.)</t>
  </si>
  <si>
    <t>1e Adventszondag</t>
  </si>
  <si>
    <t>Maria onbevlekte ontvangenis (r.-k.)</t>
  </si>
  <si>
    <t>2e Kerstdag</t>
  </si>
  <si>
    <t>Sint-Valentijn</t>
  </si>
  <si>
    <t>Vastenavond (r.-k.)</t>
  </si>
  <si>
    <t>Driekoningen (B)</t>
  </si>
  <si>
    <t>Driekoningen (N)</t>
  </si>
  <si>
    <t>Prinsjesdag (N)</t>
  </si>
  <si>
    <t>Sinterklaas (N)</t>
  </si>
  <si>
    <t>Sinterklaas (B)</t>
  </si>
  <si>
    <t>Oudejaarsdag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</si>
  <si>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</si>
  <si>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</si>
  <si>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</si>
  <si>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</si>
  <si>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</si>
  <si>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</si>
  <si>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</si>
  <si>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</si>
  <si>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</si>
  <si>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</si>
  <si>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</si>
  <si>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</si>
  <si>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 xml:space="preserve"> =ALS(ISFOUT(KLEINSTE($B$2:$AF$2;RIJ()-4));"";KLEINSTE($B$2:$AF$2;RIJ()-4))</t>
  </si>
  <si>
    <t>Het huidige jaar staat altijd in het midden.</t>
  </si>
  <si>
    <t>Zijn er feestdagen die je niet nodig bebt, zet dan een spatie voor de formule in kolom A</t>
  </si>
  <si>
    <t>persoon 5</t>
  </si>
  <si>
    <t>persoon 6</t>
  </si>
  <si>
    <t>persoon 7</t>
  </si>
  <si>
    <t>persoon 8</t>
  </si>
  <si>
    <t>persoon 9</t>
  </si>
  <si>
    <t>persoon 10</t>
  </si>
  <si>
    <t>persoon 11</t>
  </si>
  <si>
    <t>persoon 12</t>
  </si>
  <si>
    <t>persoon 13</t>
  </si>
  <si>
    <t>persoon 14</t>
  </si>
  <si>
    <t>persoon 15</t>
  </si>
  <si>
    <t>persoon 16</t>
  </si>
  <si>
    <t>persoon 17</t>
  </si>
  <si>
    <t>persoon 18</t>
  </si>
  <si>
    <t>persoon 19</t>
  </si>
  <si>
    <t>persoon 20</t>
  </si>
  <si>
    <t>persoon 21</t>
  </si>
  <si>
    <t>persoon 22</t>
  </si>
  <si>
    <t>persoon 23</t>
  </si>
  <si>
    <t>persoon 24</t>
  </si>
  <si>
    <t>persoon 25</t>
  </si>
  <si>
    <t>persoon 26</t>
  </si>
  <si>
    <t>persoon 27</t>
  </si>
  <si>
    <t>persoon 28</t>
  </si>
  <si>
    <t>persoon 29</t>
  </si>
  <si>
    <t>persoon 30</t>
  </si>
  <si>
    <t>persoon 31</t>
  </si>
  <si>
    <t>persoon 32</t>
  </si>
  <si>
    <t>persoon 33</t>
  </si>
  <si>
    <t>persoon 34</t>
  </si>
  <si>
    <t>persoon 35</t>
  </si>
  <si>
    <t>persoon 36</t>
  </si>
  <si>
    <t>persoon 37</t>
  </si>
  <si>
    <t>persoon 38</t>
  </si>
  <si>
    <t>persoon 39</t>
  </si>
  <si>
    <t>persoon 40</t>
  </si>
  <si>
    <t>persoon 41</t>
  </si>
  <si>
    <t>persoon 42</t>
  </si>
  <si>
    <t>persoon 43</t>
  </si>
  <si>
    <t>persoon 44</t>
  </si>
  <si>
    <t>persoon 45</t>
  </si>
  <si>
    <t>persoon 46</t>
  </si>
  <si>
    <t>persoon 47</t>
  </si>
  <si>
    <t>persoon 48</t>
  </si>
  <si>
    <t>persoon 49</t>
  </si>
  <si>
    <t>persoon 50</t>
  </si>
  <si>
    <t>persoon 51</t>
  </si>
  <si>
    <t>persoon 52</t>
  </si>
  <si>
    <t>persoon 53</t>
  </si>
  <si>
    <t>persoon 54</t>
  </si>
  <si>
    <t>persoon 55</t>
  </si>
  <si>
    <t>persoon 56</t>
  </si>
  <si>
    <t>persoon 57</t>
  </si>
  <si>
    <t>persoon 58</t>
  </si>
  <si>
    <t>persoon 59</t>
  </si>
  <si>
    <t>persoon 60</t>
  </si>
  <si>
    <t>persoon 61</t>
  </si>
  <si>
    <t>persoon 62</t>
  </si>
  <si>
    <t>persoon 63</t>
  </si>
  <si>
    <t>persoon 64</t>
  </si>
  <si>
    <t>persoon 65</t>
  </si>
  <si>
    <t>persoon 66</t>
  </si>
  <si>
    <t>persoon 67</t>
  </si>
  <si>
    <t>persoon 68</t>
  </si>
  <si>
    <t>persoon 69</t>
  </si>
  <si>
    <t>persoon 70</t>
  </si>
  <si>
    <t>persoon 71</t>
  </si>
  <si>
    <t>persoon 72</t>
  </si>
  <si>
    <t>persoon 73</t>
  </si>
  <si>
    <t>persoon 74</t>
  </si>
  <si>
    <t>persoon 75</t>
  </si>
  <si>
    <t>persoon 76</t>
  </si>
  <si>
    <t>persoon 77</t>
  </si>
  <si>
    <t>persoon 78</t>
  </si>
  <si>
    <t>persoon 79</t>
  </si>
  <si>
    <t>persoon 80</t>
  </si>
  <si>
    <t>persoon 81</t>
  </si>
  <si>
    <t>persoon 82</t>
  </si>
  <si>
    <t>persoon 83</t>
  </si>
  <si>
    <t>persoon 84</t>
  </si>
  <si>
    <t>persoon 85</t>
  </si>
  <si>
    <t>persoon 86</t>
  </si>
  <si>
    <t>persoon 87</t>
  </si>
  <si>
    <t>persoon 88</t>
  </si>
  <si>
    <t>persoon 89</t>
  </si>
  <si>
    <t>persoon 90</t>
  </si>
  <si>
    <t>persoon 91</t>
  </si>
  <si>
    <t>persoon 92</t>
  </si>
  <si>
    <t>persoon 93</t>
  </si>
  <si>
    <t>persoon 94</t>
  </si>
  <si>
    <t>persoon 95</t>
  </si>
  <si>
    <t>persoon 96</t>
  </si>
  <si>
    <t>persoon 97</t>
  </si>
  <si>
    <t>persoon 98</t>
  </si>
  <si>
    <t>persoon 99</t>
  </si>
  <si>
    <t>persoon 100</t>
  </si>
  <si>
    <t>jaar:</t>
  </si>
  <si>
    <t>1e Kerstdag</t>
  </si>
  <si>
    <t>1e Pinsterdag</t>
  </si>
  <si>
    <t>1e Paasdag</t>
  </si>
  <si>
    <t>vakantie</t>
  </si>
  <si>
    <t xml:space="preserve"> =DATUM(jaar;1;1+((1-(1&gt;WEEKDAG(DATUM(jaar;1;1);2)))*7)+(1-WEEKDAG(DATUM(jaar;1;1);2)))</t>
  </si>
  <si>
    <t xml:space="preserve"> =DATUM(jaar;1;6)</t>
  </si>
  <si>
    <t xml:space="preserve"> =DATUM(jaar;2;14)</t>
  </si>
  <si>
    <t xml:space="preserve"> =AFRONDEN.BENEDEN(DAG(MINUUT(jaar/38)/2+56)&amp;"/5/"&amp;jaar;7)-81</t>
  </si>
  <si>
    <t xml:space="preserve"> =AFRONDEN.BENEDEN(DAG(MINUUT(jaar/38)/2+56)&amp;"/5/"&amp;jaar;7)-80</t>
  </si>
  <si>
    <t xml:space="preserve"> =DATUM(jaar;3;12)</t>
  </si>
  <si>
    <t xml:space="preserve"> =DATUM(jaar;3;25)</t>
  </si>
  <si>
    <t xml:space="preserve"> =AFRONDEN.BENEDEN(DAG(MINUUT(jaar/38)/2+56)&amp;"/5/"&amp;jaar;7)-37</t>
  </si>
  <si>
    <t>Koningsdag (N)</t>
  </si>
  <si>
    <t xml:space="preserve"> =DATUM(jaar;5;1)</t>
  </si>
  <si>
    <t xml:space="preserve"> =DATUM(jaar;5;25)</t>
  </si>
  <si>
    <t xml:space="preserve"> =DATUM(jaar;6;1)</t>
  </si>
  <si>
    <t xml:space="preserve"> =DATUM(jaar;6;6)</t>
  </si>
  <si>
    <t xml:space="preserve"> =DATUM(jaar;7;11)</t>
  </si>
  <si>
    <t xml:space="preserve"> =DATUM(jaar;7;21)</t>
  </si>
  <si>
    <t xml:space="preserve"> =DATUM(jaar;8;15)</t>
  </si>
  <si>
    <t xml:space="preserve"> =DATUM(jaar;9;27)</t>
  </si>
  <si>
    <t xml:space="preserve"> =DATUM(jaar;12;26)-63-WEEKDAG(DATUM(jaar;12;26);2)</t>
  </si>
  <si>
    <t xml:space="preserve"> =DATUM(jaar;10;31)</t>
  </si>
  <si>
    <t xml:space="preserve"> =DATUM(jaar;11;1)</t>
  </si>
  <si>
    <t xml:space="preserve"> =DATUM(jaar;11;2)</t>
  </si>
  <si>
    <t xml:space="preserve"> =DATUM(jaar;11;11)</t>
  </si>
  <si>
    <t xml:space="preserve"> =F36=A38=DATUM(jaar;11;5)</t>
  </si>
  <si>
    <t xml:space="preserve"> =DATUM(jaar;11;15)</t>
  </si>
  <si>
    <t xml:space="preserve"> =DATUM(jaar;12;26)-28-WEEKDAG(DATUM(jaar;12;26);2)</t>
  </si>
  <si>
    <t xml:space="preserve"> =DATUM(jaar;11;23)</t>
  </si>
  <si>
    <t xml:space="preserve"> =DATUM(jaar;12;6)</t>
  </si>
  <si>
    <t xml:space="preserve"> =DATUM(jaar;12;8)</t>
  </si>
  <si>
    <t>Naam:</t>
  </si>
  <si>
    <t>ja</t>
  </si>
  <si>
    <t>Goedgekeurd door CP:</t>
  </si>
  <si>
    <t>Verlof:</t>
  </si>
  <si>
    <t>van:</t>
  </si>
  <si>
    <t>tot:</t>
  </si>
  <si>
    <t>CB - Jan</t>
  </si>
  <si>
    <t>Komeet - Pietje Puk</t>
  </si>
  <si>
    <t>Tuinfluiter - Klaas</t>
  </si>
  <si>
    <t>Linde - Dikkie Dik</t>
  </si>
  <si>
    <t>Locatie:</t>
  </si>
  <si>
    <t>CB</t>
  </si>
  <si>
    <t>Komeet</t>
  </si>
  <si>
    <t>Tuinfluiter</t>
  </si>
  <si>
    <t>Linde</t>
  </si>
  <si>
    <t>Atalanta</t>
  </si>
  <si>
    <t>bert</t>
  </si>
  <si>
    <t>Dikkie Dik</t>
  </si>
  <si>
    <t>Klaas</t>
  </si>
  <si>
    <t>Pietje Puk</t>
  </si>
  <si>
    <t>Jan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</si>
</sst>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dd"/>
    <numFmt numFmtId="165" formatCode="d"/>
    <numFmt numFmtId="166" formatCode="mmmm"/>
    <numFmt numFmtId="167" formatCode="_-&quot;€&quot;\ * #,##0.00_ \-\ ;_-&quot;€&quot;\ * #,##0.00\ \-\ ;_-&quot;€&quot;\ * 0.00_ \-\ ;_-@_-"/>
    <numFmt numFmtId="168" formatCode="ddd\ d\ mmm\ yy"/>
  </numFmts>
  <fonts count="21" x14ac:knownFonts="1">
    <font>
      <sz val="10"/>
      <name val="Verdana"/>
    </font>
    <font>
      <sz val="8"/>
      <name val="Verdana"/>
    </font>
    <font>
      <u/>
      <sz val="10"/>
      <color indexed="12"/>
      <name val="Verdana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0"/>
      <color indexed="17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30"/>
      <name val="Arial"/>
      <family val="2"/>
    </font>
    <font>
      <sz val="10"/>
      <color indexed="40"/>
      <name val="Arial"/>
      <family val="2"/>
    </font>
    <font>
      <sz val="10"/>
      <color indexed="62"/>
      <name val="Verdana"/>
    </font>
    <font>
      <sz val="10"/>
      <name val="Arial"/>
    </font>
    <font>
      <sz val="10"/>
      <color indexed="10"/>
      <name val="Arial"/>
    </font>
    <font>
      <b/>
      <sz val="10"/>
      <color indexed="62"/>
      <name val="Verdana"/>
      <family val="2"/>
    </font>
    <font>
      <b/>
      <sz val="10"/>
      <name val="Verdana"/>
      <family val="2"/>
    </font>
    <font>
      <b/>
      <sz val="10"/>
      <color indexed="40"/>
      <name val="Arial"/>
      <family val="2"/>
    </font>
    <font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7" fontId="15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5" fillId="0" borderId="0"/>
  </cellStyleXfs>
  <cellXfs count="9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0" xfId="0" applyFont="1"/>
    <xf numFmtId="0" fontId="5" fillId="2" borderId="0" xfId="0" applyFont="1" applyFill="1" applyBorder="1"/>
    <xf numFmtId="0" fontId="3" fillId="2" borderId="0" xfId="0" applyFont="1" applyFill="1" applyBorder="1"/>
    <xf numFmtId="0" fontId="3" fillId="2" borderId="2" xfId="0" applyFont="1" applyFill="1" applyBorder="1"/>
    <xf numFmtId="0" fontId="3" fillId="0" borderId="0" xfId="0" applyFont="1" applyBorder="1"/>
    <xf numFmtId="0" fontId="5" fillId="0" borderId="3" xfId="0" applyFont="1" applyBorder="1"/>
    <xf numFmtId="0" fontId="0" fillId="0" borderId="4" xfId="0" applyBorder="1" applyAlignment="1"/>
    <xf numFmtId="0" fontId="0" fillId="0" borderId="1" xfId="0" applyBorder="1" applyAlignment="1"/>
    <xf numFmtId="0" fontId="0" fillId="0" borderId="5" xfId="0" applyBorder="1" applyAlignment="1"/>
    <xf numFmtId="0" fontId="3" fillId="0" borderId="3" xfId="0" applyFont="1" applyBorder="1"/>
    <xf numFmtId="0" fontId="5" fillId="2" borderId="3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2" xfId="0" applyBorder="1" applyAlignment="1"/>
    <xf numFmtId="0" fontId="8" fillId="0" borderId="0" xfId="0" applyFont="1"/>
    <xf numFmtId="0" fontId="9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Protection="1">
      <protection locked="0"/>
    </xf>
    <xf numFmtId="0" fontId="3" fillId="0" borderId="6" xfId="0" applyFont="1" applyBorder="1" applyProtection="1">
      <protection locked="0"/>
    </xf>
    <xf numFmtId="0" fontId="3" fillId="0" borderId="0" xfId="0" applyFont="1" applyProtection="1"/>
    <xf numFmtId="0" fontId="3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9" fillId="0" borderId="0" xfId="0" applyFont="1" applyAlignment="1" applyProtection="1">
      <alignment horizontal="center"/>
    </xf>
    <xf numFmtId="0" fontId="4" fillId="0" borderId="0" xfId="0" applyFont="1" applyProtection="1"/>
    <xf numFmtId="0" fontId="3" fillId="0" borderId="7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3" fillId="0" borderId="0" xfId="0" applyFont="1" applyBorder="1" applyAlignment="1" applyProtection="1">
      <alignment horizontal="center"/>
    </xf>
    <xf numFmtId="0" fontId="3" fillId="0" borderId="7" xfId="0" applyFont="1" applyBorder="1" applyAlignment="1" applyProtection="1">
      <alignment horizontal="center"/>
    </xf>
    <xf numFmtId="0" fontId="11" fillId="0" borderId="0" xfId="0" applyFont="1" applyBorder="1" applyAlignment="1" applyProtection="1">
      <alignment horizontal="center"/>
    </xf>
    <xf numFmtId="0" fontId="5" fillId="2" borderId="3" xfId="0" applyFont="1" applyFill="1" applyBorder="1" applyAlignment="1">
      <alignment horizontal="center"/>
    </xf>
    <xf numFmtId="0" fontId="7" fillId="3" borderId="6" xfId="0" applyFont="1" applyFill="1" applyBorder="1" applyProtection="1">
      <protection locked="0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8" xfId="0" applyFont="1" applyBorder="1" applyAlignment="1" applyProtection="1">
      <alignment horizontal="center"/>
    </xf>
    <xf numFmtId="0" fontId="13" fillId="0" borderId="0" xfId="0" applyFont="1" applyAlignment="1" applyProtection="1">
      <alignment horizontal="center"/>
    </xf>
    <xf numFmtId="0" fontId="3" fillId="0" borderId="6" xfId="3" applyFont="1" applyBorder="1"/>
    <xf numFmtId="0" fontId="3" fillId="0" borderId="0" xfId="0" applyFont="1" applyBorder="1" applyAlignment="1"/>
    <xf numFmtId="14" fontId="7" fillId="3" borderId="6" xfId="0" applyNumberFormat="1" applyFont="1" applyFill="1" applyBorder="1" applyProtection="1">
      <protection locked="0"/>
    </xf>
    <xf numFmtId="164" fontId="3" fillId="0" borderId="6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/>
    <xf numFmtId="0" fontId="14" fillId="0" borderId="0" xfId="0" applyFont="1"/>
    <xf numFmtId="168" fontId="15" fillId="0" borderId="0" xfId="4" applyNumberFormat="1" applyFill="1" applyBorder="1"/>
    <xf numFmtId="168" fontId="16" fillId="0" borderId="0" xfId="4" applyNumberFormat="1" applyFont="1" applyFill="1" applyBorder="1"/>
    <xf numFmtId="168" fontId="15" fillId="0" borderId="0" xfId="4" applyNumberFormat="1" applyFont="1" applyFill="1" applyBorder="1"/>
    <xf numFmtId="165" fontId="3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/>
    </xf>
    <xf numFmtId="165" fontId="3" fillId="0" borderId="9" xfId="0" applyNumberFormat="1" applyFont="1" applyBorder="1" applyAlignment="1" applyProtection="1">
      <alignment horizontal="center"/>
      <protection locked="0"/>
    </xf>
    <xf numFmtId="165" fontId="12" fillId="0" borderId="9" xfId="0" applyNumberFormat="1" applyFont="1" applyFill="1" applyBorder="1" applyAlignment="1" applyProtection="1">
      <alignment horizontal="center"/>
      <protection locked="0"/>
    </xf>
    <xf numFmtId="165" fontId="12" fillId="0" borderId="0" xfId="0" applyNumberFormat="1" applyFont="1" applyFill="1" applyBorder="1" applyAlignment="1">
      <alignment horizontal="center"/>
    </xf>
    <xf numFmtId="0" fontId="14" fillId="0" borderId="0" xfId="0" applyFont="1" applyFill="1"/>
    <xf numFmtId="0" fontId="17" fillId="4" borderId="0" xfId="0" applyFont="1" applyFill="1"/>
    <xf numFmtId="0" fontId="18" fillId="4" borderId="0" xfId="0" applyFont="1" applyFill="1"/>
    <xf numFmtId="14" fontId="14" fillId="0" borderId="0" xfId="0" applyNumberFormat="1" applyFont="1" applyFill="1"/>
    <xf numFmtId="14" fontId="0" fillId="0" borderId="0" xfId="0" applyNumberFormat="1"/>
    <xf numFmtId="165" fontId="0" fillId="5" borderId="0" xfId="0" applyNumberFormat="1" applyFill="1"/>
    <xf numFmtId="165" fontId="0" fillId="5" borderId="0" xfId="0" applyNumberFormat="1" applyFill="1" applyAlignment="1">
      <alignment horizontal="center"/>
    </xf>
    <xf numFmtId="165" fontId="0" fillId="4" borderId="0" xfId="0" applyNumberFormat="1" applyFill="1"/>
    <xf numFmtId="165" fontId="0" fillId="4" borderId="0" xfId="0" applyNumberFormat="1" applyFill="1" applyAlignment="1">
      <alignment horizontal="center"/>
    </xf>
    <xf numFmtId="165" fontId="15" fillId="0" borderId="0" xfId="4" applyNumberFormat="1"/>
    <xf numFmtId="0" fontId="18" fillId="0" borderId="0" xfId="0" applyFont="1" applyFill="1"/>
    <xf numFmtId="0" fontId="0" fillId="0" borderId="0" xfId="0" applyFill="1"/>
    <xf numFmtId="0" fontId="3" fillId="0" borderId="0" xfId="0" applyFont="1" applyAlignment="1">
      <alignment horizontal="right"/>
    </xf>
    <xf numFmtId="0" fontId="7" fillId="3" borderId="6" xfId="0" applyFont="1" applyFill="1" applyBorder="1" applyAlignment="1" applyProtection="1">
      <alignment horizontal="center"/>
      <protection locked="0"/>
    </xf>
    <xf numFmtId="0" fontId="3" fillId="0" borderId="0" xfId="0" applyFont="1" applyAlignment="1"/>
    <xf numFmtId="14" fontId="3" fillId="0" borderId="6" xfId="0" applyNumberFormat="1" applyFont="1" applyBorder="1" applyProtection="1">
      <protection locked="0"/>
    </xf>
    <xf numFmtId="0" fontId="3" fillId="6" borderId="0" xfId="0" applyFont="1" applyFill="1" applyAlignment="1">
      <alignment horizontal="center"/>
    </xf>
    <xf numFmtId="164" fontId="3" fillId="0" borderId="6" xfId="0" applyNumberFormat="1" applyFont="1" applyFill="1" applyBorder="1" applyAlignment="1" applyProtection="1">
      <alignment horizontal="center"/>
      <protection locked="0"/>
    </xf>
    <xf numFmtId="164" fontId="3" fillId="7" borderId="6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8" fontId="15" fillId="0" borderId="0" xfId="4" applyNumberFormat="1" applyFill="1" applyBorder="1" applyAlignment="1">
      <alignment horizontal="center"/>
    </xf>
    <xf numFmtId="14" fontId="12" fillId="0" borderId="0" xfId="0" applyNumberFormat="1" applyFont="1" applyAlignment="1">
      <alignment horizontal="left"/>
    </xf>
    <xf numFmtId="166" fontId="3" fillId="0" borderId="1" xfId="0" applyNumberFormat="1" applyFont="1" applyBorder="1" applyAlignment="1">
      <alignment horizontal="center"/>
    </xf>
    <xf numFmtId="0" fontId="6" fillId="0" borderId="0" xfId="2" applyFont="1" applyBorder="1" applyAlignment="1" applyProtection="1"/>
    <xf numFmtId="0" fontId="3" fillId="0" borderId="0" xfId="0" applyFont="1" applyBorder="1" applyAlignment="1"/>
    <xf numFmtId="0" fontId="3" fillId="0" borderId="2" xfId="0" applyFont="1" applyBorder="1" applyAlignment="1"/>
    <xf numFmtId="0" fontId="10" fillId="3" borderId="12" xfId="0" applyFont="1" applyFill="1" applyBorder="1" applyAlignment="1">
      <alignment horizontal="center"/>
    </xf>
    <xf numFmtId="14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10" fillId="3" borderId="10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0" fontId="10" fillId="3" borderId="11" xfId="0" applyFont="1" applyFill="1" applyBorder="1" applyAlignment="1">
      <alignment horizontal="center"/>
    </xf>
    <xf numFmtId="0" fontId="10" fillId="3" borderId="6" xfId="0" applyFont="1" applyFill="1" applyBorder="1" applyAlignment="1">
      <alignment horizontal="center"/>
    </xf>
    <xf numFmtId="0" fontId="10" fillId="3" borderId="12" xfId="0" applyFont="1" applyFill="1" applyBorder="1" applyAlignment="1" applyProtection="1">
      <alignment horizontal="center"/>
    </xf>
    <xf numFmtId="0" fontId="10" fillId="3" borderId="6" xfId="0" applyFont="1" applyFill="1" applyBorder="1" applyAlignment="1" applyProtection="1">
      <alignment horizontal="center"/>
    </xf>
    <xf numFmtId="0" fontId="3" fillId="0" borderId="0" xfId="0" applyFont="1" applyAlignment="1">
      <alignment horizontal="center"/>
    </xf>
    <xf numFmtId="0" fontId="20" fillId="8" borderId="0" xfId="0" applyFont="1" applyFill="1" applyProtection="1">
      <protection locked="0"/>
    </xf>
  </cellXfs>
  <cellStyles count="5">
    <cellStyle name="Financieel" xfId="1"/>
    <cellStyle name="Hyperlink" xfId="2" builtinId="8"/>
    <cellStyle name="Standaard" xfId="0" builtinId="0"/>
    <cellStyle name="Standaard_1e kwartaal" xfId="3"/>
    <cellStyle name="Standaard_data" xfId="4"/>
  </cellStyles>
  <dxfs count="14"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6" tint="-0.24994659260841701"/>
        </patternFill>
      </fill>
    </dxf>
    <dxf>
      <font>
        <condense val="0"/>
        <extend val="0"/>
        <color indexed="9"/>
      </font>
    </dxf>
    <dxf>
      <fill>
        <patternFill>
          <bgColor indexed="47"/>
        </patternFill>
      </fill>
    </dxf>
    <dxf>
      <fill>
        <patternFill>
          <bgColor theme="2" tint="-0.499984740745262"/>
        </patternFill>
      </fill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30"/>
      </font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ndense val="0"/>
        <extend val="0"/>
        <color indexed="9"/>
      </font>
    </dxf>
    <dxf>
      <fill>
        <patternFill>
          <bgColor indexed="47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AA82"/>
  <sheetViews>
    <sheetView workbookViewId="0">
      <selection activeCell="P44" sqref="P44"/>
    </sheetView>
  </sheetViews>
  <sheetFormatPr defaultRowHeight="12.75" x14ac:dyDescent="0.2"/>
  <cols>
    <col min="1" max="1" width="13.875" customWidth="1"/>
    <col min="2" max="2" width="9.875" customWidth="1"/>
    <col min="3" max="3" width="10.75" customWidth="1"/>
    <col min="4" max="5" width="10.5" customWidth="1"/>
    <col min="6" max="7" width="10.375" customWidth="1"/>
    <col min="8" max="9" width="10" customWidth="1"/>
    <col min="10" max="11" width="10.375" customWidth="1"/>
    <col min="12" max="13" width="10" customWidth="1"/>
    <col min="14" max="15" width="10.375" customWidth="1"/>
    <col min="16" max="17" width="10.875" customWidth="1"/>
    <col min="18" max="19" width="11.25" customWidth="1"/>
    <col min="20" max="21" width="10.375" customWidth="1"/>
    <col min="22" max="22" width="10.625" bestFit="1" customWidth="1"/>
    <col min="23" max="23" width="10.625" customWidth="1"/>
    <col min="24" max="24" width="10.625" bestFit="1" customWidth="1"/>
    <col min="25" max="25" width="10.625" customWidth="1"/>
    <col min="26" max="26" width="10.625" bestFit="1" customWidth="1"/>
  </cols>
  <sheetData>
    <row r="1" spans="1:26" x14ac:dyDescent="0.2">
      <c r="A1">
        <f ca="1">A2-1</f>
        <v>2015</v>
      </c>
    </row>
    <row r="2" spans="1:26" x14ac:dyDescent="0.2">
      <c r="A2">
        <f ca="1">YEAR(NOW())</f>
        <v>2016</v>
      </c>
      <c r="C2" t="s">
        <v>207</v>
      </c>
    </row>
    <row r="3" spans="1:26" x14ac:dyDescent="0.2">
      <c r="A3">
        <f ca="1">A2+1</f>
        <v>2017</v>
      </c>
      <c r="C3" t="str">
        <f ca="1">"Dus volgend jaar staat " &amp;A2+1 &amp;" in het midden."</f>
        <v>Dus volgend jaar staat 2017 in het midden.</v>
      </c>
      <c r="N3" s="55"/>
      <c r="O3" s="55"/>
      <c r="P3" s="55"/>
      <c r="Q3" s="55"/>
      <c r="R3" s="58"/>
      <c r="S3" s="58"/>
      <c r="T3" s="55"/>
      <c r="U3" s="55"/>
      <c r="V3" s="55"/>
      <c r="W3" s="55"/>
      <c r="X3" s="55"/>
      <c r="Y3" s="55"/>
      <c r="Z3" s="55"/>
    </row>
    <row r="4" spans="1:26" x14ac:dyDescent="0.2">
      <c r="R4" s="58"/>
      <c r="S4" s="58"/>
    </row>
    <row r="5" spans="1:26" x14ac:dyDescent="0.2">
      <c r="A5" s="56" t="s">
        <v>208</v>
      </c>
      <c r="B5" s="57"/>
      <c r="C5" s="57"/>
      <c r="D5" s="57"/>
      <c r="E5" s="57"/>
      <c r="F5" s="57"/>
      <c r="G5" s="57"/>
      <c r="H5" s="57"/>
      <c r="I5" s="65"/>
      <c r="J5" s="65"/>
      <c r="K5" s="65"/>
      <c r="L5" s="66"/>
      <c r="M5" s="66"/>
      <c r="R5" s="58"/>
      <c r="S5" s="58"/>
    </row>
    <row r="6" spans="1:26" x14ac:dyDescent="0.2">
      <c r="R6" s="58"/>
      <c r="S6" s="58"/>
    </row>
    <row r="7" spans="1:26" x14ac:dyDescent="0.2">
      <c r="A7" s="47">
        <f>DATE(jaar,1,1)</f>
        <v>42370</v>
      </c>
      <c r="B7" s="47" t="s">
        <v>157</v>
      </c>
      <c r="R7" s="58"/>
      <c r="S7" s="58"/>
    </row>
    <row r="8" spans="1:26" x14ac:dyDescent="0.2">
      <c r="A8" s="47" t="s">
        <v>310</v>
      </c>
      <c r="B8" s="47" t="s">
        <v>189</v>
      </c>
      <c r="R8" s="58"/>
      <c r="S8" s="58"/>
    </row>
    <row r="9" spans="1:26" x14ac:dyDescent="0.2">
      <c r="A9" s="47" t="s">
        <v>311</v>
      </c>
      <c r="B9" s="47" t="s">
        <v>188</v>
      </c>
      <c r="R9" s="58"/>
      <c r="S9" s="58"/>
    </row>
    <row r="10" spans="1:26" x14ac:dyDescent="0.2">
      <c r="A10" s="47" t="s">
        <v>312</v>
      </c>
      <c r="B10" s="47" t="s">
        <v>186</v>
      </c>
      <c r="R10" s="58"/>
      <c r="S10" s="58"/>
    </row>
    <row r="11" spans="1:26" x14ac:dyDescent="0.2">
      <c r="A11" s="47" t="s">
        <v>313</v>
      </c>
      <c r="B11" s="47" t="s">
        <v>187</v>
      </c>
      <c r="R11" s="58"/>
      <c r="S11" s="58"/>
    </row>
    <row r="12" spans="1:26" x14ac:dyDescent="0.2">
      <c r="A12" s="47" t="s">
        <v>314</v>
      </c>
      <c r="B12" s="47" t="s">
        <v>158</v>
      </c>
      <c r="R12" s="58"/>
      <c r="S12" s="58"/>
    </row>
    <row r="13" spans="1:26" x14ac:dyDescent="0.2">
      <c r="A13" s="48" t="s">
        <v>315</v>
      </c>
      <c r="B13" s="48" t="s">
        <v>159</v>
      </c>
      <c r="R13" s="58"/>
      <c r="S13" s="58"/>
    </row>
    <row r="14" spans="1:26" x14ac:dyDescent="0.2">
      <c r="A14" s="48" t="s">
        <v>316</v>
      </c>
      <c r="B14" s="48" t="s">
        <v>160</v>
      </c>
      <c r="R14" s="58"/>
      <c r="S14" s="58"/>
    </row>
    <row r="15" spans="1:26" x14ac:dyDescent="0.2">
      <c r="A15" s="47" t="s">
        <v>317</v>
      </c>
      <c r="B15" s="47" t="s">
        <v>161</v>
      </c>
      <c r="R15" s="58"/>
      <c r="S15" s="58"/>
    </row>
    <row r="16" spans="1:26" x14ac:dyDescent="0.2">
      <c r="A16" s="47">
        <f>FLOOR(DAY(MINUTE(jaar/38)/2+56)&amp;"/5/"&amp;jaar,7)-36</f>
        <v>42454</v>
      </c>
      <c r="B16" s="47" t="s">
        <v>162</v>
      </c>
      <c r="R16" s="58"/>
      <c r="S16" s="58"/>
    </row>
    <row r="17" spans="1:19" x14ac:dyDescent="0.2">
      <c r="A17" s="47">
        <f>FLOOR(DAY(MINUTE(jaar/38)/2+56)&amp;"/5/"&amp;jaar,7)-34</f>
        <v>42456</v>
      </c>
      <c r="B17" s="47" t="s">
        <v>308</v>
      </c>
      <c r="R17" s="58"/>
      <c r="S17" s="58"/>
    </row>
    <row r="18" spans="1:19" x14ac:dyDescent="0.2">
      <c r="A18" s="47">
        <f>FLOOR(DAY(MINUTE(jaar/38)/2+56)&amp;"/5/"&amp;jaar,7)-33</f>
        <v>42457</v>
      </c>
      <c r="B18" s="47" t="s">
        <v>163</v>
      </c>
      <c r="R18" s="58"/>
      <c r="S18" s="58"/>
    </row>
    <row r="19" spans="1:19" x14ac:dyDescent="0.2">
      <c r="A19" s="47">
        <f>IF(WEEKDAY(DATE(jaar,4,30))*1,DATE(jaar,4,27),DATE(jaar,4,30))</f>
        <v>42487</v>
      </c>
      <c r="B19" s="47" t="s">
        <v>318</v>
      </c>
      <c r="R19" s="58"/>
      <c r="S19" s="58"/>
    </row>
    <row r="20" spans="1:19" x14ac:dyDescent="0.2">
      <c r="A20" s="47" t="s">
        <v>319</v>
      </c>
      <c r="B20" s="47" t="s">
        <v>164</v>
      </c>
      <c r="R20" s="58"/>
      <c r="S20" s="58"/>
    </row>
    <row r="21" spans="1:19" x14ac:dyDescent="0.2">
      <c r="A21" s="47">
        <f>DATE(jaar,5,5)</f>
        <v>42495</v>
      </c>
      <c r="B21" s="47" t="s">
        <v>165</v>
      </c>
      <c r="R21" s="58"/>
      <c r="S21" s="58"/>
    </row>
    <row r="22" spans="1:19" x14ac:dyDescent="0.2">
      <c r="A22" s="47">
        <f>FLOOR(DAY(MINUTE(jaar/38)/2+56)&amp;"/5/"&amp;jaar,7)+5</f>
        <v>42495</v>
      </c>
      <c r="B22" s="47" t="s">
        <v>166</v>
      </c>
      <c r="R22" s="58"/>
      <c r="S22" s="58"/>
    </row>
    <row r="23" spans="1:19" x14ac:dyDescent="0.2">
      <c r="A23" s="48" t="s">
        <v>320</v>
      </c>
      <c r="B23" s="48" t="s">
        <v>168</v>
      </c>
      <c r="R23" s="58"/>
      <c r="S23" s="58"/>
    </row>
    <row r="24" spans="1:19" x14ac:dyDescent="0.2">
      <c r="A24" s="47">
        <f>FLOOR(DAY(MINUTE(jaar/38)/2+56)&amp;"/5/"&amp;jaar,7)+15</f>
        <v>42505</v>
      </c>
      <c r="B24" s="47" t="s">
        <v>307</v>
      </c>
      <c r="R24" s="58"/>
      <c r="S24" s="58"/>
    </row>
    <row r="25" spans="1:19" x14ac:dyDescent="0.2">
      <c r="A25" s="47">
        <f>FLOOR(DAY(MINUTE(jaar/38)/2+56)&amp;"/5/"&amp;jaar,7)+16</f>
        <v>42506</v>
      </c>
      <c r="B25" s="47" t="s">
        <v>167</v>
      </c>
      <c r="R25" s="58"/>
      <c r="S25" s="58"/>
    </row>
    <row r="26" spans="1:19" x14ac:dyDescent="0.2">
      <c r="A26" s="47" t="s">
        <v>321</v>
      </c>
      <c r="B26" s="47" t="s">
        <v>169</v>
      </c>
      <c r="R26" s="58"/>
      <c r="S26" s="58"/>
    </row>
    <row r="27" spans="1:19" x14ac:dyDescent="0.2">
      <c r="A27" s="47" t="s">
        <v>322</v>
      </c>
      <c r="B27" s="47" t="s">
        <v>170</v>
      </c>
      <c r="R27" s="58"/>
      <c r="S27" s="58"/>
    </row>
    <row r="28" spans="1:19" x14ac:dyDescent="0.2">
      <c r="A28" s="47" t="s">
        <v>323</v>
      </c>
      <c r="B28" s="47" t="s">
        <v>171</v>
      </c>
      <c r="R28" s="58"/>
      <c r="S28" s="58"/>
    </row>
    <row r="29" spans="1:19" x14ac:dyDescent="0.2">
      <c r="A29" s="47" t="s">
        <v>324</v>
      </c>
      <c r="B29" s="47" t="s">
        <v>172</v>
      </c>
      <c r="R29" s="58"/>
      <c r="S29" s="58"/>
    </row>
    <row r="30" spans="1:19" x14ac:dyDescent="0.2">
      <c r="A30" s="47" t="s">
        <v>325</v>
      </c>
      <c r="B30" s="47" t="s">
        <v>173</v>
      </c>
      <c r="R30" s="58"/>
      <c r="S30" s="58"/>
    </row>
    <row r="31" spans="1:19" x14ac:dyDescent="0.2">
      <c r="A31" s="47">
        <f>DATE(jaar,9,1)+IF(3&lt;WEEKDAY(DATE(jaar,9,1)),7-WEEKDAY(DATE(jaar,9,1))+3,3-WEEKDAY(DATE(jaar,9,1)))+((3-1)*7)</f>
        <v>42633</v>
      </c>
      <c r="B31" s="47" t="s">
        <v>190</v>
      </c>
      <c r="R31" s="58"/>
      <c r="S31" s="58"/>
    </row>
    <row r="32" spans="1:19" x14ac:dyDescent="0.2">
      <c r="A32" s="47" t="s">
        <v>326</v>
      </c>
      <c r="B32" s="47" t="s">
        <v>174</v>
      </c>
      <c r="R32" s="58"/>
      <c r="S32" s="58"/>
    </row>
    <row r="33" spans="1:19" x14ac:dyDescent="0.2">
      <c r="A33" s="49" t="s">
        <v>327</v>
      </c>
      <c r="B33" s="49" t="s">
        <v>175</v>
      </c>
      <c r="R33" s="58"/>
      <c r="S33" s="58"/>
    </row>
    <row r="34" spans="1:19" x14ac:dyDescent="0.2">
      <c r="A34" s="48" t="s">
        <v>328</v>
      </c>
      <c r="B34" s="48" t="s">
        <v>176</v>
      </c>
      <c r="R34" s="58"/>
      <c r="S34" s="58"/>
    </row>
    <row r="35" spans="1:19" x14ac:dyDescent="0.2">
      <c r="A35" s="47" t="s">
        <v>329</v>
      </c>
      <c r="B35" s="47" t="s">
        <v>177</v>
      </c>
      <c r="R35" s="58"/>
      <c r="S35" s="58"/>
    </row>
    <row r="36" spans="1:19" x14ac:dyDescent="0.2">
      <c r="A36" s="47" t="s">
        <v>330</v>
      </c>
      <c r="B36" s="47" t="s">
        <v>178</v>
      </c>
      <c r="R36" s="58"/>
      <c r="S36" s="58"/>
    </row>
    <row r="37" spans="1:19" x14ac:dyDescent="0.2">
      <c r="A37" s="48" t="s">
        <v>332</v>
      </c>
      <c r="B37" s="48" t="s">
        <v>179</v>
      </c>
      <c r="H37" s="76"/>
      <c r="I37" s="76"/>
      <c r="J37" s="76"/>
    </row>
    <row r="38" spans="1:19" x14ac:dyDescent="0.2">
      <c r="A38" s="47" t="s">
        <v>331</v>
      </c>
      <c r="B38" s="47" t="s">
        <v>180</v>
      </c>
      <c r="H38" s="76"/>
      <c r="I38" s="76"/>
      <c r="J38" s="76"/>
    </row>
    <row r="39" spans="1:19" x14ac:dyDescent="0.2">
      <c r="A39" s="47" t="s">
        <v>333</v>
      </c>
      <c r="B39" s="47" t="s">
        <v>181</v>
      </c>
      <c r="H39" s="76"/>
      <c r="I39" s="76"/>
      <c r="J39" s="76"/>
    </row>
    <row r="40" spans="1:19" x14ac:dyDescent="0.2">
      <c r="A40" s="49" t="s">
        <v>334</v>
      </c>
      <c r="B40" s="49" t="s">
        <v>183</v>
      </c>
    </row>
    <row r="41" spans="1:19" x14ac:dyDescent="0.2">
      <c r="A41" s="48" t="s">
        <v>335</v>
      </c>
      <c r="B41" s="48" t="s">
        <v>182</v>
      </c>
    </row>
    <row r="42" spans="1:19" x14ac:dyDescent="0.2">
      <c r="A42" s="47">
        <f>DATE(jaar,12,5)</f>
        <v>42709</v>
      </c>
      <c r="B42" s="47" t="s">
        <v>191</v>
      </c>
    </row>
    <row r="43" spans="1:19" x14ac:dyDescent="0.2">
      <c r="A43" s="47" t="s">
        <v>336</v>
      </c>
      <c r="B43" s="47" t="s">
        <v>192</v>
      </c>
    </row>
    <row r="44" spans="1:19" x14ac:dyDescent="0.2">
      <c r="A44" s="48" t="s">
        <v>337</v>
      </c>
      <c r="B44" s="48" t="s">
        <v>184</v>
      </c>
      <c r="P44" s="64" t="s">
        <v>206</v>
      </c>
    </row>
    <row r="45" spans="1:19" x14ac:dyDescent="0.2">
      <c r="A45" s="47">
        <f>DATE(jaar,12,25)</f>
        <v>42729</v>
      </c>
      <c r="B45" s="47" t="s">
        <v>306</v>
      </c>
    </row>
    <row r="46" spans="1:19" x14ac:dyDescent="0.2">
      <c r="A46" s="47">
        <f>DATE(jaar,12,26)</f>
        <v>42730</v>
      </c>
      <c r="B46" s="47" t="s">
        <v>185</v>
      </c>
      <c r="P46" s="59">
        <f>SMALL(jan,1)</f>
        <v>42370</v>
      </c>
    </row>
    <row r="47" spans="1:19" x14ac:dyDescent="0.2">
      <c r="A47" s="47">
        <f>DATE(jaar,12,31)</f>
        <v>42735</v>
      </c>
      <c r="B47" s="47" t="s">
        <v>193</v>
      </c>
      <c r="P47" s="59" t="e">
        <f>SMALL(jan,2)</f>
        <v>#NUM!</v>
      </c>
    </row>
    <row r="50" spans="4:27" x14ac:dyDescent="0.2">
      <c r="D50" s="74" t="s">
        <v>194</v>
      </c>
      <c r="E50" s="74"/>
      <c r="F50" s="75" t="s">
        <v>195</v>
      </c>
      <c r="G50" s="75"/>
      <c r="H50" s="74" t="s">
        <v>196</v>
      </c>
      <c r="I50" s="74"/>
      <c r="J50" s="75" t="s">
        <v>197</v>
      </c>
      <c r="K50" s="75"/>
      <c r="L50" s="74" t="s">
        <v>198</v>
      </c>
      <c r="M50" s="74"/>
      <c r="N50" s="75" t="s">
        <v>199</v>
      </c>
      <c r="O50" s="75"/>
      <c r="P50" s="74" t="s">
        <v>200</v>
      </c>
      <c r="Q50" s="74"/>
      <c r="R50" s="75" t="s">
        <v>201</v>
      </c>
      <c r="S50" s="75"/>
      <c r="T50" s="74" t="s">
        <v>202</v>
      </c>
      <c r="U50" s="74"/>
      <c r="V50" s="75" t="s">
        <v>203</v>
      </c>
      <c r="W50" s="75"/>
      <c r="X50" s="74" t="s">
        <v>204</v>
      </c>
      <c r="Y50" s="74"/>
      <c r="Z50" s="75" t="s">
        <v>205</v>
      </c>
      <c r="AA50" s="75"/>
    </row>
    <row r="51" spans="4:27" x14ac:dyDescent="0.2">
      <c r="D51" s="61">
        <f>DATE(jaar,1,ROW()-50)</f>
        <v>42370</v>
      </c>
      <c r="E51" s="61">
        <f t="shared" ref="E51:E81" si="0">IF(NOT(ISERROR(VLOOKUP(D51,feestdagen,1,0))),D51,"")</f>
        <v>42370</v>
      </c>
      <c r="F51" s="62">
        <f>DATE(jaar,2,ROW()-50)</f>
        <v>42401</v>
      </c>
      <c r="G51" s="63" t="str">
        <f t="shared" ref="G51:G79" si="1">IF(NOT(ISERROR(VLOOKUP(F51,feestdagen,1,0))),F51,"")</f>
        <v/>
      </c>
      <c r="H51" s="60">
        <f>DATE(jaar,3,ROW()-50)</f>
        <v>42430</v>
      </c>
      <c r="I51" s="61" t="str">
        <f t="shared" ref="I51:I81" si="2">IF(NOT(ISERROR(VLOOKUP(H51,feestdagen,1,0))),H51,"")</f>
        <v/>
      </c>
      <c r="J51" s="62">
        <f>DATE(jaar,4,ROW()-50)</f>
        <v>42461</v>
      </c>
      <c r="K51" s="63" t="str">
        <f t="shared" ref="K51:K80" si="3">IF(NOT(ISERROR(VLOOKUP(J51,feestdagen,1,0))),J51,"")</f>
        <v/>
      </c>
      <c r="L51" s="60">
        <f>DATE(jaar,5,ROW()-50)</f>
        <v>42491</v>
      </c>
      <c r="M51" s="61" t="str">
        <f t="shared" ref="M51:M81" si="4">IF(NOT(ISERROR(VLOOKUP(L51,feestdagen,1,0))),L51,"")</f>
        <v/>
      </c>
      <c r="N51" s="62">
        <f>DATE(jaar,6,ROW()-50)</f>
        <v>42522</v>
      </c>
      <c r="O51" s="63" t="str">
        <f t="shared" ref="O51:O80" si="5">IF(NOT(ISERROR(VLOOKUP(N51,feestdagen,1,0))),N51,"")</f>
        <v/>
      </c>
      <c r="P51" s="60">
        <f>DATE(jaar,7,ROW()-50)</f>
        <v>42552</v>
      </c>
      <c r="Q51" s="61" t="str">
        <f t="shared" ref="Q51:Q81" si="6">IF(NOT(ISERROR(VLOOKUP(P51,feestdagen,1,0))),P51,"")</f>
        <v/>
      </c>
      <c r="R51" s="62">
        <f>DATE(jaar,8,ROW()-50)</f>
        <v>42583</v>
      </c>
      <c r="S51" s="63" t="str">
        <f t="shared" ref="S51:S81" si="7">IF(NOT(ISERROR(VLOOKUP(R51,feestdagen,1,0))),R51,"")</f>
        <v/>
      </c>
      <c r="T51" s="60">
        <f>DATE(jaar,9,ROW()-50)</f>
        <v>42614</v>
      </c>
      <c r="U51" s="61" t="str">
        <f t="shared" ref="U51:U80" si="8">IF(NOT(ISERROR(VLOOKUP(T51,feestdagen,1,0))),T51,"")</f>
        <v/>
      </c>
      <c r="V51" s="62">
        <f>DATE(jaar,10,ROW()-50)</f>
        <v>42644</v>
      </c>
      <c r="W51" s="63" t="str">
        <f t="shared" ref="W51:W81" si="9">IF(NOT(ISERROR(VLOOKUP(V51,feestdagen,1,0))),V51,"")</f>
        <v/>
      </c>
      <c r="X51" s="60">
        <f>DATE(jaar,11,ROW()-50)</f>
        <v>42675</v>
      </c>
      <c r="Y51" s="61" t="str">
        <f t="shared" ref="Y51:Y80" si="10">IF(NOT(ISERROR(VLOOKUP(X51,feestdagen,1,0))),X51,"")</f>
        <v/>
      </c>
      <c r="Z51" s="62">
        <f>DATE(jaar,12,ROW()-50)</f>
        <v>42705</v>
      </c>
      <c r="AA51" s="63" t="str">
        <f t="shared" ref="AA51:AA81" si="11">IF(NOT(ISERROR(VLOOKUP(Z51,feestdagen,1,0))),Z51,"")</f>
        <v/>
      </c>
    </row>
    <row r="52" spans="4:27" x14ac:dyDescent="0.2">
      <c r="D52" s="61">
        <f>D51+1</f>
        <v>42371</v>
      </c>
      <c r="E52" s="61" t="str">
        <f t="shared" si="0"/>
        <v/>
      </c>
      <c r="F52" s="62">
        <f>F51+1</f>
        <v>42402</v>
      </c>
      <c r="G52" s="63" t="str">
        <f t="shared" si="1"/>
        <v/>
      </c>
      <c r="H52" s="60">
        <f>H51+1</f>
        <v>42431</v>
      </c>
      <c r="I52" s="61" t="str">
        <f t="shared" si="2"/>
        <v/>
      </c>
      <c r="J52" s="62">
        <f t="shared" ref="J52:Z52" si="12">J51+1</f>
        <v>42462</v>
      </c>
      <c r="K52" s="63" t="str">
        <f t="shared" si="3"/>
        <v/>
      </c>
      <c r="L52" s="60">
        <f t="shared" si="12"/>
        <v>42492</v>
      </c>
      <c r="M52" s="61" t="str">
        <f t="shared" si="4"/>
        <v/>
      </c>
      <c r="N52" s="62">
        <f t="shared" si="12"/>
        <v>42523</v>
      </c>
      <c r="O52" s="63" t="str">
        <f t="shared" si="5"/>
        <v/>
      </c>
      <c r="P52" s="60">
        <f t="shared" si="12"/>
        <v>42553</v>
      </c>
      <c r="Q52" s="61" t="str">
        <f t="shared" si="6"/>
        <v/>
      </c>
      <c r="R52" s="62">
        <f t="shared" si="12"/>
        <v>42584</v>
      </c>
      <c r="S52" s="63" t="str">
        <f t="shared" si="7"/>
        <v/>
      </c>
      <c r="T52" s="60">
        <f t="shared" si="12"/>
        <v>42615</v>
      </c>
      <c r="U52" s="61" t="str">
        <f t="shared" si="8"/>
        <v/>
      </c>
      <c r="V52" s="62">
        <f t="shared" si="12"/>
        <v>42645</v>
      </c>
      <c r="W52" s="63" t="str">
        <f t="shared" si="9"/>
        <v/>
      </c>
      <c r="X52" s="60">
        <f t="shared" si="12"/>
        <v>42676</v>
      </c>
      <c r="Y52" s="61" t="str">
        <f t="shared" si="10"/>
        <v/>
      </c>
      <c r="Z52" s="62">
        <f t="shared" si="12"/>
        <v>42706</v>
      </c>
      <c r="AA52" s="63" t="str">
        <f t="shared" si="11"/>
        <v/>
      </c>
    </row>
    <row r="53" spans="4:27" x14ac:dyDescent="0.2">
      <c r="D53" s="61">
        <f t="shared" ref="D53:D81" si="13">D52+1</f>
        <v>42372</v>
      </c>
      <c r="E53" s="61" t="str">
        <f t="shared" si="0"/>
        <v/>
      </c>
      <c r="F53" s="62">
        <f t="shared" ref="F53:F78" si="14">F52+1</f>
        <v>42403</v>
      </c>
      <c r="G53" s="63" t="str">
        <f t="shared" si="1"/>
        <v/>
      </c>
      <c r="H53" s="60">
        <f t="shared" ref="H53:H81" si="15">H52+1</f>
        <v>42432</v>
      </c>
      <c r="I53" s="61" t="str">
        <f t="shared" si="2"/>
        <v/>
      </c>
      <c r="J53" s="62">
        <f t="shared" ref="J53:J80" si="16">J52+1</f>
        <v>42463</v>
      </c>
      <c r="K53" s="63" t="str">
        <f t="shared" si="3"/>
        <v/>
      </c>
      <c r="L53" s="60">
        <f t="shared" ref="L53:L81" si="17">L52+1</f>
        <v>42493</v>
      </c>
      <c r="M53" s="61" t="str">
        <f t="shared" si="4"/>
        <v/>
      </c>
      <c r="N53" s="62">
        <f t="shared" ref="N53:N80" si="18">N52+1</f>
        <v>42524</v>
      </c>
      <c r="O53" s="63" t="str">
        <f t="shared" si="5"/>
        <v/>
      </c>
      <c r="P53" s="60">
        <f t="shared" ref="P53:P81" si="19">P52+1</f>
        <v>42554</v>
      </c>
      <c r="Q53" s="61" t="str">
        <f t="shared" si="6"/>
        <v/>
      </c>
      <c r="R53" s="62">
        <f t="shared" ref="R53:R81" si="20">R52+1</f>
        <v>42585</v>
      </c>
      <c r="S53" s="63" t="str">
        <f t="shared" si="7"/>
        <v/>
      </c>
      <c r="T53" s="60">
        <f t="shared" ref="T53:T80" si="21">T52+1</f>
        <v>42616</v>
      </c>
      <c r="U53" s="61" t="str">
        <f t="shared" si="8"/>
        <v/>
      </c>
      <c r="V53" s="62">
        <f t="shared" ref="V53:V81" si="22">V52+1</f>
        <v>42646</v>
      </c>
      <c r="W53" s="63" t="str">
        <f t="shared" si="9"/>
        <v/>
      </c>
      <c r="X53" s="60">
        <f t="shared" ref="X53:X80" si="23">X52+1</f>
        <v>42677</v>
      </c>
      <c r="Y53" s="61" t="str">
        <f t="shared" si="10"/>
        <v/>
      </c>
      <c r="Z53" s="62">
        <f t="shared" ref="Z53:Z81" si="24">Z52+1</f>
        <v>42707</v>
      </c>
      <c r="AA53" s="63" t="str">
        <f t="shared" si="11"/>
        <v/>
      </c>
    </row>
    <row r="54" spans="4:27" x14ac:dyDescent="0.2">
      <c r="D54" s="61">
        <f t="shared" si="13"/>
        <v>42373</v>
      </c>
      <c r="E54" s="61" t="str">
        <f t="shared" si="0"/>
        <v/>
      </c>
      <c r="F54" s="62">
        <f t="shared" si="14"/>
        <v>42404</v>
      </c>
      <c r="G54" s="63" t="str">
        <f t="shared" si="1"/>
        <v/>
      </c>
      <c r="H54" s="60">
        <f t="shared" si="15"/>
        <v>42433</v>
      </c>
      <c r="I54" s="61" t="str">
        <f t="shared" si="2"/>
        <v/>
      </c>
      <c r="J54" s="62">
        <f t="shared" si="16"/>
        <v>42464</v>
      </c>
      <c r="K54" s="63" t="str">
        <f t="shared" si="3"/>
        <v/>
      </c>
      <c r="L54" s="60">
        <f t="shared" si="17"/>
        <v>42494</v>
      </c>
      <c r="M54" s="61" t="str">
        <f t="shared" si="4"/>
        <v/>
      </c>
      <c r="N54" s="62">
        <f t="shared" si="18"/>
        <v>42525</v>
      </c>
      <c r="O54" s="63" t="str">
        <f t="shared" si="5"/>
        <v/>
      </c>
      <c r="P54" s="60">
        <f t="shared" si="19"/>
        <v>42555</v>
      </c>
      <c r="Q54" s="61" t="str">
        <f t="shared" si="6"/>
        <v/>
      </c>
      <c r="R54" s="62">
        <f t="shared" si="20"/>
        <v>42586</v>
      </c>
      <c r="S54" s="63" t="str">
        <f t="shared" si="7"/>
        <v/>
      </c>
      <c r="T54" s="60">
        <f t="shared" si="21"/>
        <v>42617</v>
      </c>
      <c r="U54" s="61" t="str">
        <f t="shared" si="8"/>
        <v/>
      </c>
      <c r="V54" s="62">
        <f t="shared" si="22"/>
        <v>42647</v>
      </c>
      <c r="W54" s="63" t="str">
        <f t="shared" si="9"/>
        <v/>
      </c>
      <c r="X54" s="60">
        <f t="shared" si="23"/>
        <v>42678</v>
      </c>
      <c r="Y54" s="61" t="str">
        <f t="shared" si="10"/>
        <v/>
      </c>
      <c r="Z54" s="62">
        <f t="shared" si="24"/>
        <v>42708</v>
      </c>
      <c r="AA54" s="63" t="str">
        <f t="shared" si="11"/>
        <v/>
      </c>
    </row>
    <row r="55" spans="4:27" x14ac:dyDescent="0.2">
      <c r="D55" s="61">
        <f t="shared" si="13"/>
        <v>42374</v>
      </c>
      <c r="E55" s="61" t="str">
        <f t="shared" si="0"/>
        <v/>
      </c>
      <c r="F55" s="62">
        <f t="shared" si="14"/>
        <v>42405</v>
      </c>
      <c r="G55" s="63" t="str">
        <f t="shared" si="1"/>
        <v/>
      </c>
      <c r="H55" s="60">
        <f t="shared" si="15"/>
        <v>42434</v>
      </c>
      <c r="I55" s="61" t="str">
        <f t="shared" si="2"/>
        <v/>
      </c>
      <c r="J55" s="62">
        <f t="shared" si="16"/>
        <v>42465</v>
      </c>
      <c r="K55" s="63" t="str">
        <f t="shared" si="3"/>
        <v/>
      </c>
      <c r="L55" s="60">
        <f t="shared" si="17"/>
        <v>42495</v>
      </c>
      <c r="M55" s="61">
        <f t="shared" si="4"/>
        <v>42495</v>
      </c>
      <c r="N55" s="62">
        <f t="shared" si="18"/>
        <v>42526</v>
      </c>
      <c r="O55" s="63" t="str">
        <f t="shared" si="5"/>
        <v/>
      </c>
      <c r="P55" s="60">
        <f t="shared" si="19"/>
        <v>42556</v>
      </c>
      <c r="Q55" s="61" t="str">
        <f t="shared" si="6"/>
        <v/>
      </c>
      <c r="R55" s="62">
        <f t="shared" si="20"/>
        <v>42587</v>
      </c>
      <c r="S55" s="63" t="str">
        <f t="shared" si="7"/>
        <v/>
      </c>
      <c r="T55" s="60">
        <f t="shared" si="21"/>
        <v>42618</v>
      </c>
      <c r="U55" s="61" t="str">
        <f t="shared" si="8"/>
        <v/>
      </c>
      <c r="V55" s="62">
        <f t="shared" si="22"/>
        <v>42648</v>
      </c>
      <c r="W55" s="63" t="str">
        <f t="shared" si="9"/>
        <v/>
      </c>
      <c r="X55" s="60">
        <f t="shared" si="23"/>
        <v>42679</v>
      </c>
      <c r="Y55" s="61" t="str">
        <f t="shared" si="10"/>
        <v/>
      </c>
      <c r="Z55" s="62">
        <f t="shared" si="24"/>
        <v>42709</v>
      </c>
      <c r="AA55" s="63">
        <f t="shared" si="11"/>
        <v>42709</v>
      </c>
    </row>
    <row r="56" spans="4:27" x14ac:dyDescent="0.2">
      <c r="D56" s="61">
        <f t="shared" si="13"/>
        <v>42375</v>
      </c>
      <c r="E56" s="61" t="str">
        <f t="shared" si="0"/>
        <v/>
      </c>
      <c r="F56" s="62">
        <f t="shared" si="14"/>
        <v>42406</v>
      </c>
      <c r="G56" s="63" t="str">
        <f t="shared" si="1"/>
        <v/>
      </c>
      <c r="H56" s="60">
        <f t="shared" si="15"/>
        <v>42435</v>
      </c>
      <c r="I56" s="61" t="str">
        <f t="shared" si="2"/>
        <v/>
      </c>
      <c r="J56" s="62">
        <f t="shared" si="16"/>
        <v>42466</v>
      </c>
      <c r="K56" s="63" t="str">
        <f t="shared" si="3"/>
        <v/>
      </c>
      <c r="L56" s="60">
        <f t="shared" si="17"/>
        <v>42496</v>
      </c>
      <c r="M56" s="61" t="str">
        <f t="shared" si="4"/>
        <v/>
      </c>
      <c r="N56" s="62">
        <f t="shared" si="18"/>
        <v>42527</v>
      </c>
      <c r="O56" s="63" t="str">
        <f t="shared" si="5"/>
        <v/>
      </c>
      <c r="P56" s="60">
        <f t="shared" si="19"/>
        <v>42557</v>
      </c>
      <c r="Q56" s="61" t="str">
        <f t="shared" si="6"/>
        <v/>
      </c>
      <c r="R56" s="62">
        <f t="shared" si="20"/>
        <v>42588</v>
      </c>
      <c r="S56" s="63" t="str">
        <f t="shared" si="7"/>
        <v/>
      </c>
      <c r="T56" s="60">
        <f t="shared" si="21"/>
        <v>42619</v>
      </c>
      <c r="U56" s="61" t="str">
        <f t="shared" si="8"/>
        <v/>
      </c>
      <c r="V56" s="62">
        <f t="shared" si="22"/>
        <v>42649</v>
      </c>
      <c r="W56" s="63" t="str">
        <f t="shared" si="9"/>
        <v/>
      </c>
      <c r="X56" s="60">
        <f t="shared" si="23"/>
        <v>42680</v>
      </c>
      <c r="Y56" s="61" t="str">
        <f t="shared" si="10"/>
        <v/>
      </c>
      <c r="Z56" s="62">
        <f t="shared" si="24"/>
        <v>42710</v>
      </c>
      <c r="AA56" s="63" t="str">
        <f t="shared" si="11"/>
        <v/>
      </c>
    </row>
    <row r="57" spans="4:27" x14ac:dyDescent="0.2">
      <c r="D57" s="61">
        <f t="shared" si="13"/>
        <v>42376</v>
      </c>
      <c r="E57" s="61" t="str">
        <f t="shared" si="0"/>
        <v/>
      </c>
      <c r="F57" s="62">
        <f t="shared" si="14"/>
        <v>42407</v>
      </c>
      <c r="G57" s="63" t="str">
        <f t="shared" si="1"/>
        <v/>
      </c>
      <c r="H57" s="60">
        <f t="shared" si="15"/>
        <v>42436</v>
      </c>
      <c r="I57" s="61" t="str">
        <f t="shared" si="2"/>
        <v/>
      </c>
      <c r="J57" s="62">
        <f t="shared" si="16"/>
        <v>42467</v>
      </c>
      <c r="K57" s="63" t="str">
        <f t="shared" si="3"/>
        <v/>
      </c>
      <c r="L57" s="60">
        <f t="shared" si="17"/>
        <v>42497</v>
      </c>
      <c r="M57" s="61" t="str">
        <f t="shared" si="4"/>
        <v/>
      </c>
      <c r="N57" s="62">
        <f t="shared" si="18"/>
        <v>42528</v>
      </c>
      <c r="O57" s="63" t="str">
        <f t="shared" si="5"/>
        <v/>
      </c>
      <c r="P57" s="60">
        <f t="shared" si="19"/>
        <v>42558</v>
      </c>
      <c r="Q57" s="61" t="str">
        <f t="shared" si="6"/>
        <v/>
      </c>
      <c r="R57" s="62">
        <f t="shared" si="20"/>
        <v>42589</v>
      </c>
      <c r="S57" s="63" t="str">
        <f t="shared" si="7"/>
        <v/>
      </c>
      <c r="T57" s="60">
        <f t="shared" si="21"/>
        <v>42620</v>
      </c>
      <c r="U57" s="61" t="str">
        <f t="shared" si="8"/>
        <v/>
      </c>
      <c r="V57" s="62">
        <f t="shared" si="22"/>
        <v>42650</v>
      </c>
      <c r="W57" s="63" t="str">
        <f t="shared" si="9"/>
        <v/>
      </c>
      <c r="X57" s="60">
        <f t="shared" si="23"/>
        <v>42681</v>
      </c>
      <c r="Y57" s="61" t="str">
        <f t="shared" si="10"/>
        <v/>
      </c>
      <c r="Z57" s="62">
        <f t="shared" si="24"/>
        <v>42711</v>
      </c>
      <c r="AA57" s="63" t="str">
        <f t="shared" si="11"/>
        <v/>
      </c>
    </row>
    <row r="58" spans="4:27" x14ac:dyDescent="0.2">
      <c r="D58" s="61">
        <f t="shared" si="13"/>
        <v>42377</v>
      </c>
      <c r="E58" s="61" t="str">
        <f t="shared" si="0"/>
        <v/>
      </c>
      <c r="F58" s="62">
        <f t="shared" si="14"/>
        <v>42408</v>
      </c>
      <c r="G58" s="63" t="str">
        <f t="shared" si="1"/>
        <v/>
      </c>
      <c r="H58" s="60">
        <f t="shared" si="15"/>
        <v>42437</v>
      </c>
      <c r="I58" s="61" t="str">
        <f t="shared" si="2"/>
        <v/>
      </c>
      <c r="J58" s="62">
        <f t="shared" si="16"/>
        <v>42468</v>
      </c>
      <c r="K58" s="63" t="str">
        <f t="shared" si="3"/>
        <v/>
      </c>
      <c r="L58" s="60">
        <f t="shared" si="17"/>
        <v>42498</v>
      </c>
      <c r="M58" s="61" t="str">
        <f t="shared" si="4"/>
        <v/>
      </c>
      <c r="N58" s="62">
        <f t="shared" si="18"/>
        <v>42529</v>
      </c>
      <c r="O58" s="63" t="str">
        <f t="shared" si="5"/>
        <v/>
      </c>
      <c r="P58" s="60">
        <f t="shared" si="19"/>
        <v>42559</v>
      </c>
      <c r="Q58" s="61" t="str">
        <f t="shared" si="6"/>
        <v/>
      </c>
      <c r="R58" s="62">
        <f t="shared" si="20"/>
        <v>42590</v>
      </c>
      <c r="S58" s="63" t="str">
        <f t="shared" si="7"/>
        <v/>
      </c>
      <c r="T58" s="60">
        <f t="shared" si="21"/>
        <v>42621</v>
      </c>
      <c r="U58" s="61" t="str">
        <f t="shared" si="8"/>
        <v/>
      </c>
      <c r="V58" s="62">
        <f t="shared" si="22"/>
        <v>42651</v>
      </c>
      <c r="W58" s="63" t="str">
        <f t="shared" si="9"/>
        <v/>
      </c>
      <c r="X58" s="60">
        <f t="shared" si="23"/>
        <v>42682</v>
      </c>
      <c r="Y58" s="61" t="str">
        <f t="shared" si="10"/>
        <v/>
      </c>
      <c r="Z58" s="62">
        <f t="shared" si="24"/>
        <v>42712</v>
      </c>
      <c r="AA58" s="63" t="str">
        <f t="shared" si="11"/>
        <v/>
      </c>
    </row>
    <row r="59" spans="4:27" x14ac:dyDescent="0.2">
      <c r="D59" s="61">
        <f t="shared" si="13"/>
        <v>42378</v>
      </c>
      <c r="E59" s="61" t="str">
        <f t="shared" si="0"/>
        <v/>
      </c>
      <c r="F59" s="62">
        <f t="shared" si="14"/>
        <v>42409</v>
      </c>
      <c r="G59" s="63" t="str">
        <f t="shared" si="1"/>
        <v/>
      </c>
      <c r="H59" s="60">
        <f t="shared" si="15"/>
        <v>42438</v>
      </c>
      <c r="I59" s="61" t="str">
        <f t="shared" si="2"/>
        <v/>
      </c>
      <c r="J59" s="62">
        <f t="shared" si="16"/>
        <v>42469</v>
      </c>
      <c r="K59" s="63" t="str">
        <f t="shared" si="3"/>
        <v/>
      </c>
      <c r="L59" s="60">
        <f t="shared" si="17"/>
        <v>42499</v>
      </c>
      <c r="M59" s="61" t="str">
        <f t="shared" si="4"/>
        <v/>
      </c>
      <c r="N59" s="62">
        <f t="shared" si="18"/>
        <v>42530</v>
      </c>
      <c r="O59" s="63" t="str">
        <f t="shared" si="5"/>
        <v/>
      </c>
      <c r="P59" s="60">
        <f t="shared" si="19"/>
        <v>42560</v>
      </c>
      <c r="Q59" s="61" t="str">
        <f t="shared" si="6"/>
        <v/>
      </c>
      <c r="R59" s="62">
        <f t="shared" si="20"/>
        <v>42591</v>
      </c>
      <c r="S59" s="63" t="str">
        <f t="shared" si="7"/>
        <v/>
      </c>
      <c r="T59" s="60">
        <f t="shared" si="21"/>
        <v>42622</v>
      </c>
      <c r="U59" s="61" t="str">
        <f t="shared" si="8"/>
        <v/>
      </c>
      <c r="V59" s="62">
        <f t="shared" si="22"/>
        <v>42652</v>
      </c>
      <c r="W59" s="63" t="str">
        <f t="shared" si="9"/>
        <v/>
      </c>
      <c r="X59" s="60">
        <f t="shared" si="23"/>
        <v>42683</v>
      </c>
      <c r="Y59" s="61" t="str">
        <f t="shared" si="10"/>
        <v/>
      </c>
      <c r="Z59" s="62">
        <f t="shared" si="24"/>
        <v>42713</v>
      </c>
      <c r="AA59" s="63" t="str">
        <f t="shared" si="11"/>
        <v/>
      </c>
    </row>
    <row r="60" spans="4:27" x14ac:dyDescent="0.2">
      <c r="D60" s="61">
        <f t="shared" si="13"/>
        <v>42379</v>
      </c>
      <c r="E60" s="61" t="str">
        <f t="shared" si="0"/>
        <v/>
      </c>
      <c r="F60" s="62">
        <f t="shared" si="14"/>
        <v>42410</v>
      </c>
      <c r="G60" s="63" t="str">
        <f t="shared" si="1"/>
        <v/>
      </c>
      <c r="H60" s="60">
        <f t="shared" si="15"/>
        <v>42439</v>
      </c>
      <c r="I60" s="61" t="str">
        <f t="shared" si="2"/>
        <v/>
      </c>
      <c r="J60" s="62">
        <f t="shared" si="16"/>
        <v>42470</v>
      </c>
      <c r="K60" s="63" t="str">
        <f t="shared" si="3"/>
        <v/>
      </c>
      <c r="L60" s="60">
        <f t="shared" si="17"/>
        <v>42500</v>
      </c>
      <c r="M60" s="61" t="str">
        <f t="shared" si="4"/>
        <v/>
      </c>
      <c r="N60" s="62">
        <f t="shared" si="18"/>
        <v>42531</v>
      </c>
      <c r="O60" s="63" t="str">
        <f t="shared" si="5"/>
        <v/>
      </c>
      <c r="P60" s="60">
        <f t="shared" si="19"/>
        <v>42561</v>
      </c>
      <c r="Q60" s="61" t="str">
        <f t="shared" si="6"/>
        <v/>
      </c>
      <c r="R60" s="62">
        <f t="shared" si="20"/>
        <v>42592</v>
      </c>
      <c r="S60" s="63" t="str">
        <f t="shared" si="7"/>
        <v/>
      </c>
      <c r="T60" s="60">
        <f t="shared" si="21"/>
        <v>42623</v>
      </c>
      <c r="U60" s="61" t="str">
        <f t="shared" si="8"/>
        <v/>
      </c>
      <c r="V60" s="62">
        <f t="shared" si="22"/>
        <v>42653</v>
      </c>
      <c r="W60" s="63" t="str">
        <f t="shared" si="9"/>
        <v/>
      </c>
      <c r="X60" s="60">
        <f t="shared" si="23"/>
        <v>42684</v>
      </c>
      <c r="Y60" s="61" t="str">
        <f t="shared" si="10"/>
        <v/>
      </c>
      <c r="Z60" s="62">
        <f t="shared" si="24"/>
        <v>42714</v>
      </c>
      <c r="AA60" s="63" t="str">
        <f t="shared" si="11"/>
        <v/>
      </c>
    </row>
    <row r="61" spans="4:27" x14ac:dyDescent="0.2">
      <c r="D61" s="61">
        <f t="shared" si="13"/>
        <v>42380</v>
      </c>
      <c r="E61" s="61" t="str">
        <f t="shared" si="0"/>
        <v/>
      </c>
      <c r="F61" s="62">
        <f t="shared" si="14"/>
        <v>42411</v>
      </c>
      <c r="G61" s="63" t="str">
        <f t="shared" si="1"/>
        <v/>
      </c>
      <c r="H61" s="60">
        <f t="shared" si="15"/>
        <v>42440</v>
      </c>
      <c r="I61" s="61" t="str">
        <f t="shared" si="2"/>
        <v/>
      </c>
      <c r="J61" s="62">
        <f t="shared" si="16"/>
        <v>42471</v>
      </c>
      <c r="K61" s="63" t="str">
        <f t="shared" si="3"/>
        <v/>
      </c>
      <c r="L61" s="60">
        <f t="shared" si="17"/>
        <v>42501</v>
      </c>
      <c r="M61" s="61" t="str">
        <f t="shared" si="4"/>
        <v/>
      </c>
      <c r="N61" s="62">
        <f t="shared" si="18"/>
        <v>42532</v>
      </c>
      <c r="O61" s="63" t="str">
        <f t="shared" si="5"/>
        <v/>
      </c>
      <c r="P61" s="60">
        <f t="shared" si="19"/>
        <v>42562</v>
      </c>
      <c r="Q61" s="61" t="str">
        <f t="shared" si="6"/>
        <v/>
      </c>
      <c r="R61" s="62">
        <f t="shared" si="20"/>
        <v>42593</v>
      </c>
      <c r="S61" s="63" t="str">
        <f t="shared" si="7"/>
        <v/>
      </c>
      <c r="T61" s="60">
        <f t="shared" si="21"/>
        <v>42624</v>
      </c>
      <c r="U61" s="61" t="str">
        <f t="shared" si="8"/>
        <v/>
      </c>
      <c r="V61" s="62">
        <f t="shared" si="22"/>
        <v>42654</v>
      </c>
      <c r="W61" s="63" t="str">
        <f t="shared" si="9"/>
        <v/>
      </c>
      <c r="X61" s="60">
        <f t="shared" si="23"/>
        <v>42685</v>
      </c>
      <c r="Y61" s="61" t="str">
        <f t="shared" si="10"/>
        <v/>
      </c>
      <c r="Z61" s="62">
        <f t="shared" si="24"/>
        <v>42715</v>
      </c>
      <c r="AA61" s="63" t="str">
        <f t="shared" si="11"/>
        <v/>
      </c>
    </row>
    <row r="62" spans="4:27" x14ac:dyDescent="0.2">
      <c r="D62" s="61">
        <f t="shared" si="13"/>
        <v>42381</v>
      </c>
      <c r="E62" s="61" t="str">
        <f t="shared" si="0"/>
        <v/>
      </c>
      <c r="F62" s="62">
        <f t="shared" si="14"/>
        <v>42412</v>
      </c>
      <c r="G62" s="63" t="str">
        <f t="shared" si="1"/>
        <v/>
      </c>
      <c r="H62" s="60">
        <f t="shared" si="15"/>
        <v>42441</v>
      </c>
      <c r="I62" s="61" t="str">
        <f t="shared" si="2"/>
        <v/>
      </c>
      <c r="J62" s="62">
        <f t="shared" si="16"/>
        <v>42472</v>
      </c>
      <c r="K62" s="63" t="str">
        <f t="shared" si="3"/>
        <v/>
      </c>
      <c r="L62" s="60">
        <f t="shared" si="17"/>
        <v>42502</v>
      </c>
      <c r="M62" s="61" t="str">
        <f t="shared" si="4"/>
        <v/>
      </c>
      <c r="N62" s="62">
        <f t="shared" si="18"/>
        <v>42533</v>
      </c>
      <c r="O62" s="63" t="str">
        <f t="shared" si="5"/>
        <v/>
      </c>
      <c r="P62" s="60">
        <f t="shared" si="19"/>
        <v>42563</v>
      </c>
      <c r="Q62" s="61" t="str">
        <f t="shared" si="6"/>
        <v/>
      </c>
      <c r="R62" s="62">
        <f t="shared" si="20"/>
        <v>42594</v>
      </c>
      <c r="S62" s="63" t="str">
        <f t="shared" si="7"/>
        <v/>
      </c>
      <c r="T62" s="60">
        <f t="shared" si="21"/>
        <v>42625</v>
      </c>
      <c r="U62" s="61" t="str">
        <f t="shared" si="8"/>
        <v/>
      </c>
      <c r="V62" s="62">
        <f t="shared" si="22"/>
        <v>42655</v>
      </c>
      <c r="W62" s="63" t="str">
        <f t="shared" si="9"/>
        <v/>
      </c>
      <c r="X62" s="60">
        <f t="shared" si="23"/>
        <v>42686</v>
      </c>
      <c r="Y62" s="61" t="str">
        <f t="shared" si="10"/>
        <v/>
      </c>
      <c r="Z62" s="62">
        <f t="shared" si="24"/>
        <v>42716</v>
      </c>
      <c r="AA62" s="63" t="str">
        <f t="shared" si="11"/>
        <v/>
      </c>
    </row>
    <row r="63" spans="4:27" x14ac:dyDescent="0.2">
      <c r="D63" s="61">
        <f t="shared" si="13"/>
        <v>42382</v>
      </c>
      <c r="E63" s="61" t="str">
        <f t="shared" si="0"/>
        <v/>
      </c>
      <c r="F63" s="62">
        <f t="shared" si="14"/>
        <v>42413</v>
      </c>
      <c r="G63" s="63" t="str">
        <f t="shared" si="1"/>
        <v/>
      </c>
      <c r="H63" s="60">
        <f t="shared" si="15"/>
        <v>42442</v>
      </c>
      <c r="I63" s="61" t="str">
        <f t="shared" si="2"/>
        <v/>
      </c>
      <c r="J63" s="62">
        <f t="shared" si="16"/>
        <v>42473</v>
      </c>
      <c r="K63" s="63" t="str">
        <f t="shared" si="3"/>
        <v/>
      </c>
      <c r="L63" s="60">
        <f t="shared" si="17"/>
        <v>42503</v>
      </c>
      <c r="M63" s="61" t="str">
        <f t="shared" si="4"/>
        <v/>
      </c>
      <c r="N63" s="62">
        <f t="shared" si="18"/>
        <v>42534</v>
      </c>
      <c r="O63" s="63" t="str">
        <f t="shared" si="5"/>
        <v/>
      </c>
      <c r="P63" s="60">
        <f t="shared" si="19"/>
        <v>42564</v>
      </c>
      <c r="Q63" s="61" t="str">
        <f t="shared" si="6"/>
        <v/>
      </c>
      <c r="R63" s="62">
        <f t="shared" si="20"/>
        <v>42595</v>
      </c>
      <c r="S63" s="63" t="str">
        <f t="shared" si="7"/>
        <v/>
      </c>
      <c r="T63" s="60">
        <f t="shared" si="21"/>
        <v>42626</v>
      </c>
      <c r="U63" s="61" t="str">
        <f t="shared" si="8"/>
        <v/>
      </c>
      <c r="V63" s="62">
        <f t="shared" si="22"/>
        <v>42656</v>
      </c>
      <c r="W63" s="63" t="str">
        <f t="shared" si="9"/>
        <v/>
      </c>
      <c r="X63" s="60">
        <f t="shared" si="23"/>
        <v>42687</v>
      </c>
      <c r="Y63" s="61" t="str">
        <f t="shared" si="10"/>
        <v/>
      </c>
      <c r="Z63" s="62">
        <f t="shared" si="24"/>
        <v>42717</v>
      </c>
      <c r="AA63" s="63" t="str">
        <f t="shared" si="11"/>
        <v/>
      </c>
    </row>
    <row r="64" spans="4:27" x14ac:dyDescent="0.2">
      <c r="D64" s="61">
        <f t="shared" si="13"/>
        <v>42383</v>
      </c>
      <c r="E64" s="61" t="str">
        <f t="shared" si="0"/>
        <v/>
      </c>
      <c r="F64" s="62">
        <f t="shared" si="14"/>
        <v>42414</v>
      </c>
      <c r="G64" s="63" t="str">
        <f t="shared" si="1"/>
        <v/>
      </c>
      <c r="H64" s="60">
        <f t="shared" si="15"/>
        <v>42443</v>
      </c>
      <c r="I64" s="61" t="str">
        <f t="shared" si="2"/>
        <v/>
      </c>
      <c r="J64" s="62">
        <f t="shared" si="16"/>
        <v>42474</v>
      </c>
      <c r="K64" s="63" t="str">
        <f t="shared" si="3"/>
        <v/>
      </c>
      <c r="L64" s="60">
        <f t="shared" si="17"/>
        <v>42504</v>
      </c>
      <c r="M64" s="61" t="str">
        <f t="shared" si="4"/>
        <v/>
      </c>
      <c r="N64" s="62">
        <f t="shared" si="18"/>
        <v>42535</v>
      </c>
      <c r="O64" s="63" t="str">
        <f t="shared" si="5"/>
        <v/>
      </c>
      <c r="P64" s="60">
        <f t="shared" si="19"/>
        <v>42565</v>
      </c>
      <c r="Q64" s="61" t="str">
        <f t="shared" si="6"/>
        <v/>
      </c>
      <c r="R64" s="62">
        <f t="shared" si="20"/>
        <v>42596</v>
      </c>
      <c r="S64" s="63" t="str">
        <f t="shared" si="7"/>
        <v/>
      </c>
      <c r="T64" s="60">
        <f t="shared" si="21"/>
        <v>42627</v>
      </c>
      <c r="U64" s="61" t="str">
        <f t="shared" si="8"/>
        <v/>
      </c>
      <c r="V64" s="62">
        <f t="shared" si="22"/>
        <v>42657</v>
      </c>
      <c r="W64" s="63" t="str">
        <f t="shared" si="9"/>
        <v/>
      </c>
      <c r="X64" s="60">
        <f t="shared" si="23"/>
        <v>42688</v>
      </c>
      <c r="Y64" s="61" t="str">
        <f t="shared" si="10"/>
        <v/>
      </c>
      <c r="Z64" s="62">
        <f t="shared" si="24"/>
        <v>42718</v>
      </c>
      <c r="AA64" s="63" t="str">
        <f t="shared" si="11"/>
        <v/>
      </c>
    </row>
    <row r="65" spans="4:27" x14ac:dyDescent="0.2">
      <c r="D65" s="61">
        <f t="shared" si="13"/>
        <v>42384</v>
      </c>
      <c r="E65" s="61" t="str">
        <f t="shared" si="0"/>
        <v/>
      </c>
      <c r="F65" s="62">
        <f t="shared" si="14"/>
        <v>42415</v>
      </c>
      <c r="G65" s="63" t="str">
        <f t="shared" si="1"/>
        <v/>
      </c>
      <c r="H65" s="60">
        <f t="shared" si="15"/>
        <v>42444</v>
      </c>
      <c r="I65" s="61" t="str">
        <f t="shared" si="2"/>
        <v/>
      </c>
      <c r="J65" s="62">
        <f t="shared" si="16"/>
        <v>42475</v>
      </c>
      <c r="K65" s="63" t="str">
        <f t="shared" si="3"/>
        <v/>
      </c>
      <c r="L65" s="60">
        <f t="shared" si="17"/>
        <v>42505</v>
      </c>
      <c r="M65" s="61">
        <f t="shared" si="4"/>
        <v>42505</v>
      </c>
      <c r="N65" s="62">
        <f t="shared" si="18"/>
        <v>42536</v>
      </c>
      <c r="O65" s="63" t="str">
        <f t="shared" si="5"/>
        <v/>
      </c>
      <c r="P65" s="60">
        <f t="shared" si="19"/>
        <v>42566</v>
      </c>
      <c r="Q65" s="61" t="str">
        <f t="shared" si="6"/>
        <v/>
      </c>
      <c r="R65" s="62">
        <f t="shared" si="20"/>
        <v>42597</v>
      </c>
      <c r="S65" s="63" t="str">
        <f t="shared" si="7"/>
        <v/>
      </c>
      <c r="T65" s="60">
        <f t="shared" si="21"/>
        <v>42628</v>
      </c>
      <c r="U65" s="61" t="str">
        <f t="shared" si="8"/>
        <v/>
      </c>
      <c r="V65" s="62">
        <f t="shared" si="22"/>
        <v>42658</v>
      </c>
      <c r="W65" s="63" t="str">
        <f t="shared" si="9"/>
        <v/>
      </c>
      <c r="X65" s="60">
        <f t="shared" si="23"/>
        <v>42689</v>
      </c>
      <c r="Y65" s="61" t="str">
        <f t="shared" si="10"/>
        <v/>
      </c>
      <c r="Z65" s="62">
        <f t="shared" si="24"/>
        <v>42719</v>
      </c>
      <c r="AA65" s="63" t="str">
        <f t="shared" si="11"/>
        <v/>
      </c>
    </row>
    <row r="66" spans="4:27" x14ac:dyDescent="0.2">
      <c r="D66" s="61">
        <f t="shared" si="13"/>
        <v>42385</v>
      </c>
      <c r="E66" s="61" t="str">
        <f t="shared" si="0"/>
        <v/>
      </c>
      <c r="F66" s="62">
        <f t="shared" si="14"/>
        <v>42416</v>
      </c>
      <c r="G66" s="63" t="str">
        <f t="shared" si="1"/>
        <v/>
      </c>
      <c r="H66" s="60">
        <f t="shared" si="15"/>
        <v>42445</v>
      </c>
      <c r="I66" s="61" t="str">
        <f t="shared" si="2"/>
        <v/>
      </c>
      <c r="J66" s="62">
        <f t="shared" si="16"/>
        <v>42476</v>
      </c>
      <c r="K66" s="63" t="str">
        <f t="shared" si="3"/>
        <v/>
      </c>
      <c r="L66" s="60">
        <f t="shared" si="17"/>
        <v>42506</v>
      </c>
      <c r="M66" s="61">
        <f t="shared" si="4"/>
        <v>42506</v>
      </c>
      <c r="N66" s="62">
        <f t="shared" si="18"/>
        <v>42537</v>
      </c>
      <c r="O66" s="63" t="str">
        <f t="shared" si="5"/>
        <v/>
      </c>
      <c r="P66" s="60">
        <f t="shared" si="19"/>
        <v>42567</v>
      </c>
      <c r="Q66" s="61" t="str">
        <f t="shared" si="6"/>
        <v/>
      </c>
      <c r="R66" s="62">
        <f t="shared" si="20"/>
        <v>42598</v>
      </c>
      <c r="S66" s="63" t="str">
        <f t="shared" si="7"/>
        <v/>
      </c>
      <c r="T66" s="60">
        <f t="shared" si="21"/>
        <v>42629</v>
      </c>
      <c r="U66" s="61" t="str">
        <f t="shared" si="8"/>
        <v/>
      </c>
      <c r="V66" s="62">
        <f t="shared" si="22"/>
        <v>42659</v>
      </c>
      <c r="W66" s="63" t="str">
        <f t="shared" si="9"/>
        <v/>
      </c>
      <c r="X66" s="60">
        <f t="shared" si="23"/>
        <v>42690</v>
      </c>
      <c r="Y66" s="61" t="str">
        <f t="shared" si="10"/>
        <v/>
      </c>
      <c r="Z66" s="62">
        <f t="shared" si="24"/>
        <v>42720</v>
      </c>
      <c r="AA66" s="63" t="str">
        <f t="shared" si="11"/>
        <v/>
      </c>
    </row>
    <row r="67" spans="4:27" x14ac:dyDescent="0.2">
      <c r="D67" s="61">
        <f t="shared" si="13"/>
        <v>42386</v>
      </c>
      <c r="E67" s="61" t="str">
        <f t="shared" si="0"/>
        <v/>
      </c>
      <c r="F67" s="62">
        <f t="shared" si="14"/>
        <v>42417</v>
      </c>
      <c r="G67" s="63" t="str">
        <f t="shared" si="1"/>
        <v/>
      </c>
      <c r="H67" s="60">
        <f t="shared" si="15"/>
        <v>42446</v>
      </c>
      <c r="I67" s="61" t="str">
        <f t="shared" si="2"/>
        <v/>
      </c>
      <c r="J67" s="62">
        <f t="shared" si="16"/>
        <v>42477</v>
      </c>
      <c r="K67" s="63" t="str">
        <f t="shared" si="3"/>
        <v/>
      </c>
      <c r="L67" s="60">
        <f t="shared" si="17"/>
        <v>42507</v>
      </c>
      <c r="M67" s="61" t="str">
        <f t="shared" si="4"/>
        <v/>
      </c>
      <c r="N67" s="62">
        <f t="shared" si="18"/>
        <v>42538</v>
      </c>
      <c r="O67" s="63" t="str">
        <f t="shared" si="5"/>
        <v/>
      </c>
      <c r="P67" s="60">
        <f t="shared" si="19"/>
        <v>42568</v>
      </c>
      <c r="Q67" s="61" t="str">
        <f t="shared" si="6"/>
        <v/>
      </c>
      <c r="R67" s="62">
        <f t="shared" si="20"/>
        <v>42599</v>
      </c>
      <c r="S67" s="63" t="str">
        <f t="shared" si="7"/>
        <v/>
      </c>
      <c r="T67" s="60">
        <f t="shared" si="21"/>
        <v>42630</v>
      </c>
      <c r="U67" s="61" t="str">
        <f t="shared" si="8"/>
        <v/>
      </c>
      <c r="V67" s="62">
        <f t="shared" si="22"/>
        <v>42660</v>
      </c>
      <c r="W67" s="63" t="str">
        <f t="shared" si="9"/>
        <v/>
      </c>
      <c r="X67" s="60">
        <f t="shared" si="23"/>
        <v>42691</v>
      </c>
      <c r="Y67" s="61" t="str">
        <f t="shared" si="10"/>
        <v/>
      </c>
      <c r="Z67" s="62">
        <f t="shared" si="24"/>
        <v>42721</v>
      </c>
      <c r="AA67" s="63" t="str">
        <f t="shared" si="11"/>
        <v/>
      </c>
    </row>
    <row r="68" spans="4:27" x14ac:dyDescent="0.2">
      <c r="D68" s="61">
        <f t="shared" si="13"/>
        <v>42387</v>
      </c>
      <c r="E68" s="61" t="str">
        <f t="shared" si="0"/>
        <v/>
      </c>
      <c r="F68" s="62">
        <f t="shared" si="14"/>
        <v>42418</v>
      </c>
      <c r="G68" s="63" t="str">
        <f t="shared" si="1"/>
        <v/>
      </c>
      <c r="H68" s="60">
        <f t="shared" si="15"/>
        <v>42447</v>
      </c>
      <c r="I68" s="61" t="str">
        <f t="shared" si="2"/>
        <v/>
      </c>
      <c r="J68" s="62">
        <f t="shared" si="16"/>
        <v>42478</v>
      </c>
      <c r="K68" s="63" t="str">
        <f t="shared" si="3"/>
        <v/>
      </c>
      <c r="L68" s="60">
        <f t="shared" si="17"/>
        <v>42508</v>
      </c>
      <c r="M68" s="61" t="str">
        <f t="shared" si="4"/>
        <v/>
      </c>
      <c r="N68" s="62">
        <f t="shared" si="18"/>
        <v>42539</v>
      </c>
      <c r="O68" s="63" t="str">
        <f t="shared" si="5"/>
        <v/>
      </c>
      <c r="P68" s="60">
        <f t="shared" si="19"/>
        <v>42569</v>
      </c>
      <c r="Q68" s="61" t="str">
        <f t="shared" si="6"/>
        <v/>
      </c>
      <c r="R68" s="62">
        <f t="shared" si="20"/>
        <v>42600</v>
      </c>
      <c r="S68" s="63" t="str">
        <f t="shared" si="7"/>
        <v/>
      </c>
      <c r="T68" s="60">
        <f t="shared" si="21"/>
        <v>42631</v>
      </c>
      <c r="U68" s="61" t="str">
        <f t="shared" si="8"/>
        <v/>
      </c>
      <c r="V68" s="62">
        <f t="shared" si="22"/>
        <v>42661</v>
      </c>
      <c r="W68" s="63" t="str">
        <f t="shared" si="9"/>
        <v/>
      </c>
      <c r="X68" s="60">
        <f t="shared" si="23"/>
        <v>42692</v>
      </c>
      <c r="Y68" s="61" t="str">
        <f t="shared" si="10"/>
        <v/>
      </c>
      <c r="Z68" s="62">
        <f t="shared" si="24"/>
        <v>42722</v>
      </c>
      <c r="AA68" s="63" t="str">
        <f t="shared" si="11"/>
        <v/>
      </c>
    </row>
    <row r="69" spans="4:27" x14ac:dyDescent="0.2">
      <c r="D69" s="61">
        <f t="shared" si="13"/>
        <v>42388</v>
      </c>
      <c r="E69" s="61" t="str">
        <f t="shared" si="0"/>
        <v/>
      </c>
      <c r="F69" s="62">
        <f t="shared" si="14"/>
        <v>42419</v>
      </c>
      <c r="G69" s="63" t="str">
        <f t="shared" si="1"/>
        <v/>
      </c>
      <c r="H69" s="60">
        <f t="shared" si="15"/>
        <v>42448</v>
      </c>
      <c r="I69" s="61" t="str">
        <f t="shared" si="2"/>
        <v/>
      </c>
      <c r="J69" s="62">
        <f t="shared" si="16"/>
        <v>42479</v>
      </c>
      <c r="K69" s="63" t="str">
        <f t="shared" si="3"/>
        <v/>
      </c>
      <c r="L69" s="60">
        <f t="shared" si="17"/>
        <v>42509</v>
      </c>
      <c r="M69" s="61" t="str">
        <f t="shared" si="4"/>
        <v/>
      </c>
      <c r="N69" s="62">
        <f t="shared" si="18"/>
        <v>42540</v>
      </c>
      <c r="O69" s="63" t="str">
        <f t="shared" si="5"/>
        <v/>
      </c>
      <c r="P69" s="60">
        <f t="shared" si="19"/>
        <v>42570</v>
      </c>
      <c r="Q69" s="61" t="str">
        <f t="shared" si="6"/>
        <v/>
      </c>
      <c r="R69" s="62">
        <f t="shared" si="20"/>
        <v>42601</v>
      </c>
      <c r="S69" s="63" t="str">
        <f t="shared" si="7"/>
        <v/>
      </c>
      <c r="T69" s="60">
        <f t="shared" si="21"/>
        <v>42632</v>
      </c>
      <c r="U69" s="61" t="str">
        <f t="shared" si="8"/>
        <v/>
      </c>
      <c r="V69" s="62">
        <f t="shared" si="22"/>
        <v>42662</v>
      </c>
      <c r="W69" s="63" t="str">
        <f t="shared" si="9"/>
        <v/>
      </c>
      <c r="X69" s="60">
        <f t="shared" si="23"/>
        <v>42693</v>
      </c>
      <c r="Y69" s="61" t="str">
        <f t="shared" si="10"/>
        <v/>
      </c>
      <c r="Z69" s="62">
        <f t="shared" si="24"/>
        <v>42723</v>
      </c>
      <c r="AA69" s="63" t="str">
        <f t="shared" si="11"/>
        <v/>
      </c>
    </row>
    <row r="70" spans="4:27" x14ac:dyDescent="0.2">
      <c r="D70" s="61">
        <f t="shared" si="13"/>
        <v>42389</v>
      </c>
      <c r="E70" s="61" t="str">
        <f t="shared" si="0"/>
        <v/>
      </c>
      <c r="F70" s="62">
        <f t="shared" si="14"/>
        <v>42420</v>
      </c>
      <c r="G70" s="63" t="str">
        <f t="shared" si="1"/>
        <v/>
      </c>
      <c r="H70" s="60">
        <f t="shared" si="15"/>
        <v>42449</v>
      </c>
      <c r="I70" s="61" t="str">
        <f t="shared" si="2"/>
        <v/>
      </c>
      <c r="J70" s="62">
        <f t="shared" si="16"/>
        <v>42480</v>
      </c>
      <c r="K70" s="63" t="str">
        <f t="shared" si="3"/>
        <v/>
      </c>
      <c r="L70" s="60">
        <f t="shared" si="17"/>
        <v>42510</v>
      </c>
      <c r="M70" s="61" t="str">
        <f t="shared" si="4"/>
        <v/>
      </c>
      <c r="N70" s="62">
        <f t="shared" si="18"/>
        <v>42541</v>
      </c>
      <c r="O70" s="63" t="str">
        <f t="shared" si="5"/>
        <v/>
      </c>
      <c r="P70" s="60">
        <f t="shared" si="19"/>
        <v>42571</v>
      </c>
      <c r="Q70" s="61" t="str">
        <f t="shared" si="6"/>
        <v/>
      </c>
      <c r="R70" s="62">
        <f t="shared" si="20"/>
        <v>42602</v>
      </c>
      <c r="S70" s="63" t="str">
        <f t="shared" si="7"/>
        <v/>
      </c>
      <c r="T70" s="60">
        <f t="shared" si="21"/>
        <v>42633</v>
      </c>
      <c r="U70" s="61">
        <f t="shared" si="8"/>
        <v>42633</v>
      </c>
      <c r="V70" s="62">
        <f t="shared" si="22"/>
        <v>42663</v>
      </c>
      <c r="W70" s="63" t="str">
        <f t="shared" si="9"/>
        <v/>
      </c>
      <c r="X70" s="60">
        <f t="shared" si="23"/>
        <v>42694</v>
      </c>
      <c r="Y70" s="61" t="str">
        <f t="shared" si="10"/>
        <v/>
      </c>
      <c r="Z70" s="62">
        <f t="shared" si="24"/>
        <v>42724</v>
      </c>
      <c r="AA70" s="63" t="str">
        <f t="shared" si="11"/>
        <v/>
      </c>
    </row>
    <row r="71" spans="4:27" x14ac:dyDescent="0.2">
      <c r="D71" s="61">
        <f t="shared" si="13"/>
        <v>42390</v>
      </c>
      <c r="E71" s="61" t="str">
        <f t="shared" si="0"/>
        <v/>
      </c>
      <c r="F71" s="62">
        <f t="shared" si="14"/>
        <v>42421</v>
      </c>
      <c r="G71" s="63" t="str">
        <f t="shared" si="1"/>
        <v/>
      </c>
      <c r="H71" s="60">
        <f t="shared" si="15"/>
        <v>42450</v>
      </c>
      <c r="I71" s="61" t="str">
        <f t="shared" si="2"/>
        <v/>
      </c>
      <c r="J71" s="62">
        <f t="shared" si="16"/>
        <v>42481</v>
      </c>
      <c r="K71" s="63" t="str">
        <f t="shared" si="3"/>
        <v/>
      </c>
      <c r="L71" s="60">
        <f t="shared" si="17"/>
        <v>42511</v>
      </c>
      <c r="M71" s="61" t="str">
        <f t="shared" si="4"/>
        <v/>
      </c>
      <c r="N71" s="62">
        <f t="shared" si="18"/>
        <v>42542</v>
      </c>
      <c r="O71" s="63" t="str">
        <f t="shared" si="5"/>
        <v/>
      </c>
      <c r="P71" s="60">
        <f t="shared" si="19"/>
        <v>42572</v>
      </c>
      <c r="Q71" s="61" t="str">
        <f t="shared" si="6"/>
        <v/>
      </c>
      <c r="R71" s="62">
        <f t="shared" si="20"/>
        <v>42603</v>
      </c>
      <c r="S71" s="63" t="str">
        <f t="shared" si="7"/>
        <v/>
      </c>
      <c r="T71" s="60">
        <f t="shared" si="21"/>
        <v>42634</v>
      </c>
      <c r="U71" s="61" t="str">
        <f t="shared" si="8"/>
        <v/>
      </c>
      <c r="V71" s="62">
        <f t="shared" si="22"/>
        <v>42664</v>
      </c>
      <c r="W71" s="63" t="str">
        <f t="shared" si="9"/>
        <v/>
      </c>
      <c r="X71" s="60">
        <f t="shared" si="23"/>
        <v>42695</v>
      </c>
      <c r="Y71" s="61" t="str">
        <f t="shared" si="10"/>
        <v/>
      </c>
      <c r="Z71" s="62">
        <f t="shared" si="24"/>
        <v>42725</v>
      </c>
      <c r="AA71" s="63" t="str">
        <f t="shared" si="11"/>
        <v/>
      </c>
    </row>
    <row r="72" spans="4:27" x14ac:dyDescent="0.2">
      <c r="D72" s="61">
        <f t="shared" si="13"/>
        <v>42391</v>
      </c>
      <c r="E72" s="61" t="str">
        <f t="shared" si="0"/>
        <v/>
      </c>
      <c r="F72" s="62">
        <f t="shared" si="14"/>
        <v>42422</v>
      </c>
      <c r="G72" s="63" t="str">
        <f t="shared" si="1"/>
        <v/>
      </c>
      <c r="H72" s="60">
        <f t="shared" si="15"/>
        <v>42451</v>
      </c>
      <c r="I72" s="61" t="str">
        <f t="shared" si="2"/>
        <v/>
      </c>
      <c r="J72" s="62">
        <f t="shared" si="16"/>
        <v>42482</v>
      </c>
      <c r="K72" s="63" t="str">
        <f t="shared" si="3"/>
        <v/>
      </c>
      <c r="L72" s="60">
        <f t="shared" si="17"/>
        <v>42512</v>
      </c>
      <c r="M72" s="61" t="str">
        <f t="shared" si="4"/>
        <v/>
      </c>
      <c r="N72" s="62">
        <f t="shared" si="18"/>
        <v>42543</v>
      </c>
      <c r="O72" s="63" t="str">
        <f t="shared" si="5"/>
        <v/>
      </c>
      <c r="P72" s="60">
        <f t="shared" si="19"/>
        <v>42573</v>
      </c>
      <c r="Q72" s="61" t="str">
        <f t="shared" si="6"/>
        <v/>
      </c>
      <c r="R72" s="62">
        <f t="shared" si="20"/>
        <v>42604</v>
      </c>
      <c r="S72" s="63" t="str">
        <f t="shared" si="7"/>
        <v/>
      </c>
      <c r="T72" s="60">
        <f t="shared" si="21"/>
        <v>42635</v>
      </c>
      <c r="U72" s="61" t="str">
        <f t="shared" si="8"/>
        <v/>
      </c>
      <c r="V72" s="62">
        <f t="shared" si="22"/>
        <v>42665</v>
      </c>
      <c r="W72" s="63" t="str">
        <f t="shared" si="9"/>
        <v/>
      </c>
      <c r="X72" s="60">
        <f t="shared" si="23"/>
        <v>42696</v>
      </c>
      <c r="Y72" s="61" t="str">
        <f t="shared" si="10"/>
        <v/>
      </c>
      <c r="Z72" s="62">
        <f t="shared" si="24"/>
        <v>42726</v>
      </c>
      <c r="AA72" s="63" t="str">
        <f t="shared" si="11"/>
        <v/>
      </c>
    </row>
    <row r="73" spans="4:27" x14ac:dyDescent="0.2">
      <c r="D73" s="61">
        <f t="shared" si="13"/>
        <v>42392</v>
      </c>
      <c r="E73" s="61" t="str">
        <f t="shared" si="0"/>
        <v/>
      </c>
      <c r="F73" s="62">
        <f t="shared" si="14"/>
        <v>42423</v>
      </c>
      <c r="G73" s="63" t="str">
        <f t="shared" si="1"/>
        <v/>
      </c>
      <c r="H73" s="60">
        <f t="shared" si="15"/>
        <v>42452</v>
      </c>
      <c r="I73" s="61" t="str">
        <f t="shared" si="2"/>
        <v/>
      </c>
      <c r="J73" s="62">
        <f t="shared" si="16"/>
        <v>42483</v>
      </c>
      <c r="K73" s="63" t="str">
        <f t="shared" si="3"/>
        <v/>
      </c>
      <c r="L73" s="60">
        <f t="shared" si="17"/>
        <v>42513</v>
      </c>
      <c r="M73" s="61" t="str">
        <f t="shared" si="4"/>
        <v/>
      </c>
      <c r="N73" s="62">
        <f t="shared" si="18"/>
        <v>42544</v>
      </c>
      <c r="O73" s="63" t="str">
        <f t="shared" si="5"/>
        <v/>
      </c>
      <c r="P73" s="60">
        <f t="shared" si="19"/>
        <v>42574</v>
      </c>
      <c r="Q73" s="61" t="str">
        <f t="shared" si="6"/>
        <v/>
      </c>
      <c r="R73" s="62">
        <f t="shared" si="20"/>
        <v>42605</v>
      </c>
      <c r="S73" s="63" t="str">
        <f t="shared" si="7"/>
        <v/>
      </c>
      <c r="T73" s="60">
        <f t="shared" si="21"/>
        <v>42636</v>
      </c>
      <c r="U73" s="61" t="str">
        <f t="shared" si="8"/>
        <v/>
      </c>
      <c r="V73" s="62">
        <f t="shared" si="22"/>
        <v>42666</v>
      </c>
      <c r="W73" s="63" t="str">
        <f t="shared" si="9"/>
        <v/>
      </c>
      <c r="X73" s="60">
        <f t="shared" si="23"/>
        <v>42697</v>
      </c>
      <c r="Y73" s="61" t="str">
        <f t="shared" si="10"/>
        <v/>
      </c>
      <c r="Z73" s="62">
        <f t="shared" si="24"/>
        <v>42727</v>
      </c>
      <c r="AA73" s="63" t="str">
        <f t="shared" si="11"/>
        <v/>
      </c>
    </row>
    <row r="74" spans="4:27" x14ac:dyDescent="0.2">
      <c r="D74" s="61">
        <f t="shared" si="13"/>
        <v>42393</v>
      </c>
      <c r="E74" s="61" t="str">
        <f t="shared" si="0"/>
        <v/>
      </c>
      <c r="F74" s="62">
        <f t="shared" si="14"/>
        <v>42424</v>
      </c>
      <c r="G74" s="63" t="str">
        <f t="shared" si="1"/>
        <v/>
      </c>
      <c r="H74" s="60">
        <f t="shared" si="15"/>
        <v>42453</v>
      </c>
      <c r="I74" s="61" t="str">
        <f t="shared" si="2"/>
        <v/>
      </c>
      <c r="J74" s="62">
        <f t="shared" si="16"/>
        <v>42484</v>
      </c>
      <c r="K74" s="63" t="str">
        <f t="shared" si="3"/>
        <v/>
      </c>
      <c r="L74" s="60">
        <f t="shared" si="17"/>
        <v>42514</v>
      </c>
      <c r="M74" s="61" t="str">
        <f t="shared" si="4"/>
        <v/>
      </c>
      <c r="N74" s="62">
        <f t="shared" si="18"/>
        <v>42545</v>
      </c>
      <c r="O74" s="63" t="str">
        <f t="shared" si="5"/>
        <v/>
      </c>
      <c r="P74" s="60">
        <f t="shared" si="19"/>
        <v>42575</v>
      </c>
      <c r="Q74" s="61" t="str">
        <f t="shared" si="6"/>
        <v/>
      </c>
      <c r="R74" s="62">
        <f t="shared" si="20"/>
        <v>42606</v>
      </c>
      <c r="S74" s="63" t="str">
        <f t="shared" si="7"/>
        <v/>
      </c>
      <c r="T74" s="60">
        <f t="shared" si="21"/>
        <v>42637</v>
      </c>
      <c r="U74" s="61" t="str">
        <f t="shared" si="8"/>
        <v/>
      </c>
      <c r="V74" s="62">
        <f t="shared" si="22"/>
        <v>42667</v>
      </c>
      <c r="W74" s="63" t="str">
        <f t="shared" si="9"/>
        <v/>
      </c>
      <c r="X74" s="60">
        <f t="shared" si="23"/>
        <v>42698</v>
      </c>
      <c r="Y74" s="61" t="str">
        <f t="shared" si="10"/>
        <v/>
      </c>
      <c r="Z74" s="62">
        <f t="shared" si="24"/>
        <v>42728</v>
      </c>
      <c r="AA74" s="63" t="str">
        <f t="shared" si="11"/>
        <v/>
      </c>
    </row>
    <row r="75" spans="4:27" x14ac:dyDescent="0.2">
      <c r="D75" s="61">
        <f t="shared" si="13"/>
        <v>42394</v>
      </c>
      <c r="E75" s="61" t="str">
        <f t="shared" si="0"/>
        <v/>
      </c>
      <c r="F75" s="62">
        <f t="shared" si="14"/>
        <v>42425</v>
      </c>
      <c r="G75" s="63" t="str">
        <f t="shared" si="1"/>
        <v/>
      </c>
      <c r="H75" s="60">
        <f t="shared" si="15"/>
        <v>42454</v>
      </c>
      <c r="I75" s="61">
        <f t="shared" si="2"/>
        <v>42454</v>
      </c>
      <c r="J75" s="62">
        <f t="shared" si="16"/>
        <v>42485</v>
      </c>
      <c r="K75" s="63" t="str">
        <f t="shared" si="3"/>
        <v/>
      </c>
      <c r="L75" s="60">
        <f t="shared" si="17"/>
        <v>42515</v>
      </c>
      <c r="M75" s="61" t="str">
        <f t="shared" si="4"/>
        <v/>
      </c>
      <c r="N75" s="62">
        <f t="shared" si="18"/>
        <v>42546</v>
      </c>
      <c r="O75" s="63" t="str">
        <f t="shared" si="5"/>
        <v/>
      </c>
      <c r="P75" s="60">
        <f t="shared" si="19"/>
        <v>42576</v>
      </c>
      <c r="Q75" s="61" t="str">
        <f t="shared" si="6"/>
        <v/>
      </c>
      <c r="R75" s="62">
        <f t="shared" si="20"/>
        <v>42607</v>
      </c>
      <c r="S75" s="63" t="str">
        <f t="shared" si="7"/>
        <v/>
      </c>
      <c r="T75" s="60">
        <f t="shared" si="21"/>
        <v>42638</v>
      </c>
      <c r="U75" s="61" t="str">
        <f t="shared" si="8"/>
        <v/>
      </c>
      <c r="V75" s="62">
        <f t="shared" si="22"/>
        <v>42668</v>
      </c>
      <c r="W75" s="63" t="str">
        <f t="shared" si="9"/>
        <v/>
      </c>
      <c r="X75" s="60">
        <f t="shared" si="23"/>
        <v>42699</v>
      </c>
      <c r="Y75" s="61" t="str">
        <f t="shared" si="10"/>
        <v/>
      </c>
      <c r="Z75" s="62">
        <f t="shared" si="24"/>
        <v>42729</v>
      </c>
      <c r="AA75" s="63">
        <f t="shared" si="11"/>
        <v>42729</v>
      </c>
    </row>
    <row r="76" spans="4:27" x14ac:dyDescent="0.2">
      <c r="D76" s="61">
        <f t="shared" si="13"/>
        <v>42395</v>
      </c>
      <c r="E76" s="61" t="str">
        <f t="shared" si="0"/>
        <v/>
      </c>
      <c r="F76" s="62">
        <f t="shared" si="14"/>
        <v>42426</v>
      </c>
      <c r="G76" s="63" t="str">
        <f t="shared" si="1"/>
        <v/>
      </c>
      <c r="H76" s="60">
        <f t="shared" si="15"/>
        <v>42455</v>
      </c>
      <c r="I76" s="61" t="str">
        <f t="shared" si="2"/>
        <v/>
      </c>
      <c r="J76" s="62">
        <f t="shared" si="16"/>
        <v>42486</v>
      </c>
      <c r="K76" s="63" t="str">
        <f t="shared" si="3"/>
        <v/>
      </c>
      <c r="L76" s="60">
        <f t="shared" si="17"/>
        <v>42516</v>
      </c>
      <c r="M76" s="61" t="str">
        <f t="shared" si="4"/>
        <v/>
      </c>
      <c r="N76" s="62">
        <f t="shared" si="18"/>
        <v>42547</v>
      </c>
      <c r="O76" s="63" t="str">
        <f t="shared" si="5"/>
        <v/>
      </c>
      <c r="P76" s="60">
        <f t="shared" si="19"/>
        <v>42577</v>
      </c>
      <c r="Q76" s="61" t="str">
        <f t="shared" si="6"/>
        <v/>
      </c>
      <c r="R76" s="62">
        <f t="shared" si="20"/>
        <v>42608</v>
      </c>
      <c r="S76" s="63" t="str">
        <f t="shared" si="7"/>
        <v/>
      </c>
      <c r="T76" s="60">
        <f t="shared" si="21"/>
        <v>42639</v>
      </c>
      <c r="U76" s="61" t="str">
        <f t="shared" si="8"/>
        <v/>
      </c>
      <c r="V76" s="62">
        <f t="shared" si="22"/>
        <v>42669</v>
      </c>
      <c r="W76" s="63" t="str">
        <f t="shared" si="9"/>
        <v/>
      </c>
      <c r="X76" s="60">
        <f t="shared" si="23"/>
        <v>42700</v>
      </c>
      <c r="Y76" s="61" t="str">
        <f t="shared" si="10"/>
        <v/>
      </c>
      <c r="Z76" s="62">
        <f t="shared" si="24"/>
        <v>42730</v>
      </c>
      <c r="AA76" s="63">
        <f t="shared" si="11"/>
        <v>42730</v>
      </c>
    </row>
    <row r="77" spans="4:27" x14ac:dyDescent="0.2">
      <c r="D77" s="61">
        <f t="shared" si="13"/>
        <v>42396</v>
      </c>
      <c r="E77" s="61" t="str">
        <f t="shared" si="0"/>
        <v/>
      </c>
      <c r="F77" s="62">
        <f t="shared" si="14"/>
        <v>42427</v>
      </c>
      <c r="G77" s="63" t="str">
        <f t="shared" si="1"/>
        <v/>
      </c>
      <c r="H77" s="60">
        <f t="shared" si="15"/>
        <v>42456</v>
      </c>
      <c r="I77" s="61">
        <f t="shared" si="2"/>
        <v>42456</v>
      </c>
      <c r="J77" s="62">
        <f t="shared" si="16"/>
        <v>42487</v>
      </c>
      <c r="K77" s="63">
        <f t="shared" si="3"/>
        <v>42487</v>
      </c>
      <c r="L77" s="60">
        <f t="shared" si="17"/>
        <v>42517</v>
      </c>
      <c r="M77" s="61" t="str">
        <f t="shared" si="4"/>
        <v/>
      </c>
      <c r="N77" s="62">
        <f t="shared" si="18"/>
        <v>42548</v>
      </c>
      <c r="O77" s="63" t="str">
        <f t="shared" si="5"/>
        <v/>
      </c>
      <c r="P77" s="60">
        <f t="shared" si="19"/>
        <v>42578</v>
      </c>
      <c r="Q77" s="61" t="str">
        <f t="shared" si="6"/>
        <v/>
      </c>
      <c r="R77" s="62">
        <f t="shared" si="20"/>
        <v>42609</v>
      </c>
      <c r="S77" s="63" t="str">
        <f t="shared" si="7"/>
        <v/>
      </c>
      <c r="T77" s="60">
        <f t="shared" si="21"/>
        <v>42640</v>
      </c>
      <c r="U77" s="61" t="str">
        <f t="shared" si="8"/>
        <v/>
      </c>
      <c r="V77" s="62">
        <f t="shared" si="22"/>
        <v>42670</v>
      </c>
      <c r="W77" s="63" t="str">
        <f t="shared" si="9"/>
        <v/>
      </c>
      <c r="X77" s="60">
        <f t="shared" si="23"/>
        <v>42701</v>
      </c>
      <c r="Y77" s="61" t="str">
        <f t="shared" si="10"/>
        <v/>
      </c>
      <c r="Z77" s="62">
        <f t="shared" si="24"/>
        <v>42731</v>
      </c>
      <c r="AA77" s="63" t="str">
        <f t="shared" si="11"/>
        <v/>
      </c>
    </row>
    <row r="78" spans="4:27" x14ac:dyDescent="0.2">
      <c r="D78" s="61">
        <f t="shared" si="13"/>
        <v>42397</v>
      </c>
      <c r="E78" s="61" t="str">
        <f t="shared" si="0"/>
        <v/>
      </c>
      <c r="F78" s="62">
        <f t="shared" si="14"/>
        <v>42428</v>
      </c>
      <c r="G78" s="63" t="str">
        <f t="shared" si="1"/>
        <v/>
      </c>
      <c r="H78" s="60">
        <f t="shared" si="15"/>
        <v>42457</v>
      </c>
      <c r="I78" s="61">
        <f t="shared" si="2"/>
        <v>42457</v>
      </c>
      <c r="J78" s="62">
        <f t="shared" si="16"/>
        <v>42488</v>
      </c>
      <c r="K78" s="63" t="str">
        <f t="shared" si="3"/>
        <v/>
      </c>
      <c r="L78" s="60">
        <f t="shared" si="17"/>
        <v>42518</v>
      </c>
      <c r="M78" s="61" t="str">
        <f t="shared" si="4"/>
        <v/>
      </c>
      <c r="N78" s="62">
        <f t="shared" si="18"/>
        <v>42549</v>
      </c>
      <c r="O78" s="63" t="str">
        <f t="shared" si="5"/>
        <v/>
      </c>
      <c r="P78" s="60">
        <f t="shared" si="19"/>
        <v>42579</v>
      </c>
      <c r="Q78" s="61" t="str">
        <f t="shared" si="6"/>
        <v/>
      </c>
      <c r="R78" s="62">
        <f t="shared" si="20"/>
        <v>42610</v>
      </c>
      <c r="S78" s="63" t="str">
        <f t="shared" si="7"/>
        <v/>
      </c>
      <c r="T78" s="60">
        <f t="shared" si="21"/>
        <v>42641</v>
      </c>
      <c r="U78" s="61" t="str">
        <f t="shared" si="8"/>
        <v/>
      </c>
      <c r="V78" s="62">
        <f t="shared" si="22"/>
        <v>42671</v>
      </c>
      <c r="W78" s="63" t="str">
        <f t="shared" si="9"/>
        <v/>
      </c>
      <c r="X78" s="60">
        <f t="shared" si="23"/>
        <v>42702</v>
      </c>
      <c r="Y78" s="61" t="str">
        <f t="shared" si="10"/>
        <v/>
      </c>
      <c r="Z78" s="62">
        <f t="shared" si="24"/>
        <v>42732</v>
      </c>
      <c r="AA78" s="63" t="str">
        <f t="shared" si="11"/>
        <v/>
      </c>
    </row>
    <row r="79" spans="4:27" x14ac:dyDescent="0.2">
      <c r="D79" s="61">
        <f t="shared" si="13"/>
        <v>42398</v>
      </c>
      <c r="E79" s="61" t="str">
        <f t="shared" si="0"/>
        <v/>
      </c>
      <c r="F79" s="62">
        <f>IF(MONTH(F78+1)=MONTH(F78),F78+1,"")</f>
        <v>42429</v>
      </c>
      <c r="G79" s="63" t="str">
        <f t="shared" si="1"/>
        <v/>
      </c>
      <c r="H79" s="60">
        <f t="shared" si="15"/>
        <v>42458</v>
      </c>
      <c r="I79" s="61" t="str">
        <f t="shared" si="2"/>
        <v/>
      </c>
      <c r="J79" s="62">
        <f t="shared" si="16"/>
        <v>42489</v>
      </c>
      <c r="K79" s="63" t="str">
        <f t="shared" si="3"/>
        <v/>
      </c>
      <c r="L79" s="60">
        <f t="shared" si="17"/>
        <v>42519</v>
      </c>
      <c r="M79" s="61" t="str">
        <f t="shared" si="4"/>
        <v/>
      </c>
      <c r="N79" s="62">
        <f t="shared" si="18"/>
        <v>42550</v>
      </c>
      <c r="O79" s="63" t="str">
        <f t="shared" si="5"/>
        <v/>
      </c>
      <c r="P79" s="60">
        <f t="shared" si="19"/>
        <v>42580</v>
      </c>
      <c r="Q79" s="61" t="str">
        <f t="shared" si="6"/>
        <v/>
      </c>
      <c r="R79" s="62">
        <f t="shared" si="20"/>
        <v>42611</v>
      </c>
      <c r="S79" s="63" t="str">
        <f t="shared" si="7"/>
        <v/>
      </c>
      <c r="T79" s="60">
        <f t="shared" si="21"/>
        <v>42642</v>
      </c>
      <c r="U79" s="61" t="str">
        <f t="shared" si="8"/>
        <v/>
      </c>
      <c r="V79" s="62">
        <f t="shared" si="22"/>
        <v>42672</v>
      </c>
      <c r="W79" s="63" t="str">
        <f t="shared" si="9"/>
        <v/>
      </c>
      <c r="X79" s="60">
        <f t="shared" si="23"/>
        <v>42703</v>
      </c>
      <c r="Y79" s="61" t="str">
        <f t="shared" si="10"/>
        <v/>
      </c>
      <c r="Z79" s="62">
        <f t="shared" si="24"/>
        <v>42733</v>
      </c>
      <c r="AA79" s="63" t="str">
        <f t="shared" si="11"/>
        <v/>
      </c>
    </row>
    <row r="80" spans="4:27" x14ac:dyDescent="0.2">
      <c r="D80" s="61">
        <f t="shared" si="13"/>
        <v>42399</v>
      </c>
      <c r="E80" s="61" t="str">
        <f t="shared" si="0"/>
        <v/>
      </c>
      <c r="F80" s="59"/>
      <c r="G80" s="59"/>
      <c r="H80" s="60">
        <f t="shared" si="15"/>
        <v>42459</v>
      </c>
      <c r="I80" s="61" t="str">
        <f t="shared" si="2"/>
        <v/>
      </c>
      <c r="J80" s="62">
        <f t="shared" si="16"/>
        <v>42490</v>
      </c>
      <c r="K80" s="63" t="str">
        <f t="shared" si="3"/>
        <v/>
      </c>
      <c r="L80" s="60">
        <f t="shared" si="17"/>
        <v>42520</v>
      </c>
      <c r="M80" s="61" t="str">
        <f t="shared" si="4"/>
        <v/>
      </c>
      <c r="N80" s="62">
        <f t="shared" si="18"/>
        <v>42551</v>
      </c>
      <c r="O80" s="63" t="str">
        <f t="shared" si="5"/>
        <v/>
      </c>
      <c r="P80" s="60">
        <f t="shared" si="19"/>
        <v>42581</v>
      </c>
      <c r="Q80" s="61" t="str">
        <f t="shared" si="6"/>
        <v/>
      </c>
      <c r="R80" s="62">
        <f t="shared" si="20"/>
        <v>42612</v>
      </c>
      <c r="S80" s="63" t="str">
        <f t="shared" si="7"/>
        <v/>
      </c>
      <c r="T80" s="60">
        <f t="shared" si="21"/>
        <v>42643</v>
      </c>
      <c r="U80" s="61" t="str">
        <f t="shared" si="8"/>
        <v/>
      </c>
      <c r="V80" s="62">
        <f t="shared" si="22"/>
        <v>42673</v>
      </c>
      <c r="W80" s="63" t="str">
        <f t="shared" si="9"/>
        <v/>
      </c>
      <c r="X80" s="60">
        <f t="shared" si="23"/>
        <v>42704</v>
      </c>
      <c r="Y80" s="61" t="str">
        <f t="shared" si="10"/>
        <v/>
      </c>
      <c r="Z80" s="62">
        <f t="shared" si="24"/>
        <v>42734</v>
      </c>
      <c r="AA80" s="63" t="str">
        <f t="shared" si="11"/>
        <v/>
      </c>
    </row>
    <row r="81" spans="4:27" x14ac:dyDescent="0.2">
      <c r="D81" s="61">
        <f t="shared" si="13"/>
        <v>42400</v>
      </c>
      <c r="E81" s="61" t="str">
        <f t="shared" si="0"/>
        <v/>
      </c>
      <c r="F81" s="59"/>
      <c r="G81" s="59"/>
      <c r="H81" s="60">
        <f t="shared" si="15"/>
        <v>42460</v>
      </c>
      <c r="I81" s="61" t="str">
        <f t="shared" si="2"/>
        <v/>
      </c>
      <c r="J81" s="59"/>
      <c r="K81" s="59"/>
      <c r="L81" s="60">
        <f t="shared" si="17"/>
        <v>42521</v>
      </c>
      <c r="M81" s="61" t="str">
        <f t="shared" si="4"/>
        <v/>
      </c>
      <c r="N81" s="59"/>
      <c r="O81" s="59"/>
      <c r="P81" s="60">
        <f t="shared" si="19"/>
        <v>42582</v>
      </c>
      <c r="Q81" s="61" t="str">
        <f t="shared" si="6"/>
        <v/>
      </c>
      <c r="R81" s="62">
        <f t="shared" si="20"/>
        <v>42613</v>
      </c>
      <c r="S81" s="63" t="str">
        <f t="shared" si="7"/>
        <v/>
      </c>
      <c r="T81" s="59"/>
      <c r="U81" s="59"/>
      <c r="V81" s="62">
        <f t="shared" si="22"/>
        <v>42674</v>
      </c>
      <c r="W81" s="63" t="str">
        <f t="shared" si="9"/>
        <v/>
      </c>
      <c r="X81" s="59"/>
      <c r="Y81" s="59"/>
      <c r="Z81" s="62">
        <f t="shared" si="24"/>
        <v>42735</v>
      </c>
      <c r="AA81" s="63">
        <f t="shared" si="11"/>
        <v>42735</v>
      </c>
    </row>
    <row r="82" spans="4:27" x14ac:dyDescent="0.2"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</sheetData>
  <mergeCells count="15">
    <mergeCell ref="Z50:AA50"/>
    <mergeCell ref="L50:M50"/>
    <mergeCell ref="N50:O50"/>
    <mergeCell ref="P50:Q50"/>
    <mergeCell ref="R50:S50"/>
    <mergeCell ref="T50:U50"/>
    <mergeCell ref="V50:W50"/>
    <mergeCell ref="X50:Y50"/>
    <mergeCell ref="D50:E50"/>
    <mergeCell ref="F50:G50"/>
    <mergeCell ref="H50:I50"/>
    <mergeCell ref="J50:K50"/>
    <mergeCell ref="H37:J37"/>
    <mergeCell ref="H38:J38"/>
    <mergeCell ref="H39:J39"/>
  </mergeCells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>
    <tabColor theme="4" tint="0.59999389629810485"/>
    <pageSetUpPr fitToPage="1"/>
  </sheetPr>
  <dimension ref="A1:CT112"/>
  <sheetViews>
    <sheetView showGridLines="0" tabSelected="1" workbookViewId="0">
      <pane xSplit="6" ySplit="12" topLeftCell="G13" activePane="bottomRight" state="frozen"/>
      <selection pane="topRight"/>
      <selection pane="bottomLeft"/>
      <selection pane="bottomRight" activeCell="A12" sqref="A12"/>
    </sheetView>
  </sheetViews>
  <sheetFormatPr defaultRowHeight="12.75" x14ac:dyDescent="0.2"/>
  <cols>
    <col min="1" max="1" width="9" style="1"/>
    <col min="2" max="2" width="21" style="1" customWidth="1"/>
    <col min="3" max="3" width="9" style="1"/>
    <col min="4" max="4" width="8.625" style="1" bestFit="1" customWidth="1"/>
    <col min="5" max="5" width="8.625" style="1" customWidth="1"/>
    <col min="6" max="6" width="18.25" style="1" customWidth="1"/>
    <col min="7" max="7" width="2.5" style="1" hidden="1" customWidth="1"/>
    <col min="8" max="98" width="2.625" style="1" customWidth="1"/>
    <col min="99" max="16384" width="9" style="1"/>
  </cols>
  <sheetData>
    <row r="1" spans="1:98" x14ac:dyDescent="0.2">
      <c r="B1" s="67" t="s">
        <v>305</v>
      </c>
      <c r="C1" s="71">
        <v>2016</v>
      </c>
      <c r="K1" s="77">
        <f>DATE(jaar,1,1)</f>
        <v>42370</v>
      </c>
      <c r="L1" s="77"/>
      <c r="M1" s="77"/>
      <c r="N1" s="2"/>
      <c r="O1" s="2"/>
      <c r="P1" s="2"/>
      <c r="Q1" s="2"/>
      <c r="R1" s="2"/>
      <c r="S1" s="2"/>
      <c r="AP1" s="77">
        <f>DATE(jaar,2,1)</f>
        <v>42401</v>
      </c>
      <c r="AQ1" s="77"/>
      <c r="AR1" s="77"/>
      <c r="AS1" s="2"/>
      <c r="AT1" s="2"/>
      <c r="AU1" s="2"/>
      <c r="AV1" s="2"/>
      <c r="AW1" s="2"/>
      <c r="AX1" s="2"/>
      <c r="BR1" s="2" t="s">
        <v>20</v>
      </c>
      <c r="BS1" s="2"/>
      <c r="BT1" s="2"/>
      <c r="BU1" s="2"/>
      <c r="BV1" s="2"/>
      <c r="BW1" s="2"/>
      <c r="BX1" s="2"/>
      <c r="BY1" s="2"/>
      <c r="BZ1" s="2"/>
    </row>
    <row r="2" spans="1:98" x14ac:dyDescent="0.2">
      <c r="K2" s="2" t="s">
        <v>0</v>
      </c>
      <c r="L2" s="2"/>
      <c r="M2" s="19" t="s">
        <v>2</v>
      </c>
      <c r="N2" s="30" t="s">
        <v>3</v>
      </c>
      <c r="O2" s="19" t="s">
        <v>4</v>
      </c>
      <c r="P2" s="19" t="s">
        <v>3</v>
      </c>
      <c r="Q2" s="19" t="s">
        <v>5</v>
      </c>
      <c r="R2" s="19" t="s">
        <v>6</v>
      </c>
      <c r="S2" s="19" t="s">
        <v>6</v>
      </c>
      <c r="AP2" s="2" t="s">
        <v>0</v>
      </c>
      <c r="AQ2" s="2"/>
      <c r="AR2" s="19" t="s">
        <v>2</v>
      </c>
      <c r="AS2" s="19" t="s">
        <v>3</v>
      </c>
      <c r="AT2" s="19" t="s">
        <v>4</v>
      </c>
      <c r="AU2" s="19" t="s">
        <v>3</v>
      </c>
      <c r="AV2" s="19" t="s">
        <v>5</v>
      </c>
      <c r="AW2" s="19" t="s">
        <v>6</v>
      </c>
      <c r="AX2" s="19" t="s">
        <v>6</v>
      </c>
      <c r="BR2" s="2" t="s">
        <v>0</v>
      </c>
      <c r="BS2" s="2"/>
      <c r="BT2" s="3" t="s">
        <v>2</v>
      </c>
      <c r="BU2" s="3" t="s">
        <v>3</v>
      </c>
      <c r="BV2" s="3" t="s">
        <v>4</v>
      </c>
      <c r="BW2" s="3" t="s">
        <v>3</v>
      </c>
      <c r="BX2" s="3" t="s">
        <v>5</v>
      </c>
      <c r="BY2" s="3" t="s">
        <v>6</v>
      </c>
      <c r="BZ2" s="3" t="s">
        <v>6</v>
      </c>
    </row>
    <row r="3" spans="1:98" x14ac:dyDescent="0.2">
      <c r="B3" s="84"/>
      <c r="C3" s="84"/>
      <c r="D3" s="84"/>
      <c r="E3" s="84"/>
      <c r="F3" s="84"/>
      <c r="K3" s="1">
        <v>1</v>
      </c>
      <c r="M3" s="52" t="str">
        <f>IF(WEEKDAY($K$1,2)=1,$K$1,"")</f>
        <v/>
      </c>
      <c r="N3" s="52" t="str">
        <f>IF(M3&lt;&gt;"",M3+1,IF(WEEKDAY($K$1,2)=2,$K$1,""))</f>
        <v/>
      </c>
      <c r="O3" s="52" t="str">
        <f>IF(N3&lt;&gt;"",N3+1,IF(WEEKDAY($K$1,2)=3,$K$1,""))</f>
        <v/>
      </c>
      <c r="P3" s="52" t="str">
        <f>IF(O3&lt;&gt;"",O3+1,IF(WEEKDAY($K$1,2)=4,$K$1,""))</f>
        <v/>
      </c>
      <c r="Q3" s="52">
        <f>IF(P3&lt;&gt;"",P3+1,IF(WEEKDAY($K$1,2)=5,$K$1,""))</f>
        <v>42370</v>
      </c>
      <c r="R3" s="53">
        <f>IF(Q3&lt;&gt;"",Q3+1,IF(WEEKDAY($K$1,2)=6,$K$1,""))</f>
        <v>42371</v>
      </c>
      <c r="S3" s="53">
        <f>IF(R3&lt;&gt;"",R3+1,IF(WEEKDAY(K14,2)=7,$K$1,""))</f>
        <v>42372</v>
      </c>
      <c r="U3" s="82">
        <f>IFERROR(SMALL(jan,ROW()-2),"")</f>
        <v>42370</v>
      </c>
      <c r="V3" s="82"/>
      <c r="W3" s="82"/>
      <c r="X3" s="83" t="str">
        <f>IFERROR(VLOOKUP(U3,feestdagen,2,0),"")</f>
        <v>Nieuwjaarsdag</v>
      </c>
      <c r="Y3" s="83"/>
      <c r="Z3" s="83"/>
      <c r="AA3" s="83"/>
      <c r="AB3" s="83"/>
      <c r="AP3" s="1">
        <v>5</v>
      </c>
      <c r="AR3" s="52">
        <f>IF(WEEKDAY($AP$1,2)=1,$AP$1,"")</f>
        <v>42401</v>
      </c>
      <c r="AS3" s="52">
        <f>IF(AR3&lt;&gt;"",AR3+1,IF(WEEKDAY($AP$1,2)=2,$AP$1,""))</f>
        <v>42402</v>
      </c>
      <c r="AT3" s="52">
        <f>IF(AS3&lt;&gt;"",AS3+1,IF(WEEKDAY($AP$1,2)=3,$AP$1,""))</f>
        <v>42403</v>
      </c>
      <c r="AU3" s="52">
        <f>IF(AT3&lt;&gt;"",AT3+1,IF(WEEKDAY($AP$1,2)=4,$AP$1,""))</f>
        <v>42404</v>
      </c>
      <c r="AV3" s="52">
        <f>IF(AU3&lt;&gt;"",AU3+1,IF(WEEKDAY($AP$1,2)=5,$AP$1,""))</f>
        <v>42405</v>
      </c>
      <c r="AW3" s="53">
        <f>IF(AV3&lt;&gt;"",AV3+1,IF(WEEKDAY($AP$1,2)=6,$AP$1,""))</f>
        <v>42406</v>
      </c>
      <c r="AX3" s="53">
        <f>IF(AW3&lt;&gt;"",AW3+1,IF(WEEKDAY($AP$1,2)=7,$AP$1,""))</f>
        <v>42407</v>
      </c>
      <c r="AZ3" s="82" t="str">
        <f>IFERROR(SMALL(feb,ROW()-2),"")</f>
        <v/>
      </c>
      <c r="BA3" s="82"/>
      <c r="BB3" s="82"/>
      <c r="BC3" s="1" t="str">
        <f>IFERROR(VLOOKUP(AZ3,feestdagen,2,0),"")</f>
        <v/>
      </c>
      <c r="BR3" s="1">
        <v>9</v>
      </c>
      <c r="BY3" s="37"/>
      <c r="BZ3" s="37">
        <v>1</v>
      </c>
      <c r="CA3" s="18"/>
      <c r="CB3" s="82">
        <f t="shared" ref="CB3:CB8" si="0">IFERROR(SMALL(mrt,ROW()-2),"")</f>
        <v>42454</v>
      </c>
      <c r="CC3" s="82"/>
      <c r="CD3" s="82"/>
      <c r="CE3" s="1" t="str">
        <f t="shared" ref="CE3:CE8" si="1">IFERROR(VLOOKUP(CB3,feestdagen,2,0),"")</f>
        <v>Goede Vrijdag</v>
      </c>
    </row>
    <row r="4" spans="1:98" x14ac:dyDescent="0.2">
      <c r="K4" s="1">
        <v>2</v>
      </c>
      <c r="M4" s="50">
        <f>S3+1</f>
        <v>42373</v>
      </c>
      <c r="N4" s="50">
        <f t="shared" ref="N4:S6" si="2">M4+1</f>
        <v>42374</v>
      </c>
      <c r="O4" s="50">
        <f t="shared" si="2"/>
        <v>42375</v>
      </c>
      <c r="P4" s="50">
        <f t="shared" si="2"/>
        <v>42376</v>
      </c>
      <c r="Q4" s="50">
        <f t="shared" si="2"/>
        <v>42377</v>
      </c>
      <c r="R4" s="54">
        <f t="shared" si="2"/>
        <v>42378</v>
      </c>
      <c r="S4" s="54">
        <f t="shared" si="2"/>
        <v>42379</v>
      </c>
      <c r="U4" s="82" t="str">
        <f>IFERROR(SMALL(jan,ROW()-2),"")</f>
        <v/>
      </c>
      <c r="V4" s="82"/>
      <c r="W4" s="82"/>
      <c r="X4" s="83" t="str">
        <f>IFERROR(VLOOKUP(U4,feestdagen,2,0),"")</f>
        <v/>
      </c>
      <c r="Y4" s="83"/>
      <c r="Z4" s="83"/>
      <c r="AA4" s="83"/>
      <c r="AB4" s="83"/>
      <c r="AP4" s="1">
        <v>6</v>
      </c>
      <c r="AR4" s="50">
        <f>AX3+1</f>
        <v>42408</v>
      </c>
      <c r="AS4" s="50">
        <f t="shared" ref="AS4:AX4" si="3">AR4+1</f>
        <v>42409</v>
      </c>
      <c r="AT4" s="50">
        <f t="shared" si="3"/>
        <v>42410</v>
      </c>
      <c r="AU4" s="50">
        <f t="shared" si="3"/>
        <v>42411</v>
      </c>
      <c r="AV4" s="50">
        <f t="shared" si="3"/>
        <v>42412</v>
      </c>
      <c r="AW4" s="54">
        <f t="shared" si="3"/>
        <v>42413</v>
      </c>
      <c r="AX4" s="54">
        <f t="shared" si="3"/>
        <v>42414</v>
      </c>
      <c r="AZ4" s="82" t="str">
        <f>IFERROR(SMALL(feb,ROW()-2),"")</f>
        <v/>
      </c>
      <c r="BA4" s="82"/>
      <c r="BB4" s="82"/>
      <c r="BC4" s="1" t="str">
        <f>IFERROR(VLOOKUP(AZ4,feestdagen,2,0),"")</f>
        <v/>
      </c>
      <c r="BR4" s="1">
        <v>10</v>
      </c>
      <c r="BT4" s="1">
        <v>2</v>
      </c>
      <c r="BU4" s="1">
        <v>3</v>
      </c>
      <c r="BV4" s="1">
        <v>4</v>
      </c>
      <c r="BW4" s="1">
        <v>5</v>
      </c>
      <c r="BX4" s="1">
        <v>6</v>
      </c>
      <c r="BY4" s="37">
        <v>7</v>
      </c>
      <c r="BZ4" s="37">
        <v>8</v>
      </c>
      <c r="CB4" s="82">
        <f t="shared" si="0"/>
        <v>42456</v>
      </c>
      <c r="CC4" s="82"/>
      <c r="CD4" s="82"/>
      <c r="CE4" s="1" t="str">
        <f t="shared" si="1"/>
        <v>1e Paasdag</v>
      </c>
    </row>
    <row r="5" spans="1:98" x14ac:dyDescent="0.2">
      <c r="B5" s="5"/>
      <c r="C5" s="6"/>
      <c r="D5" s="6"/>
      <c r="E5" s="6"/>
      <c r="F5" s="7"/>
      <c r="G5" s="6"/>
      <c r="K5" s="1">
        <v>3</v>
      </c>
      <c r="M5" s="50">
        <f>S4+1</f>
        <v>42380</v>
      </c>
      <c r="N5" s="50">
        <f t="shared" si="2"/>
        <v>42381</v>
      </c>
      <c r="O5" s="50">
        <f t="shared" si="2"/>
        <v>42382</v>
      </c>
      <c r="P5" s="50">
        <f t="shared" si="2"/>
        <v>42383</v>
      </c>
      <c r="Q5" s="50">
        <f t="shared" si="2"/>
        <v>42384</v>
      </c>
      <c r="R5" s="54">
        <f t="shared" si="2"/>
        <v>42385</v>
      </c>
      <c r="S5" s="54">
        <f t="shared" si="2"/>
        <v>42386</v>
      </c>
      <c r="U5" s="82" t="str">
        <f>IFERROR(SMALL(jan,ROW()-2),"")</f>
        <v/>
      </c>
      <c r="V5" s="82"/>
      <c r="W5" s="82"/>
      <c r="X5" s="83" t="str">
        <f>IFERROR(VLOOKUP(U5,feestdagen,2,0),"")</f>
        <v/>
      </c>
      <c r="Y5" s="83"/>
      <c r="Z5" s="83"/>
      <c r="AA5" s="83"/>
      <c r="AB5" s="83"/>
      <c r="AP5" s="1">
        <v>7</v>
      </c>
      <c r="AR5" s="50">
        <f>AX4+1</f>
        <v>42415</v>
      </c>
      <c r="AS5" s="50">
        <f t="shared" ref="AS5:AX5" si="4">AR5+1</f>
        <v>42416</v>
      </c>
      <c r="AT5" s="50">
        <f t="shared" si="4"/>
        <v>42417</v>
      </c>
      <c r="AU5" s="50">
        <f t="shared" si="4"/>
        <v>42418</v>
      </c>
      <c r="AV5" s="50">
        <f t="shared" si="4"/>
        <v>42419</v>
      </c>
      <c r="AW5" s="54">
        <f t="shared" si="4"/>
        <v>42420</v>
      </c>
      <c r="AX5" s="54">
        <f t="shared" si="4"/>
        <v>42421</v>
      </c>
      <c r="AZ5" s="82" t="str">
        <f>IFERROR(SMALL(feb,ROW()-2),"")</f>
        <v/>
      </c>
      <c r="BA5" s="82"/>
      <c r="BB5" s="82"/>
      <c r="BC5" s="1" t="str">
        <f>IFERROR(VLOOKUP(AZ5,feestdagen,2,0),"")</f>
        <v/>
      </c>
      <c r="BR5" s="1">
        <v>11</v>
      </c>
      <c r="BT5" s="1">
        <v>9</v>
      </c>
      <c r="BU5" s="1">
        <v>10</v>
      </c>
      <c r="BV5" s="1">
        <v>11</v>
      </c>
      <c r="BW5" s="1">
        <v>12</v>
      </c>
      <c r="BX5" s="1">
        <v>13</v>
      </c>
      <c r="BY5" s="37">
        <v>14</v>
      </c>
      <c r="BZ5" s="37">
        <v>15</v>
      </c>
      <c r="CB5" s="82">
        <f t="shared" si="0"/>
        <v>42457</v>
      </c>
      <c r="CC5" s="82"/>
      <c r="CD5" s="82"/>
      <c r="CE5" s="1" t="str">
        <f t="shared" si="1"/>
        <v>2e paasdag</v>
      </c>
    </row>
    <row r="6" spans="1:98" x14ac:dyDescent="0.2">
      <c r="B6" s="35"/>
      <c r="C6" s="6"/>
      <c r="D6" s="6"/>
      <c r="E6" s="6"/>
      <c r="F6" s="7"/>
      <c r="G6" s="6"/>
      <c r="K6" s="1">
        <v>4</v>
      </c>
      <c r="M6" s="50">
        <f>S5+1</f>
        <v>42387</v>
      </c>
      <c r="N6" s="50">
        <f t="shared" si="2"/>
        <v>42388</v>
      </c>
      <c r="O6" s="50">
        <f t="shared" si="2"/>
        <v>42389</v>
      </c>
      <c r="P6" s="50">
        <f t="shared" si="2"/>
        <v>42390</v>
      </c>
      <c r="Q6" s="50">
        <f t="shared" si="2"/>
        <v>42391</v>
      </c>
      <c r="R6" s="54">
        <f t="shared" si="2"/>
        <v>42392</v>
      </c>
      <c r="S6" s="54">
        <f t="shared" si="2"/>
        <v>42393</v>
      </c>
      <c r="U6" s="82" t="str">
        <f>IFERROR(SMALL(jan,ROW()-2),"")</f>
        <v/>
      </c>
      <c r="V6" s="82"/>
      <c r="W6" s="82"/>
      <c r="X6" s="83" t="str">
        <f>IFERROR(VLOOKUP(U6,feestdagen,2,0),"")</f>
        <v/>
      </c>
      <c r="Y6" s="83"/>
      <c r="Z6" s="83"/>
      <c r="AA6" s="83"/>
      <c r="AB6" s="83"/>
      <c r="AP6" s="1">
        <v>8</v>
      </c>
      <c r="AR6" s="50">
        <f>AX5+1</f>
        <v>42422</v>
      </c>
      <c r="AS6" s="50">
        <f t="shared" ref="AS6:AX6" si="5">AR6+1</f>
        <v>42423</v>
      </c>
      <c r="AT6" s="50">
        <f t="shared" si="5"/>
        <v>42424</v>
      </c>
      <c r="AU6" s="50">
        <f t="shared" si="5"/>
        <v>42425</v>
      </c>
      <c r="AV6" s="50">
        <f t="shared" si="5"/>
        <v>42426</v>
      </c>
      <c r="AW6" s="54">
        <f t="shared" si="5"/>
        <v>42427</v>
      </c>
      <c r="AX6" s="54">
        <f t="shared" si="5"/>
        <v>42428</v>
      </c>
      <c r="AZ6" s="82" t="str">
        <f>IFERROR(SMALL(feb,ROW()-2),"")</f>
        <v/>
      </c>
      <c r="BA6" s="82"/>
      <c r="BB6" s="82"/>
      <c r="BC6" s="1" t="str">
        <f>IFERROR(VLOOKUP(AZ6,feestdagen,2,0),"")</f>
        <v/>
      </c>
      <c r="BR6" s="1">
        <v>12</v>
      </c>
      <c r="BT6" s="1">
        <v>16</v>
      </c>
      <c r="BU6" s="1">
        <v>17</v>
      </c>
      <c r="BV6" s="1">
        <v>18</v>
      </c>
      <c r="BW6" s="1">
        <v>19</v>
      </c>
      <c r="BX6" s="1">
        <v>20</v>
      </c>
      <c r="BY6" s="37">
        <v>21</v>
      </c>
      <c r="BZ6" s="37">
        <v>22</v>
      </c>
      <c r="CB6" s="82" t="str">
        <f t="shared" si="0"/>
        <v/>
      </c>
      <c r="CC6" s="82"/>
      <c r="CD6" s="82"/>
      <c r="CE6" s="1" t="str">
        <f t="shared" si="1"/>
        <v/>
      </c>
    </row>
    <row r="7" spans="1:98" x14ac:dyDescent="0.2">
      <c r="B7" s="8"/>
      <c r="C7" s="8"/>
      <c r="D7" s="8"/>
      <c r="E7" s="8"/>
      <c r="F7" s="8"/>
      <c r="G7" s="8"/>
      <c r="K7" s="1">
        <v>5</v>
      </c>
      <c r="M7" s="50">
        <f>IF(MONTH(S6+1)=MONTH(S6),S6+1,"")</f>
        <v>42394</v>
      </c>
      <c r="N7" s="50">
        <f t="shared" ref="N7:S7" si="6">IF(M7="","",IF(MONTH(M7+1)=MONTH(M7),M7+1,""))</f>
        <v>42395</v>
      </c>
      <c r="O7" s="50">
        <f t="shared" si="6"/>
        <v>42396</v>
      </c>
      <c r="P7" s="50">
        <f t="shared" si="6"/>
        <v>42397</v>
      </c>
      <c r="Q7" s="50">
        <f t="shared" si="6"/>
        <v>42398</v>
      </c>
      <c r="R7" s="54">
        <f t="shared" si="6"/>
        <v>42399</v>
      </c>
      <c r="S7" s="54">
        <f t="shared" si="6"/>
        <v>42400</v>
      </c>
      <c r="U7" s="82" t="str">
        <f>IFERROR(SMALL(jan,ROW()-2),"")</f>
        <v/>
      </c>
      <c r="V7" s="82"/>
      <c r="W7" s="82"/>
      <c r="X7" s="83" t="str">
        <f>IFERROR(VLOOKUP(U7,feestdagen,2,0),"")</f>
        <v/>
      </c>
      <c r="Y7" s="83"/>
      <c r="Z7" s="83"/>
      <c r="AA7" s="83"/>
      <c r="AB7" s="83"/>
      <c r="AP7" s="1">
        <v>9</v>
      </c>
      <c r="AR7" s="50">
        <f>IF(MONTH(AX6+1)=MONTH(AX6),AX6+1,"")</f>
        <v>42429</v>
      </c>
      <c r="AS7" s="50" t="str">
        <f t="shared" ref="AS7:AX7" si="7">IF(AR7="","",IF(MONTH(AR7+1)=MONTH(AR7),AR7+1,""))</f>
        <v/>
      </c>
      <c r="AT7" s="50" t="str">
        <f t="shared" si="7"/>
        <v/>
      </c>
      <c r="AU7" s="50" t="str">
        <f t="shared" si="7"/>
        <v/>
      </c>
      <c r="AV7" s="50" t="str">
        <f t="shared" si="7"/>
        <v/>
      </c>
      <c r="AW7" s="50" t="str">
        <f t="shared" si="7"/>
        <v/>
      </c>
      <c r="AX7" s="50" t="str">
        <f t="shared" si="7"/>
        <v/>
      </c>
      <c r="AZ7" s="82" t="str">
        <f>IFERROR(SMALL(feb,ROW()-2),"")</f>
        <v/>
      </c>
      <c r="BA7" s="82"/>
      <c r="BB7" s="82"/>
      <c r="BC7" s="1" t="str">
        <f>IFERROR(VLOOKUP(AZ7,feestdagen,2,0),"")</f>
        <v/>
      </c>
      <c r="BR7" s="1">
        <v>13</v>
      </c>
      <c r="BT7" s="31">
        <v>23</v>
      </c>
      <c r="BU7" s="1">
        <v>24</v>
      </c>
      <c r="BV7" s="1">
        <v>25</v>
      </c>
      <c r="BW7" s="1">
        <v>26</v>
      </c>
      <c r="BX7" s="1">
        <v>27</v>
      </c>
      <c r="BY7" s="37">
        <v>28</v>
      </c>
      <c r="BZ7" s="37">
        <v>29</v>
      </c>
      <c r="CB7" s="82" t="str">
        <f t="shared" si="0"/>
        <v/>
      </c>
      <c r="CC7" s="82"/>
      <c r="CD7" s="82"/>
      <c r="CE7" s="1" t="str">
        <f t="shared" si="1"/>
        <v/>
      </c>
    </row>
    <row r="8" spans="1:98" x14ac:dyDescent="0.2">
      <c r="B8" s="9"/>
      <c r="C8" s="78"/>
      <c r="D8" s="79"/>
      <c r="E8" s="79"/>
      <c r="F8" s="80"/>
      <c r="G8" s="42"/>
      <c r="K8" s="20"/>
      <c r="L8" s="20"/>
      <c r="M8" s="20"/>
      <c r="N8" s="20"/>
      <c r="O8" s="20"/>
      <c r="P8" s="20"/>
      <c r="Q8" s="20"/>
      <c r="BR8" s="1">
        <v>14</v>
      </c>
      <c r="BT8" s="1">
        <v>30</v>
      </c>
      <c r="BU8" s="1">
        <v>31</v>
      </c>
      <c r="CB8" s="82" t="str">
        <f t="shared" si="0"/>
        <v/>
      </c>
      <c r="CC8" s="82"/>
      <c r="CD8" s="82"/>
      <c r="CE8" s="1" t="str">
        <f t="shared" si="1"/>
        <v/>
      </c>
    </row>
    <row r="9" spans="1:98" x14ac:dyDescent="0.2">
      <c r="B9" s="13"/>
      <c r="C9" s="8"/>
      <c r="D9" s="8"/>
      <c r="E9" s="8"/>
      <c r="F9" s="8"/>
      <c r="G9" s="8"/>
      <c r="H9" s="1" t="str">
        <f>IF(ISERROR(MONTH(H12)),"",MONTH(H12))</f>
        <v/>
      </c>
      <c r="I9" s="1" t="str">
        <f t="shared" ref="I9:BT9" si="8">IF(ISERROR(MONTH(I12)),"",MONTH(I12))</f>
        <v/>
      </c>
      <c r="J9" s="1" t="str">
        <f t="shared" si="8"/>
        <v/>
      </c>
      <c r="K9" s="45" t="str">
        <f t="shared" si="8"/>
        <v/>
      </c>
      <c r="L9" s="1">
        <f t="shared" si="8"/>
        <v>1</v>
      </c>
      <c r="M9" s="1">
        <f t="shared" si="8"/>
        <v>1</v>
      </c>
      <c r="N9" s="1">
        <f t="shared" si="8"/>
        <v>1</v>
      </c>
      <c r="O9" s="1">
        <f t="shared" si="8"/>
        <v>1</v>
      </c>
      <c r="P9" s="1">
        <f t="shared" si="8"/>
        <v>1</v>
      </c>
      <c r="Q9" s="1">
        <f t="shared" si="8"/>
        <v>1</v>
      </c>
      <c r="R9" s="1">
        <f t="shared" si="8"/>
        <v>1</v>
      </c>
      <c r="S9" s="1">
        <f t="shared" si="8"/>
        <v>1</v>
      </c>
      <c r="T9" s="1">
        <f t="shared" si="8"/>
        <v>1</v>
      </c>
      <c r="U9" s="1">
        <f t="shared" si="8"/>
        <v>1</v>
      </c>
      <c r="V9" s="1">
        <f t="shared" si="8"/>
        <v>1</v>
      </c>
      <c r="W9" s="1">
        <f t="shared" si="8"/>
        <v>1</v>
      </c>
      <c r="X9" s="1">
        <f t="shared" si="8"/>
        <v>1</v>
      </c>
      <c r="Y9" s="1">
        <f t="shared" si="8"/>
        <v>1</v>
      </c>
      <c r="Z9" s="1">
        <f t="shared" si="8"/>
        <v>1</v>
      </c>
      <c r="AA9" s="1">
        <f t="shared" si="8"/>
        <v>1</v>
      </c>
      <c r="AB9" s="1">
        <f t="shared" si="8"/>
        <v>1</v>
      </c>
      <c r="AC9" s="1">
        <f t="shared" si="8"/>
        <v>1</v>
      </c>
      <c r="AD9" s="1">
        <f t="shared" si="8"/>
        <v>1</v>
      </c>
      <c r="AE9" s="1">
        <f t="shared" si="8"/>
        <v>1</v>
      </c>
      <c r="AF9" s="1">
        <f t="shared" si="8"/>
        <v>1</v>
      </c>
      <c r="AG9" s="1">
        <f t="shared" si="8"/>
        <v>1</v>
      </c>
      <c r="AH9" s="1">
        <f t="shared" si="8"/>
        <v>1</v>
      </c>
      <c r="AI9" s="1">
        <f t="shared" si="8"/>
        <v>1</v>
      </c>
      <c r="AJ9" s="1">
        <f t="shared" si="8"/>
        <v>1</v>
      </c>
      <c r="AK9" s="1">
        <f t="shared" si="8"/>
        <v>1</v>
      </c>
      <c r="AL9" s="1">
        <f t="shared" si="8"/>
        <v>1</v>
      </c>
      <c r="AM9" s="1">
        <f t="shared" si="8"/>
        <v>1</v>
      </c>
      <c r="AN9" s="1">
        <f t="shared" si="8"/>
        <v>1</v>
      </c>
      <c r="AO9" s="1">
        <f t="shared" si="8"/>
        <v>1</v>
      </c>
      <c r="AP9" s="1">
        <f t="shared" si="8"/>
        <v>1</v>
      </c>
      <c r="AQ9" s="1">
        <f t="shared" si="8"/>
        <v>2</v>
      </c>
      <c r="AR9" s="1">
        <f t="shared" si="8"/>
        <v>2</v>
      </c>
      <c r="AS9" s="1">
        <f t="shared" si="8"/>
        <v>2</v>
      </c>
      <c r="AT9" s="1">
        <f t="shared" si="8"/>
        <v>2</v>
      </c>
      <c r="AU9" s="1">
        <f t="shared" si="8"/>
        <v>2</v>
      </c>
      <c r="AV9" s="1">
        <f t="shared" si="8"/>
        <v>2</v>
      </c>
      <c r="AW9" s="1">
        <f t="shared" si="8"/>
        <v>2</v>
      </c>
      <c r="AX9" s="1">
        <f t="shared" si="8"/>
        <v>2</v>
      </c>
      <c r="AY9" s="1">
        <f t="shared" si="8"/>
        <v>2</v>
      </c>
      <c r="AZ9" s="1">
        <f t="shared" si="8"/>
        <v>2</v>
      </c>
      <c r="BA9" s="1">
        <f t="shared" si="8"/>
        <v>2</v>
      </c>
      <c r="BB9" s="1">
        <f t="shared" si="8"/>
        <v>2</v>
      </c>
      <c r="BC9" s="1">
        <f t="shared" si="8"/>
        <v>2</v>
      </c>
      <c r="BD9" s="1">
        <f t="shared" si="8"/>
        <v>2</v>
      </c>
      <c r="BE9" s="1">
        <f t="shared" si="8"/>
        <v>2</v>
      </c>
      <c r="BF9" s="1">
        <f t="shared" si="8"/>
        <v>2</v>
      </c>
      <c r="BG9" s="1">
        <f t="shared" si="8"/>
        <v>2</v>
      </c>
      <c r="BH9" s="1">
        <f t="shared" si="8"/>
        <v>2</v>
      </c>
      <c r="BI9" s="1">
        <f t="shared" si="8"/>
        <v>2</v>
      </c>
      <c r="BJ9" s="1">
        <f t="shared" si="8"/>
        <v>2</v>
      </c>
      <c r="BK9" s="1">
        <f t="shared" si="8"/>
        <v>2</v>
      </c>
      <c r="BL9" s="1">
        <f t="shared" si="8"/>
        <v>2</v>
      </c>
      <c r="BM9" s="1">
        <f t="shared" si="8"/>
        <v>2</v>
      </c>
      <c r="BN9" s="1">
        <f t="shared" si="8"/>
        <v>2</v>
      </c>
      <c r="BO9" s="1">
        <f t="shared" si="8"/>
        <v>2</v>
      </c>
      <c r="BP9" s="1">
        <f t="shared" si="8"/>
        <v>2</v>
      </c>
      <c r="BQ9" s="1">
        <f t="shared" si="8"/>
        <v>2</v>
      </c>
      <c r="BR9" s="1">
        <f t="shared" si="8"/>
        <v>2</v>
      </c>
      <c r="BS9" s="1">
        <f t="shared" si="8"/>
        <v>2</v>
      </c>
      <c r="BT9" s="1">
        <f t="shared" si="8"/>
        <v>3</v>
      </c>
      <c r="BU9" s="1">
        <f t="shared" ref="BU9:CT9" si="9">IF(ISERROR(MONTH(BU12)),"",MONTH(BU12))</f>
        <v>3</v>
      </c>
      <c r="BV9" s="1">
        <f t="shared" si="9"/>
        <v>3</v>
      </c>
      <c r="BW9" s="1">
        <f t="shared" si="9"/>
        <v>3</v>
      </c>
      <c r="BX9" s="1">
        <f t="shared" si="9"/>
        <v>3</v>
      </c>
      <c r="BY9" s="1">
        <f t="shared" si="9"/>
        <v>3</v>
      </c>
      <c r="BZ9" s="1">
        <f t="shared" si="9"/>
        <v>3</v>
      </c>
      <c r="CA9" s="1">
        <f t="shared" si="9"/>
        <v>3</v>
      </c>
      <c r="CB9" s="1">
        <f t="shared" si="9"/>
        <v>3</v>
      </c>
      <c r="CC9" s="1">
        <f t="shared" si="9"/>
        <v>3</v>
      </c>
      <c r="CD9" s="1">
        <f t="shared" si="9"/>
        <v>3</v>
      </c>
      <c r="CE9" s="1">
        <f t="shared" si="9"/>
        <v>3</v>
      </c>
      <c r="CF9" s="1">
        <f t="shared" si="9"/>
        <v>3</v>
      </c>
      <c r="CG9" s="1">
        <f t="shared" si="9"/>
        <v>3</v>
      </c>
      <c r="CH9" s="1">
        <f t="shared" si="9"/>
        <v>3</v>
      </c>
      <c r="CI9" s="1">
        <f t="shared" si="9"/>
        <v>3</v>
      </c>
      <c r="CJ9" s="1">
        <f t="shared" si="9"/>
        <v>3</v>
      </c>
      <c r="CK9" s="1">
        <f t="shared" si="9"/>
        <v>3</v>
      </c>
      <c r="CL9" s="1">
        <f t="shared" si="9"/>
        <v>3</v>
      </c>
      <c r="CM9" s="1">
        <f t="shared" si="9"/>
        <v>3</v>
      </c>
      <c r="CN9" s="1">
        <f t="shared" si="9"/>
        <v>3</v>
      </c>
      <c r="CO9" s="1">
        <f t="shared" si="9"/>
        <v>3</v>
      </c>
      <c r="CP9" s="1">
        <f t="shared" si="9"/>
        <v>3</v>
      </c>
      <c r="CQ9" s="1">
        <f t="shared" si="9"/>
        <v>3</v>
      </c>
      <c r="CR9" s="1">
        <f t="shared" si="9"/>
        <v>3</v>
      </c>
      <c r="CS9" s="1">
        <f t="shared" si="9"/>
        <v>3</v>
      </c>
      <c r="CT9" s="1">
        <f t="shared" si="9"/>
        <v>3</v>
      </c>
    </row>
    <row r="10" spans="1:98" x14ac:dyDescent="0.2">
      <c r="B10" s="14"/>
      <c r="C10" s="15"/>
      <c r="D10" s="15"/>
      <c r="E10" s="15"/>
      <c r="F10" s="16"/>
      <c r="G10" s="16"/>
      <c r="H10" s="81" t="s">
        <v>1</v>
      </c>
      <c r="I10" s="81"/>
      <c r="J10" s="81"/>
      <c r="K10" s="81"/>
      <c r="L10" s="81"/>
      <c r="M10" s="81"/>
      <c r="N10" s="81"/>
      <c r="O10" s="81" t="s">
        <v>7</v>
      </c>
      <c r="P10" s="81"/>
      <c r="Q10" s="81"/>
      <c r="R10" s="81"/>
      <c r="S10" s="81"/>
      <c r="T10" s="81"/>
      <c r="U10" s="81"/>
      <c r="V10" s="81" t="s">
        <v>8</v>
      </c>
      <c r="W10" s="81"/>
      <c r="X10" s="81"/>
      <c r="Y10" s="81"/>
      <c r="Z10" s="81"/>
      <c r="AA10" s="81"/>
      <c r="AB10" s="81"/>
      <c r="AC10" s="81" t="s">
        <v>9</v>
      </c>
      <c r="AD10" s="81"/>
      <c r="AE10" s="81"/>
      <c r="AF10" s="81"/>
      <c r="AG10" s="81"/>
      <c r="AH10" s="81"/>
      <c r="AI10" s="81"/>
      <c r="AJ10" s="81" t="s">
        <v>10</v>
      </c>
      <c r="AK10" s="81"/>
      <c r="AL10" s="81"/>
      <c r="AM10" s="81"/>
      <c r="AN10" s="81"/>
      <c r="AO10" s="81"/>
      <c r="AP10" s="81"/>
      <c r="AQ10" s="81" t="s">
        <v>12</v>
      </c>
      <c r="AR10" s="81"/>
      <c r="AS10" s="81"/>
      <c r="AT10" s="81"/>
      <c r="AU10" s="81"/>
      <c r="AV10" s="81"/>
      <c r="AW10" s="81"/>
      <c r="AX10" s="81" t="s">
        <v>13</v>
      </c>
      <c r="AY10" s="81"/>
      <c r="AZ10" s="81"/>
      <c r="BA10" s="81"/>
      <c r="BB10" s="81"/>
      <c r="BC10" s="81"/>
      <c r="BD10" s="81"/>
      <c r="BE10" s="81" t="s">
        <v>14</v>
      </c>
      <c r="BF10" s="81"/>
      <c r="BG10" s="81"/>
      <c r="BH10" s="81"/>
      <c r="BI10" s="81"/>
      <c r="BJ10" s="81"/>
      <c r="BK10" s="81"/>
      <c r="BL10" s="81" t="s">
        <v>15</v>
      </c>
      <c r="BM10" s="81"/>
      <c r="BN10" s="81"/>
      <c r="BO10" s="81"/>
      <c r="BP10" s="81"/>
      <c r="BQ10" s="81"/>
      <c r="BR10" s="88"/>
      <c r="BS10" s="88" t="s">
        <v>16</v>
      </c>
      <c r="BT10" s="88"/>
      <c r="BU10" s="88"/>
      <c r="BV10" s="88"/>
      <c r="BW10" s="88"/>
      <c r="BX10" s="88"/>
      <c r="BY10" s="88"/>
      <c r="BZ10" s="88" t="s">
        <v>17</v>
      </c>
      <c r="CA10" s="88"/>
      <c r="CB10" s="88"/>
      <c r="CC10" s="88"/>
      <c r="CD10" s="88"/>
      <c r="CE10" s="88"/>
      <c r="CF10" s="88"/>
      <c r="CG10" s="88" t="s">
        <v>18</v>
      </c>
      <c r="CH10" s="88"/>
      <c r="CI10" s="88"/>
      <c r="CJ10" s="88"/>
      <c r="CK10" s="88"/>
      <c r="CL10" s="88"/>
      <c r="CM10" s="88"/>
      <c r="CN10" s="85" t="s">
        <v>11</v>
      </c>
      <c r="CO10" s="86"/>
      <c r="CP10" s="86"/>
      <c r="CQ10" s="86"/>
      <c r="CR10" s="86"/>
      <c r="CS10" s="86"/>
      <c r="CT10" s="87"/>
    </row>
    <row r="11" spans="1:98" x14ac:dyDescent="0.2">
      <c r="B11" s="10"/>
      <c r="C11" s="11"/>
      <c r="D11" s="11"/>
      <c r="E11" s="11"/>
      <c r="F11" s="12"/>
      <c r="G11" s="12"/>
      <c r="H11" s="44" t="s">
        <v>2</v>
      </c>
      <c r="I11" s="44" t="s">
        <v>3</v>
      </c>
      <c r="J11" s="44" t="s">
        <v>4</v>
      </c>
      <c r="K11" s="44" t="s">
        <v>3</v>
      </c>
      <c r="L11" s="44" t="s">
        <v>5</v>
      </c>
      <c r="M11" s="44" t="s">
        <v>6</v>
      </c>
      <c r="N11" s="44" t="s">
        <v>6</v>
      </c>
      <c r="O11" s="44" t="s">
        <v>2</v>
      </c>
      <c r="P11" s="44" t="s">
        <v>3</v>
      </c>
      <c r="Q11" s="44" t="s">
        <v>4</v>
      </c>
      <c r="R11" s="44" t="s">
        <v>3</v>
      </c>
      <c r="S11" s="44" t="s">
        <v>5</v>
      </c>
      <c r="T11" s="44" t="s">
        <v>6</v>
      </c>
      <c r="U11" s="44" t="s">
        <v>6</v>
      </c>
      <c r="V11" s="44" t="s">
        <v>2</v>
      </c>
      <c r="W11" s="44" t="s">
        <v>3</v>
      </c>
      <c r="X11" s="44" t="s">
        <v>4</v>
      </c>
      <c r="Y11" s="44" t="s">
        <v>3</v>
      </c>
      <c r="Z11" s="44" t="s">
        <v>5</v>
      </c>
      <c r="AA11" s="44" t="s">
        <v>6</v>
      </c>
      <c r="AB11" s="44" t="s">
        <v>6</v>
      </c>
      <c r="AC11" s="44" t="s">
        <v>2</v>
      </c>
      <c r="AD11" s="44" t="s">
        <v>3</v>
      </c>
      <c r="AE11" s="44" t="s">
        <v>4</v>
      </c>
      <c r="AF11" s="44" t="s">
        <v>3</v>
      </c>
      <c r="AG11" s="44" t="s">
        <v>5</v>
      </c>
      <c r="AH11" s="44" t="s">
        <v>6</v>
      </c>
      <c r="AI11" s="44" t="s">
        <v>6</v>
      </c>
      <c r="AJ11" s="44" t="s">
        <v>2</v>
      </c>
      <c r="AK11" s="44" t="s">
        <v>3</v>
      </c>
      <c r="AL11" s="44" t="s">
        <v>4</v>
      </c>
      <c r="AM11" s="44" t="s">
        <v>3</v>
      </c>
      <c r="AN11" s="44" t="s">
        <v>5</v>
      </c>
      <c r="AO11" s="44" t="s">
        <v>6</v>
      </c>
      <c r="AP11" s="44" t="s">
        <v>6</v>
      </c>
      <c r="AQ11" s="44" t="s">
        <v>2</v>
      </c>
      <c r="AR11" s="44" t="s">
        <v>3</v>
      </c>
      <c r="AS11" s="44" t="s">
        <v>4</v>
      </c>
      <c r="AT11" s="44" t="s">
        <v>3</v>
      </c>
      <c r="AU11" s="44" t="s">
        <v>5</v>
      </c>
      <c r="AV11" s="44" t="s">
        <v>6</v>
      </c>
      <c r="AW11" s="44" t="s">
        <v>6</v>
      </c>
      <c r="AX11" s="44" t="s">
        <v>2</v>
      </c>
      <c r="AY11" s="44" t="s">
        <v>3</v>
      </c>
      <c r="AZ11" s="44" t="s">
        <v>4</v>
      </c>
      <c r="BA11" s="44" t="s">
        <v>3</v>
      </c>
      <c r="BB11" s="44" t="s">
        <v>5</v>
      </c>
      <c r="BC11" s="44" t="s">
        <v>6</v>
      </c>
      <c r="BD11" s="44" t="s">
        <v>6</v>
      </c>
      <c r="BE11" s="44" t="s">
        <v>2</v>
      </c>
      <c r="BF11" s="44" t="s">
        <v>3</v>
      </c>
      <c r="BG11" s="44" t="s">
        <v>4</v>
      </c>
      <c r="BH11" s="44" t="s">
        <v>3</v>
      </c>
      <c r="BI11" s="44" t="s">
        <v>5</v>
      </c>
      <c r="BJ11" s="44" t="s">
        <v>6</v>
      </c>
      <c r="BK11" s="44" t="s">
        <v>6</v>
      </c>
      <c r="BL11" s="44" t="s">
        <v>2</v>
      </c>
      <c r="BM11" s="44" t="s">
        <v>3</v>
      </c>
      <c r="BN11" s="44" t="s">
        <v>4</v>
      </c>
      <c r="BO11" s="44" t="s">
        <v>3</v>
      </c>
      <c r="BP11" s="44" t="s">
        <v>5</v>
      </c>
      <c r="BQ11" s="44" t="s">
        <v>6</v>
      </c>
      <c r="BR11" s="44" t="s">
        <v>6</v>
      </c>
      <c r="BS11" s="44" t="s">
        <v>2</v>
      </c>
      <c r="BT11" s="44" t="s">
        <v>3</v>
      </c>
      <c r="BU11" s="44" t="s">
        <v>4</v>
      </c>
      <c r="BV11" s="44" t="s">
        <v>3</v>
      </c>
      <c r="BW11" s="44" t="s">
        <v>5</v>
      </c>
      <c r="BX11" s="44" t="s">
        <v>6</v>
      </c>
      <c r="BY11" s="44" t="s">
        <v>6</v>
      </c>
      <c r="BZ11" s="44" t="s">
        <v>2</v>
      </c>
      <c r="CA11" s="44" t="s">
        <v>3</v>
      </c>
      <c r="CB11" s="44" t="s">
        <v>4</v>
      </c>
      <c r="CC11" s="44" t="s">
        <v>3</v>
      </c>
      <c r="CD11" s="44" t="s">
        <v>5</v>
      </c>
      <c r="CE11" s="44" t="s">
        <v>6</v>
      </c>
      <c r="CF11" s="44" t="s">
        <v>6</v>
      </c>
      <c r="CG11" s="44" t="s">
        <v>2</v>
      </c>
      <c r="CH11" s="44" t="s">
        <v>3</v>
      </c>
      <c r="CI11" s="44" t="s">
        <v>4</v>
      </c>
      <c r="CJ11" s="44" t="s">
        <v>3</v>
      </c>
      <c r="CK11" s="44" t="s">
        <v>5</v>
      </c>
      <c r="CL11" s="44" t="s">
        <v>6</v>
      </c>
      <c r="CM11" s="44" t="s">
        <v>6</v>
      </c>
      <c r="CN11" s="44" t="s">
        <v>2</v>
      </c>
      <c r="CO11" s="44" t="s">
        <v>3</v>
      </c>
      <c r="CP11" s="44" t="s">
        <v>4</v>
      </c>
      <c r="CQ11" s="44" t="s">
        <v>3</v>
      </c>
      <c r="CR11" s="44" t="s">
        <v>5</v>
      </c>
      <c r="CS11" s="44" t="s">
        <v>6</v>
      </c>
      <c r="CT11" s="44" t="s">
        <v>6</v>
      </c>
    </row>
    <row r="12" spans="1:98" s="22" customFormat="1" x14ac:dyDescent="0.2">
      <c r="A12" s="92" t="s">
        <v>348</v>
      </c>
      <c r="B12" s="36" t="s">
        <v>338</v>
      </c>
      <c r="C12" s="68" t="s">
        <v>342</v>
      </c>
      <c r="D12" s="68" t="s">
        <v>343</v>
      </c>
      <c r="E12" s="68" t="s">
        <v>341</v>
      </c>
      <c r="F12" s="36" t="s">
        <v>340</v>
      </c>
      <c r="G12" s="43">
        <f>DATE(jaar,1,1)</f>
        <v>42370</v>
      </c>
      <c r="H12" s="44" t="str">
        <f>IF(WEEKDAY($G12,2)=1,$G12,"")</f>
        <v/>
      </c>
      <c r="I12" s="44" t="str">
        <f>IF(H12&lt;&gt;"",H12+1,IF(WEEKDAY($G12,2)=2,$G12,""))</f>
        <v/>
      </c>
      <c r="J12" s="44" t="str">
        <f>IF(I12&lt;&gt;"",I12+1,IF(WEEKDAY($G12,2)=3,$G12,""))</f>
        <v/>
      </c>
      <c r="K12" s="44" t="str">
        <f>IF(J12&lt;&gt;"",J12+1,IF(WEEKDAY($G12,2)=4,$G12,""))</f>
        <v/>
      </c>
      <c r="L12" s="44">
        <f>IF(K12&lt;&gt;"",K12+1,IF(WEEKDAY($G12,2)=5,$G12,""))</f>
        <v>42370</v>
      </c>
      <c r="M12" s="44">
        <f>IF(L12&lt;&gt;"",L12+1,IF(WEEKDAY($G12,2)=6,$G12,""))</f>
        <v>42371</v>
      </c>
      <c r="N12" s="44">
        <f>IF(M12&lt;&gt;"",M12+1,IF(WEEKDAY($G12,2)=4,$G12,""))</f>
        <v>42372</v>
      </c>
      <c r="O12" s="44">
        <f>N12+1</f>
        <v>42373</v>
      </c>
      <c r="P12" s="44">
        <f t="shared" ref="P12:CA12" si="10">O12+1</f>
        <v>42374</v>
      </c>
      <c r="Q12" s="44">
        <f t="shared" si="10"/>
        <v>42375</v>
      </c>
      <c r="R12" s="44">
        <f t="shared" si="10"/>
        <v>42376</v>
      </c>
      <c r="S12" s="44">
        <f t="shared" si="10"/>
        <v>42377</v>
      </c>
      <c r="T12" s="44">
        <f t="shared" si="10"/>
        <v>42378</v>
      </c>
      <c r="U12" s="44">
        <f t="shared" si="10"/>
        <v>42379</v>
      </c>
      <c r="V12" s="44">
        <f t="shared" si="10"/>
        <v>42380</v>
      </c>
      <c r="W12" s="44">
        <f t="shared" si="10"/>
        <v>42381</v>
      </c>
      <c r="X12" s="44">
        <f t="shared" si="10"/>
        <v>42382</v>
      </c>
      <c r="Y12" s="44">
        <f t="shared" si="10"/>
        <v>42383</v>
      </c>
      <c r="Z12" s="44">
        <f t="shared" si="10"/>
        <v>42384</v>
      </c>
      <c r="AA12" s="44">
        <f t="shared" si="10"/>
        <v>42385</v>
      </c>
      <c r="AB12" s="44">
        <f t="shared" si="10"/>
        <v>42386</v>
      </c>
      <c r="AC12" s="44">
        <f t="shared" si="10"/>
        <v>42387</v>
      </c>
      <c r="AD12" s="44">
        <f t="shared" si="10"/>
        <v>42388</v>
      </c>
      <c r="AE12" s="44">
        <f t="shared" si="10"/>
        <v>42389</v>
      </c>
      <c r="AF12" s="44">
        <f t="shared" si="10"/>
        <v>42390</v>
      </c>
      <c r="AG12" s="44">
        <f t="shared" si="10"/>
        <v>42391</v>
      </c>
      <c r="AH12" s="44">
        <f t="shared" si="10"/>
        <v>42392</v>
      </c>
      <c r="AI12" s="44">
        <f t="shared" si="10"/>
        <v>42393</v>
      </c>
      <c r="AJ12" s="44">
        <f t="shared" si="10"/>
        <v>42394</v>
      </c>
      <c r="AK12" s="44">
        <f t="shared" si="10"/>
        <v>42395</v>
      </c>
      <c r="AL12" s="44">
        <f t="shared" si="10"/>
        <v>42396</v>
      </c>
      <c r="AM12" s="44">
        <f t="shared" si="10"/>
        <v>42397</v>
      </c>
      <c r="AN12" s="44">
        <f t="shared" si="10"/>
        <v>42398</v>
      </c>
      <c r="AO12" s="44">
        <f t="shared" si="10"/>
        <v>42399</v>
      </c>
      <c r="AP12" s="44">
        <f t="shared" si="10"/>
        <v>42400</v>
      </c>
      <c r="AQ12" s="44">
        <f t="shared" si="10"/>
        <v>42401</v>
      </c>
      <c r="AR12" s="44">
        <f t="shared" si="10"/>
        <v>42402</v>
      </c>
      <c r="AS12" s="44">
        <f t="shared" si="10"/>
        <v>42403</v>
      </c>
      <c r="AT12" s="44">
        <f t="shared" si="10"/>
        <v>42404</v>
      </c>
      <c r="AU12" s="44">
        <f t="shared" si="10"/>
        <v>42405</v>
      </c>
      <c r="AV12" s="44">
        <f t="shared" si="10"/>
        <v>42406</v>
      </c>
      <c r="AW12" s="44">
        <f t="shared" si="10"/>
        <v>42407</v>
      </c>
      <c r="AX12" s="44">
        <f t="shared" si="10"/>
        <v>42408</v>
      </c>
      <c r="AY12" s="44">
        <f t="shared" si="10"/>
        <v>42409</v>
      </c>
      <c r="AZ12" s="44">
        <f t="shared" si="10"/>
        <v>42410</v>
      </c>
      <c r="BA12" s="44">
        <f t="shared" si="10"/>
        <v>42411</v>
      </c>
      <c r="BB12" s="44">
        <f t="shared" si="10"/>
        <v>42412</v>
      </c>
      <c r="BC12" s="44">
        <f t="shared" si="10"/>
        <v>42413</v>
      </c>
      <c r="BD12" s="44">
        <f t="shared" si="10"/>
        <v>42414</v>
      </c>
      <c r="BE12" s="44">
        <f t="shared" si="10"/>
        <v>42415</v>
      </c>
      <c r="BF12" s="44">
        <f t="shared" si="10"/>
        <v>42416</v>
      </c>
      <c r="BG12" s="44">
        <f t="shared" si="10"/>
        <v>42417</v>
      </c>
      <c r="BH12" s="44">
        <f t="shared" si="10"/>
        <v>42418</v>
      </c>
      <c r="BI12" s="44">
        <f t="shared" si="10"/>
        <v>42419</v>
      </c>
      <c r="BJ12" s="44">
        <f t="shared" si="10"/>
        <v>42420</v>
      </c>
      <c r="BK12" s="44">
        <f t="shared" si="10"/>
        <v>42421</v>
      </c>
      <c r="BL12" s="44">
        <f t="shared" si="10"/>
        <v>42422</v>
      </c>
      <c r="BM12" s="44">
        <f t="shared" si="10"/>
        <v>42423</v>
      </c>
      <c r="BN12" s="44">
        <f t="shared" si="10"/>
        <v>42424</v>
      </c>
      <c r="BO12" s="44">
        <f t="shared" si="10"/>
        <v>42425</v>
      </c>
      <c r="BP12" s="44">
        <f t="shared" si="10"/>
        <v>42426</v>
      </c>
      <c r="BQ12" s="44">
        <f t="shared" si="10"/>
        <v>42427</v>
      </c>
      <c r="BR12" s="44">
        <f t="shared" si="10"/>
        <v>42428</v>
      </c>
      <c r="BS12" s="44">
        <f t="shared" si="10"/>
        <v>42429</v>
      </c>
      <c r="BT12" s="44">
        <f t="shared" si="10"/>
        <v>42430</v>
      </c>
      <c r="BU12" s="44">
        <f t="shared" si="10"/>
        <v>42431</v>
      </c>
      <c r="BV12" s="44">
        <f t="shared" si="10"/>
        <v>42432</v>
      </c>
      <c r="BW12" s="44">
        <f t="shared" si="10"/>
        <v>42433</v>
      </c>
      <c r="BX12" s="44">
        <f t="shared" si="10"/>
        <v>42434</v>
      </c>
      <c r="BY12" s="44">
        <f t="shared" si="10"/>
        <v>42435</v>
      </c>
      <c r="BZ12" s="44">
        <f t="shared" si="10"/>
        <v>42436</v>
      </c>
      <c r="CA12" s="44">
        <f t="shared" si="10"/>
        <v>42437</v>
      </c>
      <c r="CB12" s="44">
        <f t="shared" ref="CB12:CT12" si="11">CA12+1</f>
        <v>42438</v>
      </c>
      <c r="CC12" s="44">
        <f t="shared" si="11"/>
        <v>42439</v>
      </c>
      <c r="CD12" s="44">
        <f t="shared" si="11"/>
        <v>42440</v>
      </c>
      <c r="CE12" s="44">
        <f t="shared" si="11"/>
        <v>42441</v>
      </c>
      <c r="CF12" s="44">
        <f t="shared" si="11"/>
        <v>42442</v>
      </c>
      <c r="CG12" s="44">
        <f t="shared" si="11"/>
        <v>42443</v>
      </c>
      <c r="CH12" s="44">
        <f t="shared" si="11"/>
        <v>42444</v>
      </c>
      <c r="CI12" s="44">
        <f t="shared" si="11"/>
        <v>42445</v>
      </c>
      <c r="CJ12" s="44">
        <f t="shared" si="11"/>
        <v>42446</v>
      </c>
      <c r="CK12" s="44">
        <f t="shared" si="11"/>
        <v>42447</v>
      </c>
      <c r="CL12" s="44">
        <f t="shared" si="11"/>
        <v>42448</v>
      </c>
      <c r="CM12" s="44">
        <f t="shared" si="11"/>
        <v>42449</v>
      </c>
      <c r="CN12" s="44">
        <f t="shared" si="11"/>
        <v>42450</v>
      </c>
      <c r="CO12" s="44">
        <f t="shared" si="11"/>
        <v>42451</v>
      </c>
      <c r="CP12" s="44">
        <f t="shared" si="11"/>
        <v>42452</v>
      </c>
      <c r="CQ12" s="44">
        <f t="shared" si="11"/>
        <v>42453</v>
      </c>
      <c r="CR12" s="44">
        <f t="shared" si="11"/>
        <v>42454</v>
      </c>
      <c r="CS12" s="44">
        <f t="shared" si="11"/>
        <v>42455</v>
      </c>
      <c r="CT12" s="44">
        <f t="shared" si="11"/>
        <v>42456</v>
      </c>
    </row>
    <row r="13" spans="1:98" s="22" customFormat="1" x14ac:dyDescent="0.2">
      <c r="A13" s="22" t="s">
        <v>349</v>
      </c>
      <c r="B13" s="41" t="s">
        <v>358</v>
      </c>
      <c r="C13" s="70">
        <v>42375</v>
      </c>
      <c r="D13" s="70">
        <v>42392</v>
      </c>
      <c r="E13" s="70" t="s">
        <v>309</v>
      </c>
      <c r="F13" s="23" t="s">
        <v>339</v>
      </c>
      <c r="G13" s="23"/>
      <c r="H13" s="44"/>
      <c r="I13" s="44"/>
      <c r="J13" s="44"/>
      <c r="K13" s="44"/>
      <c r="L13" s="44"/>
      <c r="M13" s="44"/>
      <c r="N13" s="44"/>
      <c r="O13" s="44"/>
      <c r="P13" s="44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</row>
    <row r="14" spans="1:98" s="22" customFormat="1" x14ac:dyDescent="0.2">
      <c r="A14" s="22" t="s">
        <v>350</v>
      </c>
      <c r="B14" s="41" t="s">
        <v>357</v>
      </c>
      <c r="C14" s="70">
        <v>42381</v>
      </c>
      <c r="D14" s="70">
        <v>42391</v>
      </c>
      <c r="E14" s="70"/>
      <c r="F14" s="23"/>
      <c r="G14" s="23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72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</row>
    <row r="15" spans="1:98" s="22" customFormat="1" x14ac:dyDescent="0.2">
      <c r="A15" s="22" t="s">
        <v>352</v>
      </c>
      <c r="B15" s="41" t="s">
        <v>356</v>
      </c>
      <c r="C15" s="70">
        <v>42410</v>
      </c>
      <c r="D15" s="70">
        <v>42423</v>
      </c>
      <c r="E15" s="70"/>
      <c r="F15" s="23"/>
      <c r="G15" s="23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</row>
    <row r="16" spans="1:98" s="22" customFormat="1" x14ac:dyDescent="0.2">
      <c r="A16" s="22" t="s">
        <v>351</v>
      </c>
      <c r="B16" s="41" t="s">
        <v>355</v>
      </c>
      <c r="C16" s="70">
        <v>42370</v>
      </c>
      <c r="D16" s="70">
        <v>42379</v>
      </c>
      <c r="E16" s="23"/>
      <c r="F16" s="23"/>
      <c r="G16" s="23"/>
      <c r="H16" s="44"/>
      <c r="I16" s="44"/>
      <c r="J16" s="44"/>
      <c r="K16" s="44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</row>
    <row r="17" spans="1:98" s="22" customFormat="1" x14ac:dyDescent="0.2">
      <c r="A17" s="22" t="s">
        <v>353</v>
      </c>
      <c r="B17" s="41" t="s">
        <v>354</v>
      </c>
      <c r="C17" s="70">
        <v>42403</v>
      </c>
      <c r="D17" s="70">
        <v>42453</v>
      </c>
      <c r="E17" s="23"/>
      <c r="F17" s="23"/>
      <c r="G17" s="23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</row>
    <row r="18" spans="1:98" s="22" customFormat="1" x14ac:dyDescent="0.2">
      <c r="B18" s="41" t="s">
        <v>210</v>
      </c>
      <c r="C18" s="23"/>
      <c r="D18" s="23"/>
      <c r="E18" s="23"/>
      <c r="F18" s="23"/>
      <c r="G18" s="23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</row>
    <row r="19" spans="1:98" x14ac:dyDescent="0.2">
      <c r="B19" s="41" t="s">
        <v>211</v>
      </c>
      <c r="C19" s="23"/>
      <c r="D19" s="23"/>
      <c r="E19" s="23"/>
      <c r="F19" s="23"/>
      <c r="G19" s="23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</row>
    <row r="20" spans="1:98" x14ac:dyDescent="0.2">
      <c r="B20" s="41" t="s">
        <v>212</v>
      </c>
      <c r="C20" s="23"/>
      <c r="D20" s="23"/>
      <c r="E20" s="23"/>
      <c r="F20" s="23"/>
      <c r="G20" s="23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</row>
    <row r="21" spans="1:98" x14ac:dyDescent="0.2">
      <c r="B21" s="41" t="s">
        <v>213</v>
      </c>
      <c r="C21" s="23"/>
      <c r="D21" s="23"/>
      <c r="E21" s="23"/>
      <c r="F21" s="23"/>
      <c r="G21" s="23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</row>
    <row r="22" spans="1:98" x14ac:dyDescent="0.2">
      <c r="B22" s="41" t="s">
        <v>214</v>
      </c>
      <c r="C22" s="23"/>
      <c r="D22" s="23"/>
      <c r="E22" s="23"/>
      <c r="F22" s="23"/>
      <c r="G22" s="23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</row>
    <row r="23" spans="1:98" x14ac:dyDescent="0.2">
      <c r="B23" s="41" t="s">
        <v>215</v>
      </c>
      <c r="C23" s="23"/>
      <c r="D23" s="23"/>
      <c r="E23" s="23"/>
      <c r="F23" s="23"/>
      <c r="G23" s="23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</row>
    <row r="24" spans="1:98" x14ac:dyDescent="0.2">
      <c r="B24" s="41" t="s">
        <v>216</v>
      </c>
      <c r="C24" s="23"/>
      <c r="D24" s="23"/>
      <c r="E24" s="23"/>
      <c r="F24" s="23"/>
      <c r="G24" s="23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</row>
    <row r="25" spans="1:98" x14ac:dyDescent="0.2">
      <c r="B25" s="41" t="s">
        <v>217</v>
      </c>
      <c r="C25" s="23"/>
      <c r="D25" s="23"/>
      <c r="E25" s="23"/>
      <c r="F25" s="23"/>
      <c r="G25" s="23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</row>
    <row r="26" spans="1:98" x14ac:dyDescent="0.2">
      <c r="B26" s="41" t="s">
        <v>218</v>
      </c>
      <c r="C26" s="23"/>
      <c r="D26" s="23"/>
      <c r="E26" s="23"/>
      <c r="F26" s="23"/>
      <c r="G26" s="23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</row>
    <row r="27" spans="1:98" x14ac:dyDescent="0.2">
      <c r="B27" s="41" t="s">
        <v>219</v>
      </c>
      <c r="C27" s="23"/>
      <c r="D27" s="23"/>
      <c r="E27" s="23"/>
      <c r="F27" s="23"/>
      <c r="G27" s="23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</row>
    <row r="28" spans="1:98" x14ac:dyDescent="0.2">
      <c r="B28" s="41" t="s">
        <v>220</v>
      </c>
      <c r="C28" s="23"/>
      <c r="D28" s="23"/>
      <c r="E28" s="23"/>
      <c r="F28" s="23"/>
      <c r="G28" s="23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</row>
    <row r="29" spans="1:98" x14ac:dyDescent="0.2">
      <c r="B29" s="41" t="s">
        <v>221</v>
      </c>
      <c r="C29" s="23"/>
      <c r="D29" s="23"/>
      <c r="E29" s="23"/>
      <c r="F29" s="23"/>
      <c r="G29" s="23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</row>
    <row r="30" spans="1:98" x14ac:dyDescent="0.2">
      <c r="B30" s="41" t="s">
        <v>222</v>
      </c>
      <c r="C30" s="23"/>
      <c r="D30" s="23"/>
      <c r="E30" s="23"/>
      <c r="F30" s="23"/>
      <c r="G30" s="23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</row>
    <row r="31" spans="1:98" x14ac:dyDescent="0.2">
      <c r="B31" s="41" t="s">
        <v>223</v>
      </c>
      <c r="C31" s="23"/>
      <c r="D31" s="23"/>
      <c r="E31" s="23"/>
      <c r="F31" s="23"/>
      <c r="G31" s="23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</row>
    <row r="32" spans="1:98" x14ac:dyDescent="0.2">
      <c r="B32" s="41" t="s">
        <v>224</v>
      </c>
      <c r="C32" s="23"/>
      <c r="D32" s="23"/>
      <c r="E32" s="23"/>
      <c r="F32" s="23"/>
      <c r="G32" s="23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</row>
    <row r="33" spans="2:98" x14ac:dyDescent="0.2">
      <c r="B33" s="41" t="s">
        <v>225</v>
      </c>
      <c r="C33" s="23"/>
      <c r="D33" s="23"/>
      <c r="E33" s="23"/>
      <c r="F33" s="23"/>
      <c r="G33" s="23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</row>
    <row r="34" spans="2:98" x14ac:dyDescent="0.2">
      <c r="B34" s="41" t="s">
        <v>226</v>
      </c>
      <c r="C34" s="23"/>
      <c r="D34" s="23"/>
      <c r="E34" s="23"/>
      <c r="F34" s="23"/>
      <c r="G34" s="23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</row>
    <row r="35" spans="2:98" x14ac:dyDescent="0.2">
      <c r="B35" s="41" t="s">
        <v>227</v>
      </c>
      <c r="C35" s="23"/>
      <c r="D35" s="23"/>
      <c r="E35" s="23"/>
      <c r="F35" s="23"/>
      <c r="G35" s="23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</row>
    <row r="36" spans="2:98" x14ac:dyDescent="0.2">
      <c r="B36" s="41" t="s">
        <v>228</v>
      </c>
      <c r="C36" s="23"/>
      <c r="D36" s="23"/>
      <c r="E36" s="23"/>
      <c r="F36" s="23"/>
      <c r="G36" s="23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</row>
    <row r="37" spans="2:98" x14ac:dyDescent="0.2">
      <c r="B37" s="41" t="s">
        <v>229</v>
      </c>
      <c r="C37" s="23"/>
      <c r="D37" s="23"/>
      <c r="E37" s="23"/>
      <c r="F37" s="23"/>
      <c r="G37" s="23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</row>
    <row r="38" spans="2:98" x14ac:dyDescent="0.2">
      <c r="B38" s="41" t="s">
        <v>230</v>
      </c>
      <c r="C38" s="23"/>
      <c r="D38" s="23"/>
      <c r="E38" s="23"/>
      <c r="F38" s="23"/>
      <c r="G38" s="23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</row>
    <row r="39" spans="2:98" x14ac:dyDescent="0.2">
      <c r="B39" s="41" t="s">
        <v>231</v>
      </c>
      <c r="C39" s="23"/>
      <c r="D39" s="23"/>
      <c r="E39" s="23"/>
      <c r="F39" s="23"/>
      <c r="G39" s="23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</row>
    <row r="40" spans="2:98" x14ac:dyDescent="0.2">
      <c r="B40" s="41" t="s">
        <v>232</v>
      </c>
      <c r="C40" s="23"/>
      <c r="D40" s="23"/>
      <c r="E40" s="23"/>
      <c r="F40" s="23"/>
      <c r="G40" s="23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</row>
    <row r="41" spans="2:98" x14ac:dyDescent="0.2">
      <c r="B41" s="41" t="s">
        <v>233</v>
      </c>
      <c r="C41" s="23"/>
      <c r="D41" s="23"/>
      <c r="E41" s="23"/>
      <c r="F41" s="23"/>
      <c r="G41" s="23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</row>
    <row r="42" spans="2:98" x14ac:dyDescent="0.2">
      <c r="B42" s="41" t="s">
        <v>234</v>
      </c>
      <c r="C42" s="23"/>
      <c r="D42" s="23"/>
      <c r="E42" s="23"/>
      <c r="F42" s="23"/>
      <c r="G42" s="23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</row>
    <row r="43" spans="2:98" x14ac:dyDescent="0.2">
      <c r="B43" s="41" t="s">
        <v>235</v>
      </c>
      <c r="C43" s="23"/>
      <c r="D43" s="23"/>
      <c r="E43" s="23"/>
      <c r="F43" s="23"/>
      <c r="G43" s="23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</row>
    <row r="44" spans="2:98" x14ac:dyDescent="0.2">
      <c r="B44" s="41" t="s">
        <v>236</v>
      </c>
      <c r="C44" s="23"/>
      <c r="D44" s="23"/>
      <c r="E44" s="23"/>
      <c r="F44" s="23"/>
      <c r="G44" s="23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</row>
    <row r="45" spans="2:98" x14ac:dyDescent="0.2">
      <c r="B45" s="41" t="s">
        <v>237</v>
      </c>
      <c r="C45" s="23"/>
      <c r="D45" s="23"/>
      <c r="E45" s="23"/>
      <c r="F45" s="23"/>
      <c r="G45" s="23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</row>
    <row r="46" spans="2:98" x14ac:dyDescent="0.2">
      <c r="B46" s="41" t="s">
        <v>238</v>
      </c>
      <c r="C46" s="23"/>
      <c r="D46" s="23"/>
      <c r="E46" s="23"/>
      <c r="F46" s="23"/>
      <c r="G46" s="23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</row>
    <row r="47" spans="2:98" x14ac:dyDescent="0.2">
      <c r="B47" s="41" t="s">
        <v>239</v>
      </c>
      <c r="C47" s="23"/>
      <c r="D47" s="23"/>
      <c r="E47" s="23"/>
      <c r="F47" s="23"/>
      <c r="G47" s="23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</row>
    <row r="48" spans="2:98" x14ac:dyDescent="0.2">
      <c r="B48" s="41" t="s">
        <v>240</v>
      </c>
      <c r="C48" s="23"/>
      <c r="D48" s="23"/>
      <c r="E48" s="23"/>
      <c r="F48" s="23"/>
      <c r="G48" s="23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</row>
    <row r="49" spans="2:98" x14ac:dyDescent="0.2">
      <c r="B49" s="41" t="s">
        <v>241</v>
      </c>
      <c r="C49" s="23"/>
      <c r="D49" s="23"/>
      <c r="E49" s="23"/>
      <c r="F49" s="23"/>
      <c r="G49" s="23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</row>
    <row r="50" spans="2:98" x14ac:dyDescent="0.2">
      <c r="B50" s="41" t="s">
        <v>242</v>
      </c>
      <c r="C50" s="23"/>
      <c r="D50" s="23"/>
      <c r="E50" s="23"/>
      <c r="F50" s="23"/>
      <c r="G50" s="23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</row>
    <row r="51" spans="2:98" x14ac:dyDescent="0.2">
      <c r="B51" s="41" t="s">
        <v>243</v>
      </c>
      <c r="C51" s="23"/>
      <c r="D51" s="23"/>
      <c r="E51" s="23"/>
      <c r="F51" s="23"/>
      <c r="G51" s="23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</row>
    <row r="52" spans="2:98" x14ac:dyDescent="0.2">
      <c r="B52" s="41" t="s">
        <v>244</v>
      </c>
      <c r="C52" s="23"/>
      <c r="D52" s="23"/>
      <c r="E52" s="23"/>
      <c r="F52" s="23"/>
      <c r="G52" s="23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</row>
    <row r="53" spans="2:98" x14ac:dyDescent="0.2">
      <c r="B53" s="41" t="s">
        <v>245</v>
      </c>
      <c r="C53" s="23"/>
      <c r="D53" s="23"/>
      <c r="E53" s="23"/>
      <c r="F53" s="23"/>
      <c r="G53" s="23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</row>
    <row r="54" spans="2:98" x14ac:dyDescent="0.2">
      <c r="B54" s="41" t="s">
        <v>246</v>
      </c>
      <c r="C54" s="23"/>
      <c r="D54" s="23"/>
      <c r="E54" s="23"/>
      <c r="F54" s="23"/>
      <c r="G54" s="23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</row>
    <row r="55" spans="2:98" x14ac:dyDescent="0.2">
      <c r="B55" s="41" t="s">
        <v>247</v>
      </c>
      <c r="C55" s="23"/>
      <c r="D55" s="23"/>
      <c r="E55" s="23"/>
      <c r="F55" s="23"/>
      <c r="G55" s="23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</row>
    <row r="56" spans="2:98" x14ac:dyDescent="0.2">
      <c r="B56" s="41" t="s">
        <v>248</v>
      </c>
      <c r="C56" s="23"/>
      <c r="D56" s="23"/>
      <c r="E56" s="23"/>
      <c r="F56" s="23"/>
      <c r="G56" s="23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</row>
    <row r="57" spans="2:98" x14ac:dyDescent="0.2">
      <c r="B57" s="41" t="s">
        <v>249</v>
      </c>
      <c r="C57" s="23"/>
      <c r="D57" s="23"/>
      <c r="E57" s="23"/>
      <c r="F57" s="23"/>
      <c r="G57" s="23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</row>
    <row r="58" spans="2:98" x14ac:dyDescent="0.2">
      <c r="B58" s="41" t="s">
        <v>250</v>
      </c>
      <c r="C58" s="23"/>
      <c r="D58" s="23"/>
      <c r="E58" s="23"/>
      <c r="F58" s="23"/>
      <c r="G58" s="23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</row>
    <row r="59" spans="2:98" x14ac:dyDescent="0.2">
      <c r="B59" s="41" t="s">
        <v>251</v>
      </c>
      <c r="C59" s="23"/>
      <c r="D59" s="23"/>
      <c r="E59" s="23"/>
      <c r="F59" s="23"/>
      <c r="G59" s="23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</row>
    <row r="60" spans="2:98" x14ac:dyDescent="0.2">
      <c r="B60" s="41" t="s">
        <v>252</v>
      </c>
      <c r="C60" s="23"/>
      <c r="D60" s="23"/>
      <c r="E60" s="23"/>
      <c r="F60" s="23"/>
      <c r="G60" s="23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</row>
    <row r="61" spans="2:98" x14ac:dyDescent="0.2">
      <c r="B61" s="41" t="s">
        <v>253</v>
      </c>
      <c r="C61" s="23"/>
      <c r="D61" s="23"/>
      <c r="E61" s="23"/>
      <c r="F61" s="23"/>
      <c r="G61" s="23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</row>
    <row r="62" spans="2:98" x14ac:dyDescent="0.2">
      <c r="B62" s="41" t="s">
        <v>254</v>
      </c>
      <c r="C62" s="23"/>
      <c r="D62" s="23"/>
      <c r="E62" s="23"/>
      <c r="F62" s="23"/>
      <c r="G62" s="23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</row>
    <row r="63" spans="2:98" x14ac:dyDescent="0.2">
      <c r="B63" s="41" t="s">
        <v>255</v>
      </c>
      <c r="C63" s="23"/>
      <c r="D63" s="23"/>
      <c r="E63" s="23"/>
      <c r="F63" s="23"/>
      <c r="G63" s="23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</row>
    <row r="64" spans="2:98" x14ac:dyDescent="0.2">
      <c r="B64" s="41" t="s">
        <v>256</v>
      </c>
      <c r="C64" s="23"/>
      <c r="D64" s="23"/>
      <c r="E64" s="23"/>
      <c r="F64" s="23"/>
      <c r="G64" s="23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</row>
    <row r="65" spans="2:98" x14ac:dyDescent="0.2">
      <c r="B65" s="41" t="s">
        <v>257</v>
      </c>
      <c r="C65" s="23"/>
      <c r="D65" s="23"/>
      <c r="E65" s="23"/>
      <c r="F65" s="23"/>
      <c r="G65" s="23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</row>
    <row r="66" spans="2:98" x14ac:dyDescent="0.2">
      <c r="B66" s="41" t="s">
        <v>258</v>
      </c>
      <c r="C66" s="23"/>
      <c r="D66" s="23"/>
      <c r="E66" s="23"/>
      <c r="F66" s="23"/>
      <c r="G66" s="23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</row>
    <row r="67" spans="2:98" x14ac:dyDescent="0.2">
      <c r="B67" s="41" t="s">
        <v>259</v>
      </c>
      <c r="C67" s="23"/>
      <c r="D67" s="23"/>
      <c r="E67" s="23"/>
      <c r="F67" s="23"/>
      <c r="G67" s="23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</row>
    <row r="68" spans="2:98" x14ac:dyDescent="0.2">
      <c r="B68" s="41" t="s">
        <v>260</v>
      </c>
      <c r="C68" s="23"/>
      <c r="D68" s="23"/>
      <c r="E68" s="23"/>
      <c r="F68" s="23"/>
      <c r="G68" s="23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</row>
    <row r="69" spans="2:98" x14ac:dyDescent="0.2">
      <c r="B69" s="41" t="s">
        <v>261</v>
      </c>
      <c r="C69" s="23"/>
      <c r="D69" s="23"/>
      <c r="E69" s="23"/>
      <c r="F69" s="23"/>
      <c r="G69" s="23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</row>
    <row r="70" spans="2:98" x14ac:dyDescent="0.2">
      <c r="B70" s="41" t="s">
        <v>262</v>
      </c>
      <c r="C70" s="23"/>
      <c r="D70" s="23"/>
      <c r="E70" s="23"/>
      <c r="F70" s="23"/>
      <c r="G70" s="23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</row>
    <row r="71" spans="2:98" x14ac:dyDescent="0.2">
      <c r="B71" s="41" t="s">
        <v>263</v>
      </c>
      <c r="C71" s="23"/>
      <c r="D71" s="23"/>
      <c r="E71" s="23"/>
      <c r="F71" s="23"/>
      <c r="G71" s="23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</row>
    <row r="72" spans="2:98" x14ac:dyDescent="0.2">
      <c r="B72" s="41" t="s">
        <v>264</v>
      </c>
      <c r="C72" s="23"/>
      <c r="D72" s="23"/>
      <c r="E72" s="23"/>
      <c r="F72" s="23"/>
      <c r="G72" s="23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</row>
    <row r="73" spans="2:98" x14ac:dyDescent="0.2">
      <c r="B73" s="41" t="s">
        <v>265</v>
      </c>
      <c r="C73" s="23"/>
      <c r="D73" s="23"/>
      <c r="E73" s="23"/>
      <c r="F73" s="23"/>
      <c r="G73" s="23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</row>
    <row r="74" spans="2:98" x14ac:dyDescent="0.2">
      <c r="B74" s="41" t="s">
        <v>266</v>
      </c>
      <c r="C74" s="23"/>
      <c r="D74" s="23"/>
      <c r="E74" s="23"/>
      <c r="F74" s="23"/>
      <c r="G74" s="23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</row>
    <row r="75" spans="2:98" x14ac:dyDescent="0.2">
      <c r="B75" s="41" t="s">
        <v>267</v>
      </c>
      <c r="C75" s="23"/>
      <c r="D75" s="23"/>
      <c r="E75" s="23"/>
      <c r="F75" s="23"/>
      <c r="G75" s="23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</row>
    <row r="76" spans="2:98" x14ac:dyDescent="0.2">
      <c r="B76" s="41" t="s">
        <v>268</v>
      </c>
      <c r="C76" s="23"/>
      <c r="D76" s="23"/>
      <c r="E76" s="23"/>
      <c r="F76" s="23"/>
      <c r="G76" s="23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</row>
    <row r="77" spans="2:98" x14ac:dyDescent="0.2">
      <c r="B77" s="41" t="s">
        <v>269</v>
      </c>
      <c r="C77" s="23"/>
      <c r="D77" s="23"/>
      <c r="E77" s="23"/>
      <c r="F77" s="23"/>
      <c r="G77" s="23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</row>
    <row r="78" spans="2:98" x14ac:dyDescent="0.2">
      <c r="B78" s="41" t="s">
        <v>270</v>
      </c>
      <c r="C78" s="23"/>
      <c r="D78" s="23"/>
      <c r="E78" s="23"/>
      <c r="F78" s="23"/>
      <c r="G78" s="23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</row>
    <row r="79" spans="2:98" x14ac:dyDescent="0.2">
      <c r="B79" s="41" t="s">
        <v>271</v>
      </c>
      <c r="C79" s="23"/>
      <c r="D79" s="23"/>
      <c r="E79" s="23"/>
      <c r="F79" s="23"/>
      <c r="G79" s="23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</row>
    <row r="80" spans="2:98" x14ac:dyDescent="0.2">
      <c r="B80" s="41" t="s">
        <v>272</v>
      </c>
      <c r="C80" s="23"/>
      <c r="D80" s="23"/>
      <c r="E80" s="23"/>
      <c r="F80" s="23"/>
      <c r="G80" s="23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</row>
    <row r="81" spans="2:98" x14ac:dyDescent="0.2">
      <c r="B81" s="41" t="s">
        <v>273</v>
      </c>
      <c r="C81" s="23"/>
      <c r="D81" s="23"/>
      <c r="E81" s="23"/>
      <c r="F81" s="23"/>
      <c r="G81" s="23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</row>
    <row r="82" spans="2:98" x14ac:dyDescent="0.2">
      <c r="B82" s="41" t="s">
        <v>274</v>
      </c>
      <c r="C82" s="23"/>
      <c r="D82" s="23"/>
      <c r="E82" s="23"/>
      <c r="F82" s="23"/>
      <c r="G82" s="23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</row>
    <row r="83" spans="2:98" x14ac:dyDescent="0.2">
      <c r="B83" s="41" t="s">
        <v>275</v>
      </c>
      <c r="C83" s="23"/>
      <c r="D83" s="23"/>
      <c r="E83" s="23"/>
      <c r="F83" s="23"/>
      <c r="G83" s="23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</row>
    <row r="84" spans="2:98" x14ac:dyDescent="0.2">
      <c r="B84" s="41" t="s">
        <v>276</v>
      </c>
      <c r="C84" s="23"/>
      <c r="D84" s="23"/>
      <c r="E84" s="23"/>
      <c r="F84" s="23"/>
      <c r="G84" s="23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</row>
    <row r="85" spans="2:98" x14ac:dyDescent="0.2">
      <c r="B85" s="41" t="s">
        <v>277</v>
      </c>
      <c r="C85" s="23"/>
      <c r="D85" s="23"/>
      <c r="E85" s="23"/>
      <c r="F85" s="23"/>
      <c r="G85" s="23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</row>
    <row r="86" spans="2:98" x14ac:dyDescent="0.2">
      <c r="B86" s="41" t="s">
        <v>278</v>
      </c>
      <c r="C86" s="23"/>
      <c r="D86" s="23"/>
      <c r="E86" s="23"/>
      <c r="F86" s="23"/>
      <c r="G86" s="23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</row>
    <row r="87" spans="2:98" x14ac:dyDescent="0.2">
      <c r="B87" s="41" t="s">
        <v>279</v>
      </c>
      <c r="C87" s="23"/>
      <c r="D87" s="23"/>
      <c r="E87" s="23"/>
      <c r="F87" s="23"/>
      <c r="G87" s="23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</row>
    <row r="88" spans="2:98" x14ac:dyDescent="0.2">
      <c r="B88" s="41" t="s">
        <v>280</v>
      </c>
      <c r="C88" s="23"/>
      <c r="D88" s="23"/>
      <c r="E88" s="23"/>
      <c r="F88" s="23"/>
      <c r="G88" s="23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</row>
    <row r="89" spans="2:98" x14ac:dyDescent="0.2">
      <c r="B89" s="41" t="s">
        <v>281</v>
      </c>
      <c r="C89" s="23"/>
      <c r="D89" s="23"/>
      <c r="E89" s="23"/>
      <c r="F89" s="23"/>
      <c r="G89" s="23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</row>
    <row r="90" spans="2:98" x14ac:dyDescent="0.2">
      <c r="B90" s="41" t="s">
        <v>282</v>
      </c>
      <c r="C90" s="23"/>
      <c r="D90" s="23"/>
      <c r="E90" s="23"/>
      <c r="F90" s="23"/>
      <c r="G90" s="23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</row>
    <row r="91" spans="2:98" x14ac:dyDescent="0.2">
      <c r="B91" s="41" t="s">
        <v>283</v>
      </c>
      <c r="C91" s="23"/>
      <c r="D91" s="23"/>
      <c r="E91" s="23"/>
      <c r="F91" s="23"/>
      <c r="G91" s="23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</row>
    <row r="92" spans="2:98" x14ac:dyDescent="0.2">
      <c r="B92" s="41" t="s">
        <v>284</v>
      </c>
      <c r="C92" s="23"/>
      <c r="D92" s="23"/>
      <c r="E92" s="23"/>
      <c r="F92" s="23"/>
      <c r="G92" s="23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</row>
    <row r="93" spans="2:98" x14ac:dyDescent="0.2">
      <c r="B93" s="41" t="s">
        <v>285</v>
      </c>
      <c r="C93" s="23"/>
      <c r="D93" s="23"/>
      <c r="E93" s="23"/>
      <c r="F93" s="23"/>
      <c r="G93" s="23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</row>
    <row r="94" spans="2:98" x14ac:dyDescent="0.2">
      <c r="B94" s="41" t="s">
        <v>286</v>
      </c>
      <c r="C94" s="23"/>
      <c r="D94" s="23"/>
      <c r="E94" s="23"/>
      <c r="F94" s="23"/>
      <c r="G94" s="23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</row>
    <row r="95" spans="2:98" x14ac:dyDescent="0.2">
      <c r="B95" s="41" t="s">
        <v>287</v>
      </c>
      <c r="C95" s="23"/>
      <c r="D95" s="23"/>
      <c r="E95" s="23"/>
      <c r="F95" s="23"/>
      <c r="G95" s="23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</row>
    <row r="96" spans="2:98" x14ac:dyDescent="0.2">
      <c r="B96" s="41" t="s">
        <v>288</v>
      </c>
      <c r="C96" s="23"/>
      <c r="D96" s="23"/>
      <c r="E96" s="23"/>
      <c r="F96" s="23"/>
      <c r="G96" s="23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</row>
    <row r="97" spans="2:98" x14ac:dyDescent="0.2">
      <c r="B97" s="41" t="s">
        <v>289</v>
      </c>
      <c r="C97" s="23"/>
      <c r="D97" s="23"/>
      <c r="E97" s="23"/>
      <c r="F97" s="23"/>
      <c r="G97" s="23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</row>
    <row r="98" spans="2:98" x14ac:dyDescent="0.2">
      <c r="B98" s="41" t="s">
        <v>290</v>
      </c>
      <c r="C98" s="23"/>
      <c r="D98" s="23"/>
      <c r="E98" s="23"/>
      <c r="F98" s="23"/>
      <c r="G98" s="23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</row>
    <row r="99" spans="2:98" x14ac:dyDescent="0.2">
      <c r="B99" s="41" t="s">
        <v>291</v>
      </c>
      <c r="C99" s="23"/>
      <c r="D99" s="23"/>
      <c r="E99" s="23"/>
      <c r="F99" s="23"/>
      <c r="G99" s="23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</row>
    <row r="100" spans="2:98" x14ac:dyDescent="0.2">
      <c r="B100" s="41" t="s">
        <v>292</v>
      </c>
      <c r="C100" s="23"/>
      <c r="D100" s="23"/>
      <c r="E100" s="23"/>
      <c r="F100" s="23"/>
      <c r="G100" s="23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</row>
    <row r="101" spans="2:98" x14ac:dyDescent="0.2">
      <c r="B101" s="41" t="s">
        <v>293</v>
      </c>
      <c r="C101" s="23"/>
      <c r="D101" s="23"/>
      <c r="E101" s="23"/>
      <c r="F101" s="23"/>
      <c r="G101" s="23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</row>
    <row r="102" spans="2:98" x14ac:dyDescent="0.2">
      <c r="B102" s="41" t="s">
        <v>294</v>
      </c>
      <c r="C102" s="23"/>
      <c r="D102" s="23"/>
      <c r="E102" s="23"/>
      <c r="F102" s="23"/>
      <c r="G102" s="23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</row>
    <row r="103" spans="2:98" x14ac:dyDescent="0.2">
      <c r="B103" s="41" t="s">
        <v>295</v>
      </c>
      <c r="C103" s="23"/>
      <c r="D103" s="23"/>
      <c r="E103" s="23"/>
      <c r="F103" s="23"/>
      <c r="G103" s="23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</row>
    <row r="104" spans="2:98" x14ac:dyDescent="0.2">
      <c r="B104" s="41" t="s">
        <v>296</v>
      </c>
      <c r="C104" s="23"/>
      <c r="D104" s="23"/>
      <c r="E104" s="23"/>
      <c r="F104" s="23"/>
      <c r="G104" s="23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</row>
    <row r="105" spans="2:98" x14ac:dyDescent="0.2">
      <c r="B105" s="41" t="s">
        <v>297</v>
      </c>
      <c r="C105" s="23"/>
      <c r="D105" s="23"/>
      <c r="E105" s="23"/>
      <c r="F105" s="23"/>
      <c r="G105" s="23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</row>
    <row r="106" spans="2:98" x14ac:dyDescent="0.2">
      <c r="B106" s="41" t="s">
        <v>298</v>
      </c>
      <c r="C106" s="23"/>
      <c r="D106" s="23"/>
      <c r="E106" s="23"/>
      <c r="F106" s="23"/>
      <c r="G106" s="23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</row>
    <row r="107" spans="2:98" x14ac:dyDescent="0.2">
      <c r="B107" s="41" t="s">
        <v>299</v>
      </c>
      <c r="C107" s="23"/>
      <c r="D107" s="23"/>
      <c r="E107" s="23"/>
      <c r="F107" s="23"/>
      <c r="G107" s="23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</row>
    <row r="108" spans="2:98" x14ac:dyDescent="0.2">
      <c r="B108" s="41" t="s">
        <v>300</v>
      </c>
      <c r="C108" s="23"/>
      <c r="D108" s="23"/>
      <c r="E108" s="23"/>
      <c r="F108" s="23"/>
      <c r="G108" s="23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</row>
    <row r="109" spans="2:98" x14ac:dyDescent="0.2">
      <c r="B109" s="41" t="s">
        <v>301</v>
      </c>
      <c r="C109" s="23"/>
      <c r="D109" s="23"/>
      <c r="E109" s="23"/>
      <c r="F109" s="23"/>
      <c r="G109" s="23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</row>
    <row r="110" spans="2:98" x14ac:dyDescent="0.2">
      <c r="B110" s="41" t="s">
        <v>302</v>
      </c>
      <c r="C110" s="23"/>
      <c r="D110" s="23"/>
      <c r="E110" s="23"/>
      <c r="F110" s="23"/>
      <c r="G110" s="23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</row>
    <row r="111" spans="2:98" x14ac:dyDescent="0.2">
      <c r="B111" s="41" t="s">
        <v>303</v>
      </c>
      <c r="C111" s="23"/>
      <c r="D111" s="23"/>
      <c r="E111" s="23"/>
      <c r="F111" s="23"/>
      <c r="G111" s="23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</row>
    <row r="112" spans="2:98" x14ac:dyDescent="0.2">
      <c r="B112" s="41" t="s">
        <v>304</v>
      </c>
      <c r="C112" s="23"/>
      <c r="D112" s="23"/>
      <c r="E112" s="23"/>
      <c r="F112" s="23"/>
      <c r="G112" s="23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</row>
  </sheetData>
  <sheetProtection selectLockedCells="1" selectUnlockedCells="1"/>
  <mergeCells count="38">
    <mergeCell ref="AZ7:BB7"/>
    <mergeCell ref="CB3:CD3"/>
    <mergeCell ref="CB4:CD4"/>
    <mergeCell ref="CB5:CD5"/>
    <mergeCell ref="CB6:CD6"/>
    <mergeCell ref="CB7:CD7"/>
    <mergeCell ref="B3:F3"/>
    <mergeCell ref="CN10:CT10"/>
    <mergeCell ref="AC10:AI10"/>
    <mergeCell ref="AX10:BD10"/>
    <mergeCell ref="CG10:CM10"/>
    <mergeCell ref="BE10:BK10"/>
    <mergeCell ref="BL10:BR10"/>
    <mergeCell ref="BS10:BY10"/>
    <mergeCell ref="BZ10:CF10"/>
    <mergeCell ref="U5:W5"/>
    <mergeCell ref="X7:AB7"/>
    <mergeCell ref="CB8:CD8"/>
    <mergeCell ref="AZ3:BB3"/>
    <mergeCell ref="AZ4:BB4"/>
    <mergeCell ref="AZ5:BB5"/>
    <mergeCell ref="AZ6:BB6"/>
    <mergeCell ref="K1:M1"/>
    <mergeCell ref="AP1:AR1"/>
    <mergeCell ref="C8:F8"/>
    <mergeCell ref="AJ10:AP10"/>
    <mergeCell ref="AQ10:AW10"/>
    <mergeCell ref="H10:N10"/>
    <mergeCell ref="O10:U10"/>
    <mergeCell ref="V10:AB10"/>
    <mergeCell ref="U3:W3"/>
    <mergeCell ref="U4:W4"/>
    <mergeCell ref="U6:W6"/>
    <mergeCell ref="U7:W7"/>
    <mergeCell ref="X3:AB3"/>
    <mergeCell ref="X4:AB4"/>
    <mergeCell ref="X5:AB5"/>
    <mergeCell ref="X6:AB6"/>
  </mergeCells>
  <phoneticPr fontId="1" type="noConversion"/>
  <conditionalFormatting sqref="H11:CT112">
    <cfRule type="expression" dxfId="13" priority="2" stopIfTrue="1">
      <formula>WEEKDAY(H$12,2)&gt;5</formula>
    </cfRule>
  </conditionalFormatting>
  <conditionalFormatting sqref="I9:CT9">
    <cfRule type="expression" dxfId="12" priority="3" stopIfTrue="1">
      <formula>I9=H9</formula>
    </cfRule>
  </conditionalFormatting>
  <conditionalFormatting sqref="L1:S7 K1:K2">
    <cfRule type="expression" dxfId="11" priority="4" stopIfTrue="1">
      <formula>(NOT(ISERROR(VLOOKUP(DATE(jaar,MONTH($K$1),DAY(K1)),feestdagen,1,0))))</formula>
    </cfRule>
  </conditionalFormatting>
  <conditionalFormatting sqref="AR3:AX7">
    <cfRule type="expression" dxfId="10" priority="5" stopIfTrue="1">
      <formula>(NOT(ISERROR(VLOOKUP(DATE(jaar,MONTH($AP$1),DAY(AR3)),feestdagen,1,0))))</formula>
    </cfRule>
  </conditionalFormatting>
  <conditionalFormatting sqref="H13:CT112">
    <cfRule type="expression" dxfId="9" priority="1" stopIfTrue="1">
      <formula>AND(COUNT($C13,$D13)=2,H$12&gt;=$C13,H$12&lt;=$D13)</formula>
    </cfRule>
  </conditionalFormatting>
  <dataValidations count="1">
    <dataValidation type="list" allowBlank="1" showInputMessage="1" showErrorMessage="1" sqref="C1">
      <formula1>jaren</formula1>
    </dataValidation>
  </dataValidations>
  <pageMargins left="0" right="0" top="0" bottom="0" header="0" footer="0"/>
  <pageSetup paperSize="9" scale="63" fitToWidth="3" orientation="landscape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3">
    <tabColor theme="6" tint="0.39997558519241921"/>
    <pageSetUpPr fitToPage="1"/>
  </sheetPr>
  <dimension ref="A1:CR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K22" sqref="K22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96" width="2.625" style="1" customWidth="1"/>
    <col min="97" max="16384" width="9" style="1"/>
  </cols>
  <sheetData>
    <row r="1" spans="1:96" s="24" customFormat="1" x14ac:dyDescent="0.2">
      <c r="A1" s="67" t="s">
        <v>305</v>
      </c>
      <c r="B1" s="71">
        <v>2016</v>
      </c>
      <c r="C1" s="1"/>
      <c r="D1" s="1"/>
      <c r="E1" s="1"/>
      <c r="H1" s="25" t="s">
        <v>21</v>
      </c>
      <c r="I1" s="25"/>
      <c r="J1" s="25"/>
      <c r="K1" s="25"/>
      <c r="L1" s="25"/>
      <c r="M1" s="25"/>
      <c r="N1" s="25"/>
      <c r="O1" s="25"/>
      <c r="P1" s="25"/>
      <c r="AL1" s="25" t="s">
        <v>22</v>
      </c>
      <c r="AM1" s="25"/>
      <c r="AN1" s="25"/>
      <c r="AO1" s="25"/>
      <c r="AP1" s="25"/>
      <c r="AQ1" s="25"/>
      <c r="AR1" s="25"/>
      <c r="AS1" s="25"/>
      <c r="AT1" s="25"/>
      <c r="BQ1" s="25" t="s">
        <v>23</v>
      </c>
      <c r="BR1" s="25"/>
      <c r="BS1" s="25"/>
      <c r="BT1" s="25"/>
      <c r="BU1" s="25"/>
      <c r="BV1" s="25"/>
      <c r="BW1" s="25"/>
      <c r="BX1" s="25"/>
      <c r="BY1" s="25"/>
    </row>
    <row r="2" spans="1:96" s="24" customFormat="1" x14ac:dyDescent="0.2">
      <c r="A2" s="1"/>
      <c r="B2" s="1"/>
      <c r="C2" s="1"/>
      <c r="D2" s="1"/>
      <c r="E2" s="1"/>
      <c r="H2" s="25" t="s">
        <v>0</v>
      </c>
      <c r="I2" s="25"/>
      <c r="J2" s="26" t="s">
        <v>2</v>
      </c>
      <c r="K2" s="26" t="s">
        <v>3</v>
      </c>
      <c r="L2" s="26" t="s">
        <v>4</v>
      </c>
      <c r="M2" s="26" t="s">
        <v>3</v>
      </c>
      <c r="N2" s="26" t="s">
        <v>5</v>
      </c>
      <c r="O2" s="26" t="s">
        <v>6</v>
      </c>
      <c r="P2" s="26" t="s">
        <v>6</v>
      </c>
      <c r="AL2" s="25" t="s">
        <v>0</v>
      </c>
      <c r="AM2" s="25"/>
      <c r="AN2" s="26" t="s">
        <v>2</v>
      </c>
      <c r="AO2" s="26" t="s">
        <v>3</v>
      </c>
      <c r="AP2" s="26" t="s">
        <v>4</v>
      </c>
      <c r="AQ2" s="33" t="s">
        <v>3</v>
      </c>
      <c r="AR2" s="26" t="s">
        <v>5</v>
      </c>
      <c r="AS2" s="26" t="s">
        <v>6</v>
      </c>
      <c r="AT2" s="26" t="s">
        <v>6</v>
      </c>
      <c r="BQ2" s="25" t="s">
        <v>0</v>
      </c>
      <c r="BR2" s="25"/>
      <c r="BS2" s="26" t="s">
        <v>2</v>
      </c>
      <c r="BT2" s="26" t="s">
        <v>3</v>
      </c>
      <c r="BU2" s="26" t="s">
        <v>4</v>
      </c>
      <c r="BV2" s="26" t="s">
        <v>3</v>
      </c>
      <c r="BW2" s="26" t="s">
        <v>5</v>
      </c>
      <c r="BX2" s="26" t="s">
        <v>6</v>
      </c>
      <c r="BY2" s="26" t="s">
        <v>6</v>
      </c>
    </row>
    <row r="3" spans="1:96" s="24" customFormat="1" x14ac:dyDescent="0.2">
      <c r="A3" s="84"/>
      <c r="B3" s="84"/>
      <c r="C3" s="84"/>
      <c r="D3" s="84"/>
      <c r="E3" s="84"/>
      <c r="H3" s="24">
        <v>14</v>
      </c>
      <c r="J3" s="27"/>
      <c r="K3" s="27"/>
      <c r="L3" s="27">
        <v>1</v>
      </c>
      <c r="M3" s="27">
        <v>2</v>
      </c>
      <c r="N3" s="27">
        <v>3</v>
      </c>
      <c r="O3" s="40">
        <v>4</v>
      </c>
      <c r="P3" s="40">
        <v>5</v>
      </c>
      <c r="R3" s="82">
        <f>IFERROR(SMALL(apr,ROW()-2),"")</f>
        <v>42487</v>
      </c>
      <c r="S3" s="82"/>
      <c r="T3" s="82"/>
      <c r="U3" s="83" t="str">
        <f>IFERROR(VLOOKUP(R3,feestdagen,2,0),"")</f>
        <v>Koningsdag (N)</v>
      </c>
      <c r="V3" s="83"/>
      <c r="W3" s="83"/>
      <c r="X3" s="83"/>
      <c r="Y3" s="83"/>
      <c r="AL3" s="24">
        <v>18</v>
      </c>
      <c r="AN3" s="27"/>
      <c r="AO3" s="27"/>
      <c r="AP3" s="27"/>
      <c r="AQ3" s="32"/>
      <c r="AR3" s="27">
        <v>1</v>
      </c>
      <c r="AS3" s="40">
        <v>2</v>
      </c>
      <c r="AT3" s="40">
        <v>3</v>
      </c>
      <c r="AV3" s="82">
        <f>IFERROR(SMALL(mei,ROW()-2),"")</f>
        <v>42495</v>
      </c>
      <c r="AW3" s="82"/>
      <c r="AX3" s="82"/>
      <c r="AY3" s="91" t="str">
        <f>IFERROR(VLOOKUP(AV3,feestdagen,2,0),"")</f>
        <v>Bevreidingsdag (N)</v>
      </c>
      <c r="AZ3" s="91"/>
      <c r="BA3" s="91"/>
      <c r="BB3" s="91"/>
      <c r="BC3" s="91"/>
      <c r="BD3" s="91"/>
      <c r="BQ3" s="24">
        <v>23</v>
      </c>
      <c r="BS3" s="39">
        <v>1</v>
      </c>
      <c r="BT3" s="27">
        <v>2</v>
      </c>
      <c r="BU3" s="27">
        <v>3</v>
      </c>
      <c r="BV3" s="27">
        <v>4</v>
      </c>
      <c r="BW3" s="27">
        <v>5</v>
      </c>
      <c r="BX3" s="40">
        <v>6</v>
      </c>
      <c r="BY3" s="40">
        <v>7</v>
      </c>
      <c r="CA3" s="82" t="str">
        <f>IFERROR(SMALL(jun,ROW()-2),"")</f>
        <v/>
      </c>
      <c r="CB3" s="82"/>
      <c r="CC3" s="82"/>
      <c r="CD3" s="69" t="str">
        <f>IFERROR(VLOOKUP(CA3,feestdagen,2,0),"")</f>
        <v/>
      </c>
      <c r="CE3" s="69"/>
      <c r="CF3" s="69"/>
      <c r="CG3" s="69"/>
      <c r="CH3" s="69"/>
      <c r="CI3" s="51"/>
      <c r="CJ3" s="51"/>
      <c r="CK3" s="51"/>
      <c r="CL3" s="51"/>
      <c r="CM3" s="51"/>
    </row>
    <row r="4" spans="1:96" s="24" customFormat="1" x14ac:dyDescent="0.2">
      <c r="A4" s="1"/>
      <c r="B4" s="1"/>
      <c r="C4" s="1"/>
      <c r="D4" s="1"/>
      <c r="E4" s="1"/>
      <c r="H4" s="24">
        <v>15</v>
      </c>
      <c r="J4" s="27">
        <v>6</v>
      </c>
      <c r="K4" s="27">
        <v>7</v>
      </c>
      <c r="L4" s="27">
        <v>8</v>
      </c>
      <c r="M4" s="27">
        <v>9</v>
      </c>
      <c r="N4" s="39">
        <v>10</v>
      </c>
      <c r="O4" s="40">
        <v>11</v>
      </c>
      <c r="P4" s="40">
        <v>12</v>
      </c>
      <c r="R4" s="82" t="str">
        <f>IFERROR(SMALL(apr,ROW()-2),"")</f>
        <v/>
      </c>
      <c r="S4" s="82"/>
      <c r="T4" s="82"/>
      <c r="U4" s="83" t="str">
        <f>IFERROR(VLOOKUP(R4,feestdagen,2,0),"")</f>
        <v/>
      </c>
      <c r="V4" s="83"/>
      <c r="W4" s="83"/>
      <c r="X4" s="83"/>
      <c r="Y4" s="83"/>
      <c r="AL4" s="24">
        <v>19</v>
      </c>
      <c r="AN4" s="27">
        <v>4</v>
      </c>
      <c r="AO4" s="27">
        <v>5</v>
      </c>
      <c r="AP4" s="27">
        <v>6</v>
      </c>
      <c r="AQ4" s="27">
        <v>7</v>
      </c>
      <c r="AR4" s="27">
        <v>8</v>
      </c>
      <c r="AS4" s="40">
        <v>9</v>
      </c>
      <c r="AT4" s="40">
        <v>10</v>
      </c>
      <c r="AV4" s="82">
        <f>IFERROR(SMALL(mei,ROW()-2),"")</f>
        <v>42505</v>
      </c>
      <c r="AW4" s="82"/>
      <c r="AX4" s="82"/>
      <c r="AY4" s="69" t="str">
        <f>IFERROR(VLOOKUP(AV4,feestdagen,2,0),"")</f>
        <v>1e Pinsterdag</v>
      </c>
      <c r="AZ4" s="69"/>
      <c r="BA4" s="69"/>
      <c r="BB4" s="69"/>
      <c r="BC4" s="69"/>
      <c r="BQ4" s="24">
        <v>24</v>
      </c>
      <c r="BS4" s="27">
        <v>8</v>
      </c>
      <c r="BT4" s="27">
        <v>9</v>
      </c>
      <c r="BU4" s="27">
        <v>10</v>
      </c>
      <c r="BV4" s="27">
        <v>11</v>
      </c>
      <c r="BW4" s="27">
        <v>12</v>
      </c>
      <c r="BX4" s="40">
        <v>13</v>
      </c>
      <c r="BY4" s="40">
        <v>14</v>
      </c>
      <c r="CA4" s="82" t="str">
        <f>IFERROR(SMALL(jun,ROW()-2),"")</f>
        <v/>
      </c>
      <c r="CB4" s="82"/>
      <c r="CC4" s="82"/>
      <c r="CD4" s="69" t="str">
        <f>IFERROR(VLOOKUP(CA4,feestdagen,2,0),"")</f>
        <v/>
      </c>
      <c r="CE4" s="69"/>
      <c r="CF4" s="69"/>
      <c r="CG4" s="69"/>
      <c r="CH4" s="69"/>
    </row>
    <row r="5" spans="1:96" s="24" customFormat="1" x14ac:dyDescent="0.2">
      <c r="A5" s="5"/>
      <c r="B5" s="6"/>
      <c r="C5" s="6"/>
      <c r="D5" s="6"/>
      <c r="E5" s="7"/>
      <c r="H5" s="24">
        <v>16</v>
      </c>
      <c r="J5" s="39">
        <v>13</v>
      </c>
      <c r="K5" s="27">
        <v>14</v>
      </c>
      <c r="L5" s="27">
        <v>15</v>
      </c>
      <c r="M5" s="27">
        <v>16</v>
      </c>
      <c r="N5" s="27">
        <v>17</v>
      </c>
      <c r="O5" s="40">
        <v>18</v>
      </c>
      <c r="P5" s="40">
        <v>19</v>
      </c>
      <c r="R5" s="82" t="str">
        <f>IFERROR(SMALL(apr,ROW()-2),"")</f>
        <v/>
      </c>
      <c r="S5" s="82"/>
      <c r="T5" s="82"/>
      <c r="U5" s="83" t="str">
        <f>IFERROR(VLOOKUP(R5,feestdagen,2,0),"")</f>
        <v/>
      </c>
      <c r="V5" s="83"/>
      <c r="W5" s="83"/>
      <c r="X5" s="83"/>
      <c r="Y5" s="83"/>
      <c r="AL5" s="24">
        <v>20</v>
      </c>
      <c r="AN5" s="24">
        <v>11</v>
      </c>
      <c r="AO5" s="27">
        <v>12</v>
      </c>
      <c r="AP5" s="27">
        <v>13</v>
      </c>
      <c r="AQ5" s="27">
        <v>14</v>
      </c>
      <c r="AR5" s="27">
        <v>15</v>
      </c>
      <c r="AS5" s="40">
        <v>16</v>
      </c>
      <c r="AT5" s="40">
        <v>17</v>
      </c>
      <c r="AV5" s="82">
        <f>IFERROR(SMALL(mei,ROW()-2),"")</f>
        <v>42506</v>
      </c>
      <c r="AW5" s="82"/>
      <c r="AX5" s="82"/>
      <c r="AY5" s="69" t="str">
        <f>IFERROR(VLOOKUP(AV5,feestdagen,2,0),"")</f>
        <v>2e Pinksterdag</v>
      </c>
      <c r="AZ5" s="69"/>
      <c r="BA5" s="69"/>
      <c r="BB5" s="69"/>
      <c r="BC5" s="69"/>
      <c r="BQ5" s="24">
        <v>25</v>
      </c>
      <c r="BS5" s="27">
        <v>15</v>
      </c>
      <c r="BT5" s="27">
        <v>16</v>
      </c>
      <c r="BU5" s="27">
        <v>17</v>
      </c>
      <c r="BV5" s="27">
        <v>18</v>
      </c>
      <c r="BW5" s="27">
        <v>19</v>
      </c>
      <c r="BX5" s="40">
        <v>20</v>
      </c>
      <c r="BY5" s="40">
        <v>21</v>
      </c>
      <c r="CA5" s="82" t="str">
        <f>IFERROR(SMALL(jun,ROW()-2),"")</f>
        <v/>
      </c>
      <c r="CB5" s="82"/>
      <c r="CC5" s="82"/>
      <c r="CD5" s="69" t="str">
        <f>IFERROR(VLOOKUP(CA5,feestdagen,2,0),"")</f>
        <v/>
      </c>
      <c r="CE5" s="69"/>
      <c r="CF5" s="69"/>
      <c r="CG5" s="69"/>
      <c r="CH5" s="69"/>
    </row>
    <row r="6" spans="1:96" s="24" customFormat="1" x14ac:dyDescent="0.2">
      <c r="A6" s="35"/>
      <c r="B6" s="6"/>
      <c r="C6" s="6"/>
      <c r="D6" s="6"/>
      <c r="E6" s="7"/>
      <c r="H6" s="24">
        <v>17</v>
      </c>
      <c r="J6" s="27">
        <v>20</v>
      </c>
      <c r="K6" s="27">
        <v>21</v>
      </c>
      <c r="L6" s="27">
        <v>22</v>
      </c>
      <c r="M6" s="27">
        <v>23</v>
      </c>
      <c r="N6" s="27">
        <v>24</v>
      </c>
      <c r="O6" s="40">
        <v>25</v>
      </c>
      <c r="P6" s="40">
        <v>26</v>
      </c>
      <c r="R6" s="82" t="str">
        <f>IFERROR(SMALL(apr,ROW()-2),"")</f>
        <v/>
      </c>
      <c r="S6" s="82"/>
      <c r="T6" s="82"/>
      <c r="U6" s="83" t="str">
        <f>IFERROR(VLOOKUP(R6,feestdagen,2,0),"")</f>
        <v/>
      </c>
      <c r="V6" s="83"/>
      <c r="W6" s="83"/>
      <c r="X6" s="83"/>
      <c r="Y6" s="83"/>
      <c r="AL6" s="24">
        <v>21</v>
      </c>
      <c r="AN6" s="27">
        <v>18</v>
      </c>
      <c r="AO6" s="27">
        <v>19</v>
      </c>
      <c r="AP6" s="27">
        <v>20</v>
      </c>
      <c r="AQ6" s="39">
        <v>21</v>
      </c>
      <c r="AR6" s="27">
        <v>22</v>
      </c>
      <c r="AS6" s="40">
        <v>23</v>
      </c>
      <c r="AT6" s="40">
        <v>24</v>
      </c>
      <c r="AV6" s="82" t="str">
        <f>IFERROR(SMALL(mei,ROW()-2),"")</f>
        <v/>
      </c>
      <c r="AW6" s="82"/>
      <c r="AX6" s="82"/>
      <c r="AY6" s="83" t="str">
        <f>IFERROR(VLOOKUP(AV6,feestdagen,2,0),"")</f>
        <v/>
      </c>
      <c r="AZ6" s="83"/>
      <c r="BA6" s="83"/>
      <c r="BB6" s="83"/>
      <c r="BC6" s="83"/>
      <c r="BD6" s="83" t="str">
        <f>IFERROR(VLOOKUP(BA6,feestdagen,2,0),"")</f>
        <v/>
      </c>
      <c r="BE6" s="83"/>
      <c r="BF6" s="83"/>
      <c r="BG6" s="83"/>
      <c r="BH6" s="83"/>
      <c r="BQ6" s="24">
        <v>26</v>
      </c>
      <c r="BS6" s="27">
        <v>22</v>
      </c>
      <c r="BT6" s="27">
        <v>23</v>
      </c>
      <c r="BU6" s="27">
        <v>24</v>
      </c>
      <c r="BV6" s="27">
        <v>25</v>
      </c>
      <c r="BW6" s="27">
        <v>26</v>
      </c>
      <c r="BX6" s="40">
        <v>27</v>
      </c>
      <c r="BY6" s="40">
        <v>28</v>
      </c>
      <c r="CA6" s="82" t="str">
        <f>IFERROR(SMALL(jun,ROW()-2),"")</f>
        <v/>
      </c>
      <c r="CB6" s="82"/>
      <c r="CC6" s="82"/>
      <c r="CD6" s="69" t="str">
        <f>IFERROR(VLOOKUP(CA6,feestdagen,2,0),"")</f>
        <v/>
      </c>
      <c r="CE6" s="69"/>
      <c r="CF6" s="69"/>
      <c r="CG6" s="69"/>
      <c r="CH6" s="69"/>
    </row>
    <row r="7" spans="1:96" s="24" customFormat="1" x14ac:dyDescent="0.2">
      <c r="A7" s="8"/>
      <c r="B7" s="8"/>
      <c r="C7" s="8"/>
      <c r="D7" s="8"/>
      <c r="E7" s="8"/>
      <c r="H7" s="24">
        <v>18</v>
      </c>
      <c r="J7" s="27">
        <v>27</v>
      </c>
      <c r="K7" s="27">
        <v>28</v>
      </c>
      <c r="L7" s="24">
        <v>29</v>
      </c>
      <c r="M7" s="39">
        <v>30</v>
      </c>
      <c r="N7" s="27"/>
      <c r="O7" s="28"/>
      <c r="P7" s="28"/>
      <c r="R7" s="82" t="str">
        <f>IFERROR(SMALL(apr,ROW()-2),"")</f>
        <v/>
      </c>
      <c r="S7" s="82"/>
      <c r="T7" s="82"/>
      <c r="U7" s="83" t="str">
        <f>IFERROR(VLOOKUP(R7,feestdagen,2,0),"")</f>
        <v/>
      </c>
      <c r="V7" s="83"/>
      <c r="W7" s="83"/>
      <c r="X7" s="83"/>
      <c r="Y7" s="83"/>
      <c r="AL7" s="24">
        <v>22</v>
      </c>
      <c r="AN7" s="27">
        <v>25</v>
      </c>
      <c r="AO7" s="27">
        <v>26</v>
      </c>
      <c r="AP7" s="27">
        <v>27</v>
      </c>
      <c r="AQ7" s="27">
        <v>28</v>
      </c>
      <c r="AR7" s="27">
        <v>29</v>
      </c>
      <c r="AS7" s="40">
        <v>30</v>
      </c>
      <c r="AT7" s="40">
        <v>31</v>
      </c>
      <c r="AV7" s="82" t="str">
        <f>IFERROR(SMALL(mei,ROW()-2),"")</f>
        <v/>
      </c>
      <c r="AW7" s="82"/>
      <c r="AX7" s="82"/>
      <c r="AY7" s="83" t="str">
        <f>IFERROR(VLOOKUP(AV7,feestdagen,2,0),"")</f>
        <v/>
      </c>
      <c r="AZ7" s="83"/>
      <c r="BA7" s="83"/>
      <c r="BB7" s="83"/>
      <c r="BC7" s="83"/>
      <c r="BD7" s="83" t="str">
        <f>IFERROR(VLOOKUP(BA7,feestdagen,2,0),"")</f>
        <v/>
      </c>
      <c r="BE7" s="83"/>
      <c r="BF7" s="83"/>
      <c r="BG7" s="83"/>
      <c r="BH7" s="83"/>
      <c r="BQ7" s="24">
        <v>27</v>
      </c>
      <c r="BS7" s="24">
        <v>29</v>
      </c>
      <c r="BT7" s="24">
        <v>30</v>
      </c>
      <c r="BX7" s="29"/>
      <c r="CA7" s="82" t="str">
        <f>IFERROR(SMALL(jun,ROW()-2),"")</f>
        <v/>
      </c>
      <c r="CB7" s="82"/>
      <c r="CC7" s="82"/>
      <c r="CD7" s="69" t="str">
        <f>IFERROR(VLOOKUP(CA7,feestdagen,2,0),"")</f>
        <v/>
      </c>
      <c r="CE7" s="69"/>
      <c r="CF7" s="69"/>
      <c r="CG7" s="69"/>
      <c r="CH7" s="69"/>
    </row>
    <row r="8" spans="1:96" s="24" customFormat="1" x14ac:dyDescent="0.2">
      <c r="A8" s="9"/>
      <c r="B8" s="78"/>
      <c r="C8" s="79"/>
      <c r="D8" s="79"/>
      <c r="E8" s="80"/>
      <c r="L8" s="29"/>
      <c r="N8" s="29"/>
      <c r="AS8" s="29"/>
      <c r="BW8" s="29"/>
    </row>
    <row r="9" spans="1:96" s="24" customFormat="1" x14ac:dyDescent="0.2">
      <c r="A9" s="13"/>
      <c r="B9" s="8"/>
      <c r="C9" s="8"/>
      <c r="D9" s="8"/>
      <c r="E9" s="8"/>
      <c r="F9">
        <f>MONTH(F12)</f>
        <v>3</v>
      </c>
      <c r="G9">
        <f t="shared" ref="G9:BR9" si="0">MONTH(G12)</f>
        <v>3</v>
      </c>
      <c r="H9">
        <f t="shared" si="0"/>
        <v>3</v>
      </c>
      <c r="I9">
        <f t="shared" si="0"/>
        <v>3</v>
      </c>
      <c r="J9">
        <f t="shared" si="0"/>
        <v>4</v>
      </c>
      <c r="K9">
        <f t="shared" si="0"/>
        <v>4</v>
      </c>
      <c r="L9">
        <f t="shared" si="0"/>
        <v>4</v>
      </c>
      <c r="M9">
        <f t="shared" si="0"/>
        <v>4</v>
      </c>
      <c r="N9">
        <f t="shared" si="0"/>
        <v>4</v>
      </c>
      <c r="O9">
        <f t="shared" si="0"/>
        <v>4</v>
      </c>
      <c r="P9">
        <f t="shared" si="0"/>
        <v>4</v>
      </c>
      <c r="Q9">
        <f t="shared" si="0"/>
        <v>4</v>
      </c>
      <c r="R9">
        <f t="shared" si="0"/>
        <v>4</v>
      </c>
      <c r="S9">
        <f t="shared" si="0"/>
        <v>4</v>
      </c>
      <c r="T9">
        <f t="shared" si="0"/>
        <v>4</v>
      </c>
      <c r="U9">
        <f t="shared" si="0"/>
        <v>4</v>
      </c>
      <c r="V9">
        <f t="shared" si="0"/>
        <v>4</v>
      </c>
      <c r="W9">
        <f t="shared" si="0"/>
        <v>4</v>
      </c>
      <c r="X9">
        <f t="shared" si="0"/>
        <v>4</v>
      </c>
      <c r="Y9">
        <f t="shared" si="0"/>
        <v>4</v>
      </c>
      <c r="Z9">
        <f t="shared" si="0"/>
        <v>4</v>
      </c>
      <c r="AA9">
        <f t="shared" si="0"/>
        <v>4</v>
      </c>
      <c r="AB9">
        <f t="shared" si="0"/>
        <v>4</v>
      </c>
      <c r="AC9">
        <f t="shared" si="0"/>
        <v>4</v>
      </c>
      <c r="AD9">
        <f t="shared" si="0"/>
        <v>4</v>
      </c>
      <c r="AE9">
        <f t="shared" si="0"/>
        <v>4</v>
      </c>
      <c r="AF9">
        <f t="shared" si="0"/>
        <v>4</v>
      </c>
      <c r="AG9">
        <f t="shared" si="0"/>
        <v>4</v>
      </c>
      <c r="AH9">
        <f t="shared" si="0"/>
        <v>4</v>
      </c>
      <c r="AI9">
        <f t="shared" si="0"/>
        <v>4</v>
      </c>
      <c r="AJ9">
        <f t="shared" si="0"/>
        <v>4</v>
      </c>
      <c r="AK9">
        <f t="shared" si="0"/>
        <v>4</v>
      </c>
      <c r="AL9">
        <f t="shared" si="0"/>
        <v>4</v>
      </c>
      <c r="AM9">
        <f t="shared" si="0"/>
        <v>4</v>
      </c>
      <c r="AN9">
        <f t="shared" si="0"/>
        <v>5</v>
      </c>
      <c r="AO9">
        <f t="shared" si="0"/>
        <v>5</v>
      </c>
      <c r="AP9">
        <f t="shared" si="0"/>
        <v>5</v>
      </c>
      <c r="AQ9">
        <f t="shared" si="0"/>
        <v>5</v>
      </c>
      <c r="AR9">
        <f t="shared" si="0"/>
        <v>5</v>
      </c>
      <c r="AS9">
        <f t="shared" si="0"/>
        <v>5</v>
      </c>
      <c r="AT9">
        <f t="shared" si="0"/>
        <v>5</v>
      </c>
      <c r="AU9">
        <f t="shared" si="0"/>
        <v>5</v>
      </c>
      <c r="AV9">
        <f t="shared" si="0"/>
        <v>5</v>
      </c>
      <c r="AW9">
        <f t="shared" si="0"/>
        <v>5</v>
      </c>
      <c r="AX9">
        <f t="shared" si="0"/>
        <v>5</v>
      </c>
      <c r="AY9">
        <f t="shared" si="0"/>
        <v>5</v>
      </c>
      <c r="AZ9">
        <f t="shared" si="0"/>
        <v>5</v>
      </c>
      <c r="BA9">
        <f t="shared" si="0"/>
        <v>5</v>
      </c>
      <c r="BB9">
        <f t="shared" si="0"/>
        <v>5</v>
      </c>
      <c r="BC9">
        <f t="shared" si="0"/>
        <v>5</v>
      </c>
      <c r="BD9">
        <f t="shared" si="0"/>
        <v>5</v>
      </c>
      <c r="BE9">
        <f t="shared" si="0"/>
        <v>5</v>
      </c>
      <c r="BF9">
        <f t="shared" si="0"/>
        <v>5</v>
      </c>
      <c r="BG9">
        <f t="shared" si="0"/>
        <v>5</v>
      </c>
      <c r="BH9">
        <f t="shared" si="0"/>
        <v>5</v>
      </c>
      <c r="BI9">
        <f t="shared" si="0"/>
        <v>5</v>
      </c>
      <c r="BJ9">
        <f t="shared" si="0"/>
        <v>5</v>
      </c>
      <c r="BK9">
        <f t="shared" si="0"/>
        <v>5</v>
      </c>
      <c r="BL9">
        <f t="shared" si="0"/>
        <v>5</v>
      </c>
      <c r="BM9">
        <f t="shared" si="0"/>
        <v>5</v>
      </c>
      <c r="BN9">
        <f t="shared" si="0"/>
        <v>5</v>
      </c>
      <c r="BO9">
        <f t="shared" si="0"/>
        <v>5</v>
      </c>
      <c r="BP9">
        <f t="shared" si="0"/>
        <v>5</v>
      </c>
      <c r="BQ9">
        <f t="shared" si="0"/>
        <v>5</v>
      </c>
      <c r="BR9">
        <f t="shared" si="0"/>
        <v>5</v>
      </c>
      <c r="BS9">
        <f t="shared" ref="BS9:CR9" si="1">MONTH(BS12)</f>
        <v>6</v>
      </c>
      <c r="BT9">
        <f t="shared" si="1"/>
        <v>6</v>
      </c>
      <c r="BU9">
        <f t="shared" si="1"/>
        <v>6</v>
      </c>
      <c r="BV9">
        <f t="shared" si="1"/>
        <v>6</v>
      </c>
      <c r="BW9">
        <f t="shared" si="1"/>
        <v>6</v>
      </c>
      <c r="BX9">
        <f t="shared" si="1"/>
        <v>6</v>
      </c>
      <c r="BY9">
        <f t="shared" si="1"/>
        <v>6</v>
      </c>
      <c r="BZ9">
        <f t="shared" si="1"/>
        <v>6</v>
      </c>
      <c r="CA9">
        <f t="shared" si="1"/>
        <v>6</v>
      </c>
      <c r="CB9">
        <f t="shared" si="1"/>
        <v>6</v>
      </c>
      <c r="CC9">
        <f t="shared" si="1"/>
        <v>6</v>
      </c>
      <c r="CD9">
        <f t="shared" si="1"/>
        <v>6</v>
      </c>
      <c r="CE9">
        <f t="shared" si="1"/>
        <v>6</v>
      </c>
      <c r="CF9">
        <f t="shared" si="1"/>
        <v>6</v>
      </c>
      <c r="CG9">
        <f t="shared" si="1"/>
        <v>6</v>
      </c>
      <c r="CH9">
        <f t="shared" si="1"/>
        <v>6</v>
      </c>
      <c r="CI9">
        <f t="shared" si="1"/>
        <v>6</v>
      </c>
      <c r="CJ9">
        <f t="shared" si="1"/>
        <v>6</v>
      </c>
      <c r="CK9">
        <f t="shared" si="1"/>
        <v>6</v>
      </c>
      <c r="CL9">
        <f t="shared" si="1"/>
        <v>6</v>
      </c>
      <c r="CM9">
        <f t="shared" si="1"/>
        <v>6</v>
      </c>
      <c r="CN9">
        <f t="shared" si="1"/>
        <v>6</v>
      </c>
      <c r="CO9">
        <f t="shared" si="1"/>
        <v>6</v>
      </c>
      <c r="CP9">
        <f t="shared" si="1"/>
        <v>6</v>
      </c>
      <c r="CQ9">
        <f t="shared" si="1"/>
        <v>6</v>
      </c>
      <c r="CR9">
        <f t="shared" si="1"/>
        <v>6</v>
      </c>
    </row>
    <row r="10" spans="1:96" s="24" customFormat="1" x14ac:dyDescent="0.2">
      <c r="A10" s="14"/>
      <c r="B10" s="15"/>
      <c r="C10" s="15"/>
      <c r="D10" s="15"/>
      <c r="E10" s="16"/>
      <c r="F10" s="89" t="s">
        <v>19</v>
      </c>
      <c r="G10" s="89"/>
      <c r="H10" s="89"/>
      <c r="I10" s="89"/>
      <c r="J10" s="89"/>
      <c r="K10" s="89"/>
      <c r="L10" s="89"/>
      <c r="M10" s="89" t="s">
        <v>24</v>
      </c>
      <c r="N10" s="89"/>
      <c r="O10" s="89"/>
      <c r="P10" s="89"/>
      <c r="Q10" s="89"/>
      <c r="R10" s="89"/>
      <c r="S10" s="89"/>
      <c r="T10" s="89" t="s">
        <v>25</v>
      </c>
      <c r="U10" s="89"/>
      <c r="V10" s="89"/>
      <c r="W10" s="89"/>
      <c r="X10" s="89"/>
      <c r="Y10" s="89"/>
      <c r="Z10" s="89"/>
      <c r="AA10" s="89" t="s">
        <v>26</v>
      </c>
      <c r="AB10" s="89"/>
      <c r="AC10" s="89"/>
      <c r="AD10" s="89"/>
      <c r="AE10" s="89"/>
      <c r="AF10" s="89"/>
      <c r="AG10" s="89"/>
      <c r="AH10" s="89" t="s">
        <v>27</v>
      </c>
      <c r="AI10" s="89"/>
      <c r="AJ10" s="89"/>
      <c r="AK10" s="89"/>
      <c r="AL10" s="89"/>
      <c r="AM10" s="89"/>
      <c r="AN10" s="89"/>
      <c r="AO10" s="89" t="s">
        <v>28</v>
      </c>
      <c r="AP10" s="89"/>
      <c r="AQ10" s="89"/>
      <c r="AR10" s="89"/>
      <c r="AS10" s="89"/>
      <c r="AT10" s="89"/>
      <c r="AU10" s="89"/>
      <c r="AV10" s="89" t="s">
        <v>29</v>
      </c>
      <c r="AW10" s="89"/>
      <c r="AX10" s="89"/>
      <c r="AY10" s="89"/>
      <c r="AZ10" s="89"/>
      <c r="BA10" s="89"/>
      <c r="BB10" s="89"/>
      <c r="BC10" s="89" t="s">
        <v>30</v>
      </c>
      <c r="BD10" s="89"/>
      <c r="BE10" s="89"/>
      <c r="BF10" s="89"/>
      <c r="BG10" s="89"/>
      <c r="BH10" s="89"/>
      <c r="BI10" s="89"/>
      <c r="BJ10" s="89" t="s">
        <v>31</v>
      </c>
      <c r="BK10" s="89"/>
      <c r="BL10" s="89"/>
      <c r="BM10" s="89"/>
      <c r="BN10" s="89"/>
      <c r="BO10" s="89"/>
      <c r="BP10" s="89"/>
      <c r="BQ10" s="90" t="s">
        <v>32</v>
      </c>
      <c r="BR10" s="90"/>
      <c r="BS10" s="90"/>
      <c r="BT10" s="90"/>
      <c r="BU10" s="90"/>
      <c r="BV10" s="90"/>
      <c r="BW10" s="90"/>
      <c r="BX10" s="90" t="s">
        <v>33</v>
      </c>
      <c r="BY10" s="90"/>
      <c r="BZ10" s="90"/>
      <c r="CA10" s="90"/>
      <c r="CB10" s="90"/>
      <c r="CC10" s="90"/>
      <c r="CD10" s="90"/>
      <c r="CE10" s="90" t="s">
        <v>34</v>
      </c>
      <c r="CF10" s="90"/>
      <c r="CG10" s="90"/>
      <c r="CH10" s="90"/>
      <c r="CI10" s="90"/>
      <c r="CJ10" s="90"/>
      <c r="CK10" s="90"/>
      <c r="CL10" s="90" t="s">
        <v>151</v>
      </c>
      <c r="CM10" s="90"/>
      <c r="CN10" s="90"/>
      <c r="CO10" s="90"/>
      <c r="CP10" s="90"/>
      <c r="CQ10" s="90"/>
      <c r="CR10" s="90"/>
    </row>
    <row r="11" spans="1:96" s="24" customFormat="1" x14ac:dyDescent="0.2">
      <c r="A11" s="10"/>
      <c r="B11" s="11"/>
      <c r="C11" s="11"/>
      <c r="D11" s="11"/>
      <c r="E11" s="12"/>
      <c r="F11" s="44" t="s">
        <v>2</v>
      </c>
      <c r="G11" s="44" t="s">
        <v>3</v>
      </c>
      <c r="H11" s="44" t="s">
        <v>4</v>
      </c>
      <c r="I11" s="44" t="s">
        <v>3</v>
      </c>
      <c r="J11" s="44" t="s">
        <v>5</v>
      </c>
      <c r="K11" s="44" t="s">
        <v>6</v>
      </c>
      <c r="L11" s="44" t="s">
        <v>6</v>
      </c>
      <c r="M11" s="44" t="s">
        <v>2</v>
      </c>
      <c r="N11" s="44" t="s">
        <v>3</v>
      </c>
      <c r="O11" s="44" t="s">
        <v>4</v>
      </c>
      <c r="P11" s="44" t="s">
        <v>3</v>
      </c>
      <c r="Q11" s="44" t="s">
        <v>5</v>
      </c>
      <c r="R11" s="44" t="s">
        <v>6</v>
      </c>
      <c r="S11" s="44" t="s">
        <v>6</v>
      </c>
      <c r="T11" s="44" t="s">
        <v>2</v>
      </c>
      <c r="U11" s="44" t="s">
        <v>3</v>
      </c>
      <c r="V11" s="44" t="s">
        <v>4</v>
      </c>
      <c r="W11" s="44" t="s">
        <v>3</v>
      </c>
      <c r="X11" s="44" t="s">
        <v>5</v>
      </c>
      <c r="Y11" s="44" t="s">
        <v>6</v>
      </c>
      <c r="Z11" s="44" t="s">
        <v>6</v>
      </c>
      <c r="AA11" s="44" t="s">
        <v>2</v>
      </c>
      <c r="AB11" s="44" t="s">
        <v>3</v>
      </c>
      <c r="AC11" s="44" t="s">
        <v>4</v>
      </c>
      <c r="AD11" s="44" t="s">
        <v>3</v>
      </c>
      <c r="AE11" s="44" t="s">
        <v>5</v>
      </c>
      <c r="AF11" s="44" t="s">
        <v>6</v>
      </c>
      <c r="AG11" s="44" t="s">
        <v>6</v>
      </c>
      <c r="AH11" s="44" t="s">
        <v>2</v>
      </c>
      <c r="AI11" s="44" t="s">
        <v>3</v>
      </c>
      <c r="AJ11" s="44" t="s">
        <v>4</v>
      </c>
      <c r="AK11" s="44" t="s">
        <v>3</v>
      </c>
      <c r="AL11" s="44" t="s">
        <v>5</v>
      </c>
      <c r="AM11" s="44" t="s">
        <v>6</v>
      </c>
      <c r="AN11" s="44" t="s">
        <v>6</v>
      </c>
      <c r="AO11" s="44" t="s">
        <v>2</v>
      </c>
      <c r="AP11" s="44" t="s">
        <v>3</v>
      </c>
      <c r="AQ11" s="44" t="s">
        <v>4</v>
      </c>
      <c r="AR11" s="44" t="s">
        <v>3</v>
      </c>
      <c r="AS11" s="44" t="s">
        <v>5</v>
      </c>
      <c r="AT11" s="44" t="s">
        <v>6</v>
      </c>
      <c r="AU11" s="44" t="s">
        <v>6</v>
      </c>
      <c r="AV11" s="44" t="s">
        <v>2</v>
      </c>
      <c r="AW11" s="44" t="s">
        <v>3</v>
      </c>
      <c r="AX11" s="44" t="s">
        <v>4</v>
      </c>
      <c r="AY11" s="44" t="s">
        <v>3</v>
      </c>
      <c r="AZ11" s="44" t="s">
        <v>5</v>
      </c>
      <c r="BA11" s="44" t="s">
        <v>6</v>
      </c>
      <c r="BB11" s="44" t="s">
        <v>6</v>
      </c>
      <c r="BC11" s="44" t="s">
        <v>2</v>
      </c>
      <c r="BD11" s="44" t="s">
        <v>3</v>
      </c>
      <c r="BE11" s="44" t="s">
        <v>4</v>
      </c>
      <c r="BF11" s="44" t="s">
        <v>3</v>
      </c>
      <c r="BG11" s="44" t="s">
        <v>5</v>
      </c>
      <c r="BH11" s="44" t="s">
        <v>6</v>
      </c>
      <c r="BI11" s="44" t="s">
        <v>6</v>
      </c>
      <c r="BJ11" s="44" t="s">
        <v>2</v>
      </c>
      <c r="BK11" s="44" t="s">
        <v>3</v>
      </c>
      <c r="BL11" s="44" t="s">
        <v>4</v>
      </c>
      <c r="BM11" s="44" t="s">
        <v>3</v>
      </c>
      <c r="BN11" s="44" t="s">
        <v>5</v>
      </c>
      <c r="BO11" s="44" t="s">
        <v>6</v>
      </c>
      <c r="BP11" s="44" t="s">
        <v>6</v>
      </c>
      <c r="BQ11" s="44" t="s">
        <v>2</v>
      </c>
      <c r="BR11" s="44" t="s">
        <v>3</v>
      </c>
      <c r="BS11" s="44" t="s">
        <v>4</v>
      </c>
      <c r="BT11" s="44" t="s">
        <v>3</v>
      </c>
      <c r="BU11" s="44" t="s">
        <v>5</v>
      </c>
      <c r="BV11" s="44" t="s">
        <v>6</v>
      </c>
      <c r="BW11" s="44" t="s">
        <v>6</v>
      </c>
      <c r="BX11" s="44" t="s">
        <v>2</v>
      </c>
      <c r="BY11" s="44" t="s">
        <v>3</v>
      </c>
      <c r="BZ11" s="44" t="s">
        <v>4</v>
      </c>
      <c r="CA11" s="44" t="s">
        <v>3</v>
      </c>
      <c r="CB11" s="44" t="s">
        <v>5</v>
      </c>
      <c r="CC11" s="44" t="s">
        <v>6</v>
      </c>
      <c r="CD11" s="44" t="s">
        <v>6</v>
      </c>
      <c r="CE11" s="44" t="s">
        <v>2</v>
      </c>
      <c r="CF11" s="44" t="s">
        <v>3</v>
      </c>
      <c r="CG11" s="44" t="s">
        <v>4</v>
      </c>
      <c r="CH11" s="44" t="s">
        <v>3</v>
      </c>
      <c r="CI11" s="44" t="s">
        <v>5</v>
      </c>
      <c r="CJ11" s="44" t="s">
        <v>6</v>
      </c>
      <c r="CK11" s="44" t="s">
        <v>6</v>
      </c>
      <c r="CL11" s="44" t="s">
        <v>2</v>
      </c>
      <c r="CM11" s="44" t="s">
        <v>3</v>
      </c>
      <c r="CN11" s="44" t="s">
        <v>4</v>
      </c>
      <c r="CO11" s="44" t="s">
        <v>3</v>
      </c>
      <c r="CP11" s="44" t="s">
        <v>5</v>
      </c>
      <c r="CQ11" s="44" t="s">
        <v>6</v>
      </c>
      <c r="CR11" s="44" t="s">
        <v>6</v>
      </c>
    </row>
    <row r="12" spans="1:96" s="22" customFormat="1" x14ac:dyDescent="0.2">
      <c r="A12" s="36" t="s">
        <v>338</v>
      </c>
      <c r="B12" s="68" t="s">
        <v>342</v>
      </c>
      <c r="C12" s="68" t="s">
        <v>343</v>
      </c>
      <c r="D12" s="68" t="s">
        <v>341</v>
      </c>
      <c r="E12" s="36" t="s">
        <v>340</v>
      </c>
      <c r="F12" s="44">
        <f>'1e kwartaal'!CT12+1</f>
        <v>42457</v>
      </c>
      <c r="G12" s="44">
        <f>F12+1</f>
        <v>42458</v>
      </c>
      <c r="H12" s="44">
        <f t="shared" ref="H12:BS12" si="2">G12+1</f>
        <v>42459</v>
      </c>
      <c r="I12" s="44">
        <f t="shared" si="2"/>
        <v>42460</v>
      </c>
      <c r="J12" s="44">
        <f t="shared" si="2"/>
        <v>42461</v>
      </c>
      <c r="K12" s="44">
        <f t="shared" si="2"/>
        <v>42462</v>
      </c>
      <c r="L12" s="44">
        <f t="shared" si="2"/>
        <v>42463</v>
      </c>
      <c r="M12" s="44">
        <f t="shared" si="2"/>
        <v>42464</v>
      </c>
      <c r="N12" s="44">
        <f t="shared" si="2"/>
        <v>42465</v>
      </c>
      <c r="O12" s="44">
        <f t="shared" si="2"/>
        <v>42466</v>
      </c>
      <c r="P12" s="44">
        <f t="shared" si="2"/>
        <v>42467</v>
      </c>
      <c r="Q12" s="44">
        <f t="shared" si="2"/>
        <v>42468</v>
      </c>
      <c r="R12" s="44">
        <f t="shared" si="2"/>
        <v>42469</v>
      </c>
      <c r="S12" s="44">
        <f t="shared" si="2"/>
        <v>42470</v>
      </c>
      <c r="T12" s="44">
        <f t="shared" si="2"/>
        <v>42471</v>
      </c>
      <c r="U12" s="44">
        <f t="shared" si="2"/>
        <v>42472</v>
      </c>
      <c r="V12" s="44">
        <f t="shared" si="2"/>
        <v>42473</v>
      </c>
      <c r="W12" s="44">
        <f t="shared" si="2"/>
        <v>42474</v>
      </c>
      <c r="X12" s="44">
        <f t="shared" si="2"/>
        <v>42475</v>
      </c>
      <c r="Y12" s="44">
        <f t="shared" si="2"/>
        <v>42476</v>
      </c>
      <c r="Z12" s="44">
        <f t="shared" si="2"/>
        <v>42477</v>
      </c>
      <c r="AA12" s="44">
        <f t="shared" si="2"/>
        <v>42478</v>
      </c>
      <c r="AB12" s="44">
        <f t="shared" si="2"/>
        <v>42479</v>
      </c>
      <c r="AC12" s="44">
        <f t="shared" si="2"/>
        <v>42480</v>
      </c>
      <c r="AD12" s="44">
        <f t="shared" si="2"/>
        <v>42481</v>
      </c>
      <c r="AE12" s="44">
        <f t="shared" si="2"/>
        <v>42482</v>
      </c>
      <c r="AF12" s="44">
        <f t="shared" si="2"/>
        <v>42483</v>
      </c>
      <c r="AG12" s="44">
        <f t="shared" si="2"/>
        <v>42484</v>
      </c>
      <c r="AH12" s="44">
        <f t="shared" si="2"/>
        <v>42485</v>
      </c>
      <c r="AI12" s="44">
        <f t="shared" si="2"/>
        <v>42486</v>
      </c>
      <c r="AJ12" s="44">
        <f t="shared" si="2"/>
        <v>42487</v>
      </c>
      <c r="AK12" s="44">
        <f t="shared" si="2"/>
        <v>42488</v>
      </c>
      <c r="AL12" s="44">
        <f t="shared" si="2"/>
        <v>42489</v>
      </c>
      <c r="AM12" s="44">
        <f t="shared" si="2"/>
        <v>42490</v>
      </c>
      <c r="AN12" s="44">
        <f t="shared" si="2"/>
        <v>42491</v>
      </c>
      <c r="AO12" s="44">
        <f t="shared" si="2"/>
        <v>42492</v>
      </c>
      <c r="AP12" s="44">
        <f t="shared" si="2"/>
        <v>42493</v>
      </c>
      <c r="AQ12" s="44">
        <f t="shared" si="2"/>
        <v>42494</v>
      </c>
      <c r="AR12" s="44">
        <f t="shared" si="2"/>
        <v>42495</v>
      </c>
      <c r="AS12" s="44">
        <f t="shared" si="2"/>
        <v>42496</v>
      </c>
      <c r="AT12" s="44">
        <f t="shared" si="2"/>
        <v>42497</v>
      </c>
      <c r="AU12" s="44">
        <f t="shared" si="2"/>
        <v>42498</v>
      </c>
      <c r="AV12" s="44">
        <f t="shared" si="2"/>
        <v>42499</v>
      </c>
      <c r="AW12" s="44">
        <f t="shared" si="2"/>
        <v>42500</v>
      </c>
      <c r="AX12" s="44">
        <f t="shared" si="2"/>
        <v>42501</v>
      </c>
      <c r="AY12" s="44">
        <f t="shared" si="2"/>
        <v>42502</v>
      </c>
      <c r="AZ12" s="44">
        <f t="shared" si="2"/>
        <v>42503</v>
      </c>
      <c r="BA12" s="44">
        <f t="shared" si="2"/>
        <v>42504</v>
      </c>
      <c r="BB12" s="44">
        <f t="shared" si="2"/>
        <v>42505</v>
      </c>
      <c r="BC12" s="44">
        <f t="shared" si="2"/>
        <v>42506</v>
      </c>
      <c r="BD12" s="44">
        <f t="shared" si="2"/>
        <v>42507</v>
      </c>
      <c r="BE12" s="44">
        <f t="shared" si="2"/>
        <v>42508</v>
      </c>
      <c r="BF12" s="44">
        <f t="shared" si="2"/>
        <v>42509</v>
      </c>
      <c r="BG12" s="44">
        <f t="shared" si="2"/>
        <v>42510</v>
      </c>
      <c r="BH12" s="44">
        <f t="shared" si="2"/>
        <v>42511</v>
      </c>
      <c r="BI12" s="44">
        <f t="shared" si="2"/>
        <v>42512</v>
      </c>
      <c r="BJ12" s="44">
        <f t="shared" si="2"/>
        <v>42513</v>
      </c>
      <c r="BK12" s="44">
        <f t="shared" si="2"/>
        <v>42514</v>
      </c>
      <c r="BL12" s="44">
        <f t="shared" si="2"/>
        <v>42515</v>
      </c>
      <c r="BM12" s="44">
        <f t="shared" si="2"/>
        <v>42516</v>
      </c>
      <c r="BN12" s="44">
        <f t="shared" si="2"/>
        <v>42517</v>
      </c>
      <c r="BO12" s="44">
        <f t="shared" si="2"/>
        <v>42518</v>
      </c>
      <c r="BP12" s="44">
        <f t="shared" si="2"/>
        <v>42519</v>
      </c>
      <c r="BQ12" s="44">
        <f t="shared" si="2"/>
        <v>42520</v>
      </c>
      <c r="BR12" s="44">
        <f t="shared" si="2"/>
        <v>42521</v>
      </c>
      <c r="BS12" s="44">
        <f t="shared" si="2"/>
        <v>42522</v>
      </c>
      <c r="BT12" s="44">
        <f t="shared" ref="BT12:CR12" si="3">BS12+1</f>
        <v>42523</v>
      </c>
      <c r="BU12" s="44">
        <f t="shared" si="3"/>
        <v>42524</v>
      </c>
      <c r="BV12" s="44">
        <f t="shared" si="3"/>
        <v>42525</v>
      </c>
      <c r="BW12" s="44">
        <f t="shared" si="3"/>
        <v>42526</v>
      </c>
      <c r="BX12" s="44">
        <f t="shared" si="3"/>
        <v>42527</v>
      </c>
      <c r="BY12" s="44">
        <f t="shared" si="3"/>
        <v>42528</v>
      </c>
      <c r="BZ12" s="44">
        <f t="shared" si="3"/>
        <v>42529</v>
      </c>
      <c r="CA12" s="44">
        <f t="shared" si="3"/>
        <v>42530</v>
      </c>
      <c r="CB12" s="44">
        <f t="shared" si="3"/>
        <v>42531</v>
      </c>
      <c r="CC12" s="44">
        <f t="shared" si="3"/>
        <v>42532</v>
      </c>
      <c r="CD12" s="44">
        <f t="shared" si="3"/>
        <v>42533</v>
      </c>
      <c r="CE12" s="44">
        <f t="shared" si="3"/>
        <v>42534</v>
      </c>
      <c r="CF12" s="44">
        <f t="shared" si="3"/>
        <v>42535</v>
      </c>
      <c r="CG12" s="44">
        <f t="shared" si="3"/>
        <v>42536</v>
      </c>
      <c r="CH12" s="44">
        <f t="shared" si="3"/>
        <v>42537</v>
      </c>
      <c r="CI12" s="44">
        <f t="shared" si="3"/>
        <v>42538</v>
      </c>
      <c r="CJ12" s="44">
        <f t="shared" si="3"/>
        <v>42539</v>
      </c>
      <c r="CK12" s="44">
        <f t="shared" si="3"/>
        <v>42540</v>
      </c>
      <c r="CL12" s="44">
        <f t="shared" si="3"/>
        <v>42541</v>
      </c>
      <c r="CM12" s="44">
        <f t="shared" si="3"/>
        <v>42542</v>
      </c>
      <c r="CN12" s="44">
        <f t="shared" si="3"/>
        <v>42543</v>
      </c>
      <c r="CO12" s="44">
        <f t="shared" si="3"/>
        <v>42544</v>
      </c>
      <c r="CP12" s="44">
        <f t="shared" si="3"/>
        <v>42545</v>
      </c>
      <c r="CQ12" s="44">
        <f t="shared" si="3"/>
        <v>42546</v>
      </c>
      <c r="CR12" s="44">
        <f t="shared" si="3"/>
        <v>42547</v>
      </c>
    </row>
    <row r="13" spans="1:96" s="22" customFormat="1" x14ac:dyDescent="0.2">
      <c r="A13" s="41" t="s">
        <v>344</v>
      </c>
      <c r="B13" s="70">
        <v>42375</v>
      </c>
      <c r="C13" s="70">
        <v>42392</v>
      </c>
      <c r="D13" s="70" t="s">
        <v>309</v>
      </c>
      <c r="E13" s="23" t="s">
        <v>339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</row>
    <row r="14" spans="1:96" s="22" customFormat="1" x14ac:dyDescent="0.2">
      <c r="A14" s="41" t="s">
        <v>345</v>
      </c>
      <c r="B14" s="70">
        <v>42381</v>
      </c>
      <c r="C14" s="70">
        <v>42391</v>
      </c>
      <c r="D14" s="70"/>
      <c r="E14" s="2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</row>
    <row r="15" spans="1:96" s="22" customFormat="1" x14ac:dyDescent="0.2">
      <c r="A15" s="41" t="s">
        <v>346</v>
      </c>
      <c r="B15" s="70">
        <v>42410</v>
      </c>
      <c r="C15" s="70">
        <v>42423</v>
      </c>
      <c r="D15" s="70"/>
      <c r="E15" s="2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</row>
    <row r="16" spans="1:96" s="22" customFormat="1" x14ac:dyDescent="0.2">
      <c r="A16" s="41" t="s">
        <v>347</v>
      </c>
      <c r="B16" s="70">
        <v>42370</v>
      </c>
      <c r="C16" s="70">
        <v>42379</v>
      </c>
      <c r="D16" s="23"/>
      <c r="E16" s="2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</row>
    <row r="17" spans="1:96" x14ac:dyDescent="0.2">
      <c r="A17" s="41" t="s">
        <v>209</v>
      </c>
      <c r="B17" s="23"/>
      <c r="C17" s="23"/>
      <c r="D17" s="23"/>
      <c r="E17" s="2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</row>
    <row r="18" spans="1:96" x14ac:dyDescent="0.2">
      <c r="A18" s="41" t="s">
        <v>210</v>
      </c>
      <c r="B18" s="23"/>
      <c r="C18" s="23"/>
      <c r="D18" s="23"/>
      <c r="E18" s="2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x14ac:dyDescent="0.2">
      <c r="A19" s="41" t="s">
        <v>211</v>
      </c>
      <c r="B19" s="23"/>
      <c r="C19" s="23"/>
      <c r="D19" s="23"/>
      <c r="E19" s="23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</row>
    <row r="20" spans="1:96" x14ac:dyDescent="0.2">
      <c r="A20" s="41" t="s">
        <v>212</v>
      </c>
      <c r="B20" s="23"/>
      <c r="C20" s="23"/>
      <c r="D20" s="23"/>
      <c r="E20" s="2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</row>
    <row r="21" spans="1:96" x14ac:dyDescent="0.2">
      <c r="A21" s="41" t="s">
        <v>213</v>
      </c>
      <c r="B21" s="23"/>
      <c r="C21" s="23"/>
      <c r="D21" s="23"/>
      <c r="E21" s="2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</row>
    <row r="22" spans="1:96" x14ac:dyDescent="0.2">
      <c r="A22" s="41" t="s">
        <v>214</v>
      </c>
      <c r="B22" s="23"/>
      <c r="C22" s="23"/>
      <c r="D22" s="23"/>
      <c r="E22" s="2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</row>
    <row r="23" spans="1:96" x14ac:dyDescent="0.2">
      <c r="A23" s="41" t="s">
        <v>215</v>
      </c>
      <c r="B23" s="23"/>
      <c r="C23" s="23"/>
      <c r="D23" s="23"/>
      <c r="E23" s="2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</row>
    <row r="24" spans="1:96" x14ac:dyDescent="0.2">
      <c r="A24" s="41" t="s">
        <v>216</v>
      </c>
      <c r="B24" s="23"/>
      <c r="C24" s="23"/>
      <c r="D24" s="23"/>
      <c r="E24" s="2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</row>
    <row r="25" spans="1:96" x14ac:dyDescent="0.2">
      <c r="A25" s="41" t="s">
        <v>217</v>
      </c>
      <c r="B25" s="23"/>
      <c r="C25" s="23"/>
      <c r="D25" s="23"/>
      <c r="E25" s="2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</row>
    <row r="26" spans="1:96" x14ac:dyDescent="0.2">
      <c r="A26" s="41" t="s">
        <v>218</v>
      </c>
      <c r="B26" s="23"/>
      <c r="C26" s="23"/>
      <c r="D26" s="23"/>
      <c r="E26" s="2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</row>
    <row r="27" spans="1:96" x14ac:dyDescent="0.2">
      <c r="A27" s="41" t="s">
        <v>219</v>
      </c>
      <c r="B27" s="23"/>
      <c r="C27" s="23"/>
      <c r="D27" s="23"/>
      <c r="E27" s="2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</row>
    <row r="28" spans="1:96" x14ac:dyDescent="0.2">
      <c r="A28" s="41" t="s">
        <v>220</v>
      </c>
      <c r="B28" s="23"/>
      <c r="C28" s="23"/>
      <c r="D28" s="23"/>
      <c r="E28" s="2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</row>
    <row r="29" spans="1:96" x14ac:dyDescent="0.2">
      <c r="A29" s="41" t="s">
        <v>221</v>
      </c>
      <c r="B29" s="23"/>
      <c r="C29" s="23"/>
      <c r="D29" s="23"/>
      <c r="E29" s="2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</row>
    <row r="30" spans="1:96" x14ac:dyDescent="0.2">
      <c r="A30" s="41" t="s">
        <v>222</v>
      </c>
      <c r="B30" s="23"/>
      <c r="C30" s="23"/>
      <c r="D30" s="23"/>
      <c r="E30" s="2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</row>
    <row r="31" spans="1:96" x14ac:dyDescent="0.2">
      <c r="A31" s="41" t="s">
        <v>223</v>
      </c>
      <c r="B31" s="23"/>
      <c r="C31" s="23"/>
      <c r="D31" s="23"/>
      <c r="E31" s="2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</row>
    <row r="32" spans="1:96" x14ac:dyDescent="0.2">
      <c r="A32" s="41" t="s">
        <v>224</v>
      </c>
      <c r="B32" s="23"/>
      <c r="C32" s="23"/>
      <c r="D32" s="23"/>
      <c r="E32" s="2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</row>
    <row r="33" spans="1:96" x14ac:dyDescent="0.2">
      <c r="A33" s="41" t="s">
        <v>225</v>
      </c>
      <c r="B33" s="23"/>
      <c r="C33" s="23"/>
      <c r="D33" s="23"/>
      <c r="E33" s="2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</row>
    <row r="34" spans="1:96" x14ac:dyDescent="0.2">
      <c r="A34" s="41" t="s">
        <v>226</v>
      </c>
      <c r="B34" s="23"/>
      <c r="C34" s="23"/>
      <c r="D34" s="23"/>
      <c r="E34" s="2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</row>
    <row r="35" spans="1:96" x14ac:dyDescent="0.2">
      <c r="A35" s="41" t="s">
        <v>227</v>
      </c>
      <c r="B35" s="23"/>
      <c r="C35" s="23"/>
      <c r="D35" s="23"/>
      <c r="E35" s="2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</row>
    <row r="36" spans="1:96" x14ac:dyDescent="0.2">
      <c r="A36" s="41" t="s">
        <v>228</v>
      </c>
      <c r="B36" s="23"/>
      <c r="C36" s="23"/>
      <c r="D36" s="23"/>
      <c r="E36" s="2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</row>
    <row r="37" spans="1:96" x14ac:dyDescent="0.2">
      <c r="A37" s="41" t="s">
        <v>229</v>
      </c>
      <c r="B37" s="23"/>
      <c r="C37" s="23"/>
      <c r="D37" s="23"/>
      <c r="E37" s="2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</row>
    <row r="38" spans="1:96" x14ac:dyDescent="0.2">
      <c r="A38" s="41" t="s">
        <v>230</v>
      </c>
      <c r="B38" s="23"/>
      <c r="C38" s="23"/>
      <c r="D38" s="23"/>
      <c r="E38" s="23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</row>
    <row r="39" spans="1:96" x14ac:dyDescent="0.2">
      <c r="A39" s="41" t="s">
        <v>231</v>
      </c>
      <c r="B39" s="23"/>
      <c r="C39" s="23"/>
      <c r="D39" s="23"/>
      <c r="E39" s="23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</row>
    <row r="40" spans="1:96" x14ac:dyDescent="0.2">
      <c r="A40" s="41" t="s">
        <v>232</v>
      </c>
      <c r="B40" s="23"/>
      <c r="C40" s="23"/>
      <c r="D40" s="23"/>
      <c r="E40" s="23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</row>
    <row r="41" spans="1:96" x14ac:dyDescent="0.2">
      <c r="A41" s="41" t="s">
        <v>233</v>
      </c>
      <c r="B41" s="23"/>
      <c r="C41" s="23"/>
      <c r="D41" s="23"/>
      <c r="E41" s="23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</row>
    <row r="42" spans="1:96" x14ac:dyDescent="0.2">
      <c r="A42" s="41" t="s">
        <v>234</v>
      </c>
      <c r="B42" s="23"/>
      <c r="C42" s="23"/>
      <c r="D42" s="23"/>
      <c r="E42" s="23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</row>
    <row r="43" spans="1:96" x14ac:dyDescent="0.2">
      <c r="A43" s="41" t="s">
        <v>235</v>
      </c>
      <c r="B43" s="23"/>
      <c r="C43" s="23"/>
      <c r="D43" s="23"/>
      <c r="E43" s="2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</row>
    <row r="44" spans="1:96" x14ac:dyDescent="0.2">
      <c r="A44" s="41" t="s">
        <v>236</v>
      </c>
      <c r="B44" s="23"/>
      <c r="C44" s="23"/>
      <c r="D44" s="23"/>
      <c r="E44" s="23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</row>
    <row r="45" spans="1:96" x14ac:dyDescent="0.2">
      <c r="A45" s="41" t="s">
        <v>237</v>
      </c>
      <c r="B45" s="23"/>
      <c r="C45" s="23"/>
      <c r="D45" s="23"/>
      <c r="E45" s="23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</row>
    <row r="46" spans="1:96" x14ac:dyDescent="0.2">
      <c r="A46" s="41" t="s">
        <v>238</v>
      </c>
      <c r="B46" s="23"/>
      <c r="C46" s="23"/>
      <c r="D46" s="23"/>
      <c r="E46" s="23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</row>
    <row r="47" spans="1:96" x14ac:dyDescent="0.2">
      <c r="A47" s="41" t="s">
        <v>239</v>
      </c>
      <c r="B47" s="23"/>
      <c r="C47" s="23"/>
      <c r="D47" s="23"/>
      <c r="E47" s="2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</row>
    <row r="48" spans="1:96" x14ac:dyDescent="0.2">
      <c r="A48" s="41" t="s">
        <v>240</v>
      </c>
      <c r="B48" s="23"/>
      <c r="C48" s="23"/>
      <c r="D48" s="23"/>
      <c r="E48" s="2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</row>
    <row r="49" spans="1:96" x14ac:dyDescent="0.2">
      <c r="A49" s="41" t="s">
        <v>241</v>
      </c>
      <c r="B49" s="23"/>
      <c r="C49" s="23"/>
      <c r="D49" s="23"/>
      <c r="E49" s="23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</row>
    <row r="50" spans="1:96" x14ac:dyDescent="0.2">
      <c r="A50" s="41" t="s">
        <v>242</v>
      </c>
      <c r="B50" s="23"/>
      <c r="C50" s="23"/>
      <c r="D50" s="23"/>
      <c r="E50" s="23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</row>
    <row r="51" spans="1:96" x14ac:dyDescent="0.2">
      <c r="A51" s="41" t="s">
        <v>243</v>
      </c>
      <c r="B51" s="23"/>
      <c r="C51" s="23"/>
      <c r="D51" s="23"/>
      <c r="E51" s="23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</row>
    <row r="52" spans="1:96" x14ac:dyDescent="0.2">
      <c r="A52" s="41" t="s">
        <v>244</v>
      </c>
      <c r="B52" s="23"/>
      <c r="C52" s="23"/>
      <c r="D52" s="23"/>
      <c r="E52" s="23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</row>
    <row r="53" spans="1:96" x14ac:dyDescent="0.2">
      <c r="A53" s="41" t="s">
        <v>245</v>
      </c>
      <c r="B53" s="23"/>
      <c r="C53" s="23"/>
      <c r="D53" s="23"/>
      <c r="E53" s="23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</row>
    <row r="54" spans="1:96" x14ac:dyDescent="0.2">
      <c r="A54" s="41" t="s">
        <v>246</v>
      </c>
      <c r="B54" s="23"/>
      <c r="C54" s="23"/>
      <c r="D54" s="23"/>
      <c r="E54" s="23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</row>
    <row r="55" spans="1:96" x14ac:dyDescent="0.2">
      <c r="A55" s="41" t="s">
        <v>247</v>
      </c>
      <c r="B55" s="23"/>
      <c r="C55" s="23"/>
      <c r="D55" s="23"/>
      <c r="E55" s="23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</row>
    <row r="56" spans="1:96" x14ac:dyDescent="0.2">
      <c r="A56" s="41" t="s">
        <v>248</v>
      </c>
      <c r="B56" s="23"/>
      <c r="C56" s="23"/>
      <c r="D56" s="23"/>
      <c r="E56" s="23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</row>
    <row r="57" spans="1:96" x14ac:dyDescent="0.2">
      <c r="A57" s="41" t="s">
        <v>249</v>
      </c>
      <c r="B57" s="23"/>
      <c r="C57" s="23"/>
      <c r="D57" s="23"/>
      <c r="E57" s="23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</row>
    <row r="58" spans="1:96" x14ac:dyDescent="0.2">
      <c r="A58" s="41" t="s">
        <v>250</v>
      </c>
      <c r="B58" s="23"/>
      <c r="C58" s="23"/>
      <c r="D58" s="23"/>
      <c r="E58" s="23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</row>
    <row r="59" spans="1:96" x14ac:dyDescent="0.2">
      <c r="A59" s="41" t="s">
        <v>251</v>
      </c>
      <c r="B59" s="23"/>
      <c r="C59" s="23"/>
      <c r="D59" s="23"/>
      <c r="E59" s="23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</row>
    <row r="60" spans="1:96" x14ac:dyDescent="0.2">
      <c r="A60" s="41" t="s">
        <v>252</v>
      </c>
      <c r="B60" s="23"/>
      <c r="C60" s="23"/>
      <c r="D60" s="23"/>
      <c r="E60" s="23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</row>
    <row r="61" spans="1:96" x14ac:dyDescent="0.2">
      <c r="A61" s="41" t="s">
        <v>253</v>
      </c>
      <c r="B61" s="23"/>
      <c r="C61" s="23"/>
      <c r="D61" s="23"/>
      <c r="E61" s="23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</row>
    <row r="62" spans="1:96" x14ac:dyDescent="0.2">
      <c r="A62" s="41" t="s">
        <v>254</v>
      </c>
      <c r="B62" s="23"/>
      <c r="C62" s="23"/>
      <c r="D62" s="23"/>
      <c r="E62" s="23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</row>
    <row r="63" spans="1:96" x14ac:dyDescent="0.2">
      <c r="A63" s="41" t="s">
        <v>255</v>
      </c>
      <c r="B63" s="23"/>
      <c r="C63" s="23"/>
      <c r="D63" s="23"/>
      <c r="E63" s="23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</row>
    <row r="64" spans="1:96" x14ac:dyDescent="0.2">
      <c r="A64" s="41" t="s">
        <v>256</v>
      </c>
      <c r="B64" s="23"/>
      <c r="C64" s="23"/>
      <c r="D64" s="23"/>
      <c r="E64" s="23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</row>
    <row r="65" spans="1:96" x14ac:dyDescent="0.2">
      <c r="A65" s="41" t="s">
        <v>257</v>
      </c>
      <c r="B65" s="23"/>
      <c r="C65" s="23"/>
      <c r="D65" s="23"/>
      <c r="E65" s="23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</row>
    <row r="66" spans="1:96" x14ac:dyDescent="0.2">
      <c r="A66" s="41" t="s">
        <v>258</v>
      </c>
      <c r="B66" s="23"/>
      <c r="C66" s="23"/>
      <c r="D66" s="23"/>
      <c r="E66" s="23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</row>
    <row r="67" spans="1:96" x14ac:dyDescent="0.2">
      <c r="A67" s="41" t="s">
        <v>259</v>
      </c>
      <c r="B67" s="23"/>
      <c r="C67" s="23"/>
      <c r="D67" s="23"/>
      <c r="E67" s="23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</row>
    <row r="68" spans="1:96" x14ac:dyDescent="0.2">
      <c r="A68" s="41" t="s">
        <v>260</v>
      </c>
      <c r="B68" s="23"/>
      <c r="C68" s="23"/>
      <c r="D68" s="23"/>
      <c r="E68" s="23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</row>
    <row r="69" spans="1:96" x14ac:dyDescent="0.2">
      <c r="A69" s="41" t="s">
        <v>261</v>
      </c>
      <c r="B69" s="23"/>
      <c r="C69" s="23"/>
      <c r="D69" s="23"/>
      <c r="E69" s="23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</row>
    <row r="70" spans="1:96" x14ac:dyDescent="0.2">
      <c r="A70" s="41" t="s">
        <v>262</v>
      </c>
      <c r="B70" s="23"/>
      <c r="C70" s="23"/>
      <c r="D70" s="23"/>
      <c r="E70" s="23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</row>
    <row r="71" spans="1:96" x14ac:dyDescent="0.2">
      <c r="A71" s="41" t="s">
        <v>263</v>
      </c>
      <c r="B71" s="23"/>
      <c r="C71" s="23"/>
      <c r="D71" s="23"/>
      <c r="E71" s="23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</row>
    <row r="72" spans="1:96" x14ac:dyDescent="0.2">
      <c r="A72" s="41" t="s">
        <v>264</v>
      </c>
      <c r="B72" s="23"/>
      <c r="C72" s="23"/>
      <c r="D72" s="23"/>
      <c r="E72" s="23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</row>
    <row r="73" spans="1:96" x14ac:dyDescent="0.2">
      <c r="A73" s="41" t="s">
        <v>265</v>
      </c>
      <c r="B73" s="23"/>
      <c r="C73" s="23"/>
      <c r="D73" s="23"/>
      <c r="E73" s="23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</row>
    <row r="74" spans="1:96" x14ac:dyDescent="0.2">
      <c r="A74" s="41" t="s">
        <v>266</v>
      </c>
      <c r="B74" s="23"/>
      <c r="C74" s="23"/>
      <c r="D74" s="23"/>
      <c r="E74" s="23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</row>
    <row r="75" spans="1:96" x14ac:dyDescent="0.2">
      <c r="A75" s="41" t="s">
        <v>267</v>
      </c>
      <c r="B75" s="23"/>
      <c r="C75" s="23"/>
      <c r="D75" s="23"/>
      <c r="E75" s="23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</row>
    <row r="76" spans="1:96" x14ac:dyDescent="0.2">
      <c r="A76" s="41" t="s">
        <v>268</v>
      </c>
      <c r="B76" s="23"/>
      <c r="C76" s="23"/>
      <c r="D76" s="23"/>
      <c r="E76" s="23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</row>
    <row r="77" spans="1:96" x14ac:dyDescent="0.2">
      <c r="A77" s="41" t="s">
        <v>269</v>
      </c>
      <c r="B77" s="23"/>
      <c r="C77" s="23"/>
      <c r="D77" s="23"/>
      <c r="E77" s="23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</row>
    <row r="78" spans="1:96" x14ac:dyDescent="0.2">
      <c r="A78" s="41" t="s">
        <v>270</v>
      </c>
      <c r="B78" s="23"/>
      <c r="C78" s="23"/>
      <c r="D78" s="23"/>
      <c r="E78" s="23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</row>
    <row r="79" spans="1:96" x14ac:dyDescent="0.2">
      <c r="A79" s="41" t="s">
        <v>271</v>
      </c>
      <c r="B79" s="23"/>
      <c r="C79" s="23"/>
      <c r="D79" s="23"/>
      <c r="E79" s="23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</row>
    <row r="80" spans="1:96" x14ac:dyDescent="0.2">
      <c r="A80" s="41" t="s">
        <v>272</v>
      </c>
      <c r="B80" s="23"/>
      <c r="C80" s="23"/>
      <c r="D80" s="23"/>
      <c r="E80" s="23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</row>
    <row r="81" spans="1:96" x14ac:dyDescent="0.2">
      <c r="A81" s="41" t="s">
        <v>273</v>
      </c>
      <c r="B81" s="23"/>
      <c r="C81" s="23"/>
      <c r="D81" s="23"/>
      <c r="E81" s="23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</row>
    <row r="82" spans="1:96" x14ac:dyDescent="0.2">
      <c r="A82" s="41" t="s">
        <v>274</v>
      </c>
      <c r="B82" s="23"/>
      <c r="C82" s="23"/>
      <c r="D82" s="23"/>
      <c r="E82" s="23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</row>
    <row r="83" spans="1:96" x14ac:dyDescent="0.2">
      <c r="A83" s="41" t="s">
        <v>275</v>
      </c>
      <c r="B83" s="23"/>
      <c r="C83" s="23"/>
      <c r="D83" s="23"/>
      <c r="E83" s="23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</row>
    <row r="84" spans="1:96" x14ac:dyDescent="0.2">
      <c r="A84" s="41" t="s">
        <v>276</v>
      </c>
      <c r="B84" s="23"/>
      <c r="C84" s="23"/>
      <c r="D84" s="23"/>
      <c r="E84" s="23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</row>
    <row r="85" spans="1:96" x14ac:dyDescent="0.2">
      <c r="A85" s="41" t="s">
        <v>277</v>
      </c>
      <c r="B85" s="23"/>
      <c r="C85" s="23"/>
      <c r="D85" s="23"/>
      <c r="E85" s="23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</row>
    <row r="86" spans="1:96" x14ac:dyDescent="0.2">
      <c r="A86" s="41" t="s">
        <v>278</v>
      </c>
      <c r="B86" s="23"/>
      <c r="C86" s="23"/>
      <c r="D86" s="23"/>
      <c r="E86" s="23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</row>
    <row r="87" spans="1:96" x14ac:dyDescent="0.2">
      <c r="A87" s="41" t="s">
        <v>279</v>
      </c>
      <c r="B87" s="23"/>
      <c r="C87" s="23"/>
      <c r="D87" s="23"/>
      <c r="E87" s="23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</row>
    <row r="88" spans="1:96" x14ac:dyDescent="0.2">
      <c r="A88" s="41" t="s">
        <v>280</v>
      </c>
      <c r="B88" s="23"/>
      <c r="C88" s="23"/>
      <c r="D88" s="23"/>
      <c r="E88" s="23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</row>
    <row r="89" spans="1:96" x14ac:dyDescent="0.2">
      <c r="A89" s="41" t="s">
        <v>281</v>
      </c>
      <c r="B89" s="23"/>
      <c r="C89" s="23"/>
      <c r="D89" s="23"/>
      <c r="E89" s="23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</row>
    <row r="90" spans="1:96" x14ac:dyDescent="0.2">
      <c r="A90" s="41" t="s">
        <v>282</v>
      </c>
      <c r="B90" s="23"/>
      <c r="C90" s="23"/>
      <c r="D90" s="23"/>
      <c r="E90" s="23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</row>
    <row r="91" spans="1:96" x14ac:dyDescent="0.2">
      <c r="A91" s="41" t="s">
        <v>283</v>
      </c>
      <c r="B91" s="23"/>
      <c r="C91" s="23"/>
      <c r="D91" s="23"/>
      <c r="E91" s="23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</row>
    <row r="92" spans="1:96" x14ac:dyDescent="0.2">
      <c r="A92" s="41" t="s">
        <v>284</v>
      </c>
      <c r="B92" s="23"/>
      <c r="C92" s="23"/>
      <c r="D92" s="23"/>
      <c r="E92" s="23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</row>
    <row r="93" spans="1:96" x14ac:dyDescent="0.2">
      <c r="A93" s="41" t="s">
        <v>285</v>
      </c>
      <c r="B93" s="23"/>
      <c r="C93" s="23"/>
      <c r="D93" s="23"/>
      <c r="E93" s="23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</row>
    <row r="94" spans="1:96" x14ac:dyDescent="0.2">
      <c r="A94" s="41" t="s">
        <v>286</v>
      </c>
      <c r="B94" s="23"/>
      <c r="C94" s="23"/>
      <c r="D94" s="23"/>
      <c r="E94" s="23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</row>
    <row r="95" spans="1:96" x14ac:dyDescent="0.2">
      <c r="A95" s="41" t="s">
        <v>287</v>
      </c>
      <c r="B95" s="23"/>
      <c r="C95" s="23"/>
      <c r="D95" s="23"/>
      <c r="E95" s="23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</row>
    <row r="96" spans="1:96" x14ac:dyDescent="0.2">
      <c r="A96" s="41" t="s">
        <v>288</v>
      </c>
      <c r="B96" s="23"/>
      <c r="C96" s="23"/>
      <c r="D96" s="23"/>
      <c r="E96" s="23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</row>
    <row r="97" spans="1:96" x14ac:dyDescent="0.2">
      <c r="A97" s="41" t="s">
        <v>289</v>
      </c>
      <c r="B97" s="23"/>
      <c r="C97" s="23"/>
      <c r="D97" s="23"/>
      <c r="E97" s="23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</row>
    <row r="98" spans="1:96" x14ac:dyDescent="0.2">
      <c r="A98" s="41" t="s">
        <v>290</v>
      </c>
      <c r="B98" s="23"/>
      <c r="C98" s="23"/>
      <c r="D98" s="23"/>
      <c r="E98" s="23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</row>
    <row r="99" spans="1:96" x14ac:dyDescent="0.2">
      <c r="A99" s="41" t="s">
        <v>291</v>
      </c>
      <c r="B99" s="23"/>
      <c r="C99" s="23"/>
      <c r="D99" s="23"/>
      <c r="E99" s="23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</row>
    <row r="100" spans="1:96" x14ac:dyDescent="0.2">
      <c r="A100" s="41" t="s">
        <v>292</v>
      </c>
      <c r="B100" s="23"/>
      <c r="C100" s="23"/>
      <c r="D100" s="23"/>
      <c r="E100" s="23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</row>
    <row r="101" spans="1:96" x14ac:dyDescent="0.2">
      <c r="A101" s="41" t="s">
        <v>293</v>
      </c>
      <c r="B101" s="23"/>
      <c r="C101" s="23"/>
      <c r="D101" s="23"/>
      <c r="E101" s="23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</row>
    <row r="102" spans="1:96" x14ac:dyDescent="0.2">
      <c r="A102" s="41" t="s">
        <v>294</v>
      </c>
      <c r="B102" s="23"/>
      <c r="C102" s="23"/>
      <c r="D102" s="23"/>
      <c r="E102" s="23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</row>
    <row r="103" spans="1:96" x14ac:dyDescent="0.2">
      <c r="A103" s="41" t="s">
        <v>295</v>
      </c>
      <c r="B103" s="23"/>
      <c r="C103" s="23"/>
      <c r="D103" s="23"/>
      <c r="E103" s="23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</row>
    <row r="104" spans="1:96" x14ac:dyDescent="0.2">
      <c r="A104" s="41" t="s">
        <v>296</v>
      </c>
      <c r="B104" s="23"/>
      <c r="C104" s="23"/>
      <c r="D104" s="23"/>
      <c r="E104" s="23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</row>
    <row r="105" spans="1:96" x14ac:dyDescent="0.2">
      <c r="A105" s="41" t="s">
        <v>297</v>
      </c>
      <c r="B105" s="23"/>
      <c r="C105" s="23"/>
      <c r="D105" s="23"/>
      <c r="E105" s="23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</row>
    <row r="106" spans="1:96" x14ac:dyDescent="0.2">
      <c r="A106" s="41" t="s">
        <v>298</v>
      </c>
      <c r="B106" s="23"/>
      <c r="C106" s="23"/>
      <c r="D106" s="23"/>
      <c r="E106" s="23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</row>
    <row r="107" spans="1:96" x14ac:dyDescent="0.2">
      <c r="A107" s="41" t="s">
        <v>299</v>
      </c>
      <c r="B107" s="23"/>
      <c r="C107" s="23"/>
      <c r="D107" s="23"/>
      <c r="E107" s="23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</row>
    <row r="108" spans="1:96" x14ac:dyDescent="0.2">
      <c r="A108" s="41" t="s">
        <v>300</v>
      </c>
      <c r="B108" s="23"/>
      <c r="C108" s="23"/>
      <c r="D108" s="23"/>
      <c r="E108" s="23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</row>
    <row r="109" spans="1:96" x14ac:dyDescent="0.2">
      <c r="A109" s="41" t="s">
        <v>301</v>
      </c>
      <c r="B109" s="23"/>
      <c r="C109" s="23"/>
      <c r="D109" s="23"/>
      <c r="E109" s="2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</row>
    <row r="110" spans="1:96" x14ac:dyDescent="0.2">
      <c r="A110" s="41" t="s">
        <v>302</v>
      </c>
      <c r="B110" s="23"/>
      <c r="C110" s="23"/>
      <c r="D110" s="23"/>
      <c r="E110" s="23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</row>
    <row r="111" spans="1:96" x14ac:dyDescent="0.2">
      <c r="A111" s="41" t="s">
        <v>303</v>
      </c>
      <c r="B111" s="23"/>
      <c r="C111" s="23"/>
      <c r="D111" s="23"/>
      <c r="E111" s="23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</row>
    <row r="112" spans="1:96" x14ac:dyDescent="0.2">
      <c r="A112" s="41" t="s">
        <v>304</v>
      </c>
      <c r="B112" s="23"/>
      <c r="C112" s="23"/>
      <c r="D112" s="23"/>
      <c r="E112" s="23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</row>
  </sheetData>
  <sheetProtection selectLockedCells="1" autoFilter="0"/>
  <mergeCells count="40">
    <mergeCell ref="AV6:AX6"/>
    <mergeCell ref="AY6:BC6"/>
    <mergeCell ref="AV7:AX7"/>
    <mergeCell ref="AY7:BC7"/>
    <mergeCell ref="CA3:CC3"/>
    <mergeCell ref="CA4:CC4"/>
    <mergeCell ref="CA5:CC5"/>
    <mergeCell ref="AV3:AX3"/>
    <mergeCell ref="AV4:AX4"/>
    <mergeCell ref="AV5:AX5"/>
    <mergeCell ref="CA6:CC6"/>
    <mergeCell ref="CA7:CC7"/>
    <mergeCell ref="AY3:BD3"/>
    <mergeCell ref="BD6:BH6"/>
    <mergeCell ref="BD7:BH7"/>
    <mergeCell ref="R5:T5"/>
    <mergeCell ref="U5:Y5"/>
    <mergeCell ref="R6:T6"/>
    <mergeCell ref="U6:Y6"/>
    <mergeCell ref="R7:T7"/>
    <mergeCell ref="U7:Y7"/>
    <mergeCell ref="CL10:CR10"/>
    <mergeCell ref="CE10:CK10"/>
    <mergeCell ref="BC10:BI10"/>
    <mergeCell ref="BJ10:BP10"/>
    <mergeCell ref="BQ10:BW10"/>
    <mergeCell ref="B8:E8"/>
    <mergeCell ref="F10:L10"/>
    <mergeCell ref="M10:S10"/>
    <mergeCell ref="BX10:CD10"/>
    <mergeCell ref="AH10:AN10"/>
    <mergeCell ref="AO10:AU10"/>
    <mergeCell ref="AV10:BB10"/>
    <mergeCell ref="T10:Z10"/>
    <mergeCell ref="AA10:AG10"/>
    <mergeCell ref="A3:E3"/>
    <mergeCell ref="R3:T3"/>
    <mergeCell ref="U3:Y3"/>
    <mergeCell ref="R4:T4"/>
    <mergeCell ref="U4:Y4"/>
  </mergeCells>
  <phoneticPr fontId="1" type="noConversion"/>
  <conditionalFormatting sqref="F11:CR112">
    <cfRule type="expression" dxfId="8" priority="2" stopIfTrue="1">
      <formula>WEEKDAY(F$12,2)&gt;5</formula>
    </cfRule>
  </conditionalFormatting>
  <conditionalFormatting sqref="F9:CR9">
    <cfRule type="expression" dxfId="7" priority="3" stopIfTrue="1">
      <formula>E9=F9</formula>
    </cfRule>
  </conditionalFormatting>
  <conditionalFormatting sqref="F13:CR112">
    <cfRule type="expression" dxfId="6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4">
    <tabColor theme="5" tint="0.39997558519241921"/>
    <pageSetUpPr fitToPage="1"/>
  </sheetPr>
  <dimension ref="A1:CR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I29" sqref="I29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96" width="2.625" style="1" customWidth="1"/>
    <col min="97" max="16384" width="9" style="1"/>
  </cols>
  <sheetData>
    <row r="1" spans="1:96" x14ac:dyDescent="0.2">
      <c r="A1" s="67" t="s">
        <v>305</v>
      </c>
      <c r="B1" s="71">
        <v>2016</v>
      </c>
      <c r="H1" s="2" t="s">
        <v>35</v>
      </c>
      <c r="I1" s="2"/>
      <c r="J1" s="2"/>
      <c r="K1" s="2"/>
      <c r="L1" s="2"/>
      <c r="M1" s="2"/>
      <c r="N1" s="2"/>
      <c r="O1" s="2"/>
      <c r="P1" s="2"/>
      <c r="AM1" s="2" t="s">
        <v>36</v>
      </c>
      <c r="AN1" s="2"/>
      <c r="AO1" s="2"/>
      <c r="AP1" s="2"/>
      <c r="AQ1" s="2"/>
      <c r="AR1" s="2"/>
      <c r="AS1" s="2"/>
      <c r="AT1" s="2"/>
      <c r="AU1" s="2"/>
      <c r="BR1" s="2" t="s">
        <v>37</v>
      </c>
      <c r="BS1" s="2"/>
      <c r="BT1" s="2"/>
      <c r="BU1" s="2"/>
      <c r="BV1" s="2"/>
      <c r="BW1" s="2"/>
      <c r="BX1" s="2"/>
      <c r="BY1" s="2"/>
      <c r="BZ1" s="2"/>
    </row>
    <row r="2" spans="1:96" x14ac:dyDescent="0.2">
      <c r="H2" s="2" t="s">
        <v>0</v>
      </c>
      <c r="I2" s="2"/>
      <c r="J2" s="19" t="s">
        <v>2</v>
      </c>
      <c r="K2" s="19" t="s">
        <v>3</v>
      </c>
      <c r="L2" s="19" t="s">
        <v>4</v>
      </c>
      <c r="M2" s="19" t="s">
        <v>3</v>
      </c>
      <c r="N2" s="19" t="s">
        <v>5</v>
      </c>
      <c r="O2" s="19" t="s">
        <v>6</v>
      </c>
      <c r="P2" s="19" t="s">
        <v>6</v>
      </c>
      <c r="AM2" s="2" t="s">
        <v>0</v>
      </c>
      <c r="AN2" s="2"/>
      <c r="AO2" s="19" t="s">
        <v>2</v>
      </c>
      <c r="AP2" s="19" t="s">
        <v>3</v>
      </c>
      <c r="AQ2" s="19" t="s">
        <v>4</v>
      </c>
      <c r="AR2" s="19" t="s">
        <v>3</v>
      </c>
      <c r="AS2" s="19" t="s">
        <v>5</v>
      </c>
      <c r="AT2" s="19" t="s">
        <v>6</v>
      </c>
      <c r="AU2" s="19" t="s">
        <v>6</v>
      </c>
      <c r="BR2" s="2" t="s">
        <v>0</v>
      </c>
      <c r="BS2" s="2"/>
      <c r="BT2" s="19" t="s">
        <v>2</v>
      </c>
      <c r="BU2" s="19" t="s">
        <v>3</v>
      </c>
      <c r="BV2" s="19" t="s">
        <v>4</v>
      </c>
      <c r="BW2" s="19" t="s">
        <v>3</v>
      </c>
      <c r="BX2" s="19" t="s">
        <v>5</v>
      </c>
      <c r="BY2" s="19" t="s">
        <v>6</v>
      </c>
      <c r="BZ2" s="19" t="s">
        <v>6</v>
      </c>
    </row>
    <row r="3" spans="1:96" x14ac:dyDescent="0.2">
      <c r="A3" s="84"/>
      <c r="B3" s="84"/>
      <c r="C3" s="84"/>
      <c r="D3" s="84"/>
      <c r="E3" s="84"/>
      <c r="H3" s="1">
        <v>27</v>
      </c>
      <c r="J3" s="20"/>
      <c r="K3" s="20"/>
      <c r="L3" s="20">
        <v>1</v>
      </c>
      <c r="M3" s="20">
        <v>2</v>
      </c>
      <c r="N3" s="20">
        <v>3</v>
      </c>
      <c r="O3" s="38">
        <v>4</v>
      </c>
      <c r="P3" s="38">
        <v>5</v>
      </c>
      <c r="R3" s="82" t="str">
        <f>IFERROR(SMALL(jul,ROW()-2),"")</f>
        <v/>
      </c>
      <c r="S3" s="82"/>
      <c r="T3" s="82"/>
      <c r="U3" s="69" t="str">
        <f>IFERROR(VLOOKUP(R3,feestdagen,2,0),"")</f>
        <v/>
      </c>
      <c r="V3" s="69"/>
      <c r="W3" s="69"/>
      <c r="X3" s="69"/>
      <c r="Y3" s="69"/>
      <c r="Z3" s="69"/>
      <c r="AM3" s="1">
        <v>31</v>
      </c>
      <c r="AO3" s="20"/>
      <c r="AP3" s="20"/>
      <c r="AQ3" s="20"/>
      <c r="AR3" s="20"/>
      <c r="AS3" s="20"/>
      <c r="AT3" s="38">
        <v>1</v>
      </c>
      <c r="AU3" s="38">
        <v>2</v>
      </c>
      <c r="AW3" s="82" t="str">
        <f t="shared" ref="AW3:AW8" si="0">IFERROR(SMALL(aug,ROW()-2),"")</f>
        <v/>
      </c>
      <c r="AX3" s="82"/>
      <c r="AY3" s="82"/>
      <c r="AZ3" s="69" t="str">
        <f t="shared" ref="AZ3:AZ8" si="1">IFERROR(VLOOKUP(AW3,feestdagen,2,0),"")</f>
        <v/>
      </c>
      <c r="BA3" s="69"/>
      <c r="BB3" s="69"/>
      <c r="BC3" s="69"/>
      <c r="BD3" s="69"/>
      <c r="BE3" s="69"/>
      <c r="BR3" s="1">
        <v>36</v>
      </c>
      <c r="BT3" s="20"/>
      <c r="BU3" s="20">
        <v>1</v>
      </c>
      <c r="BV3" s="20">
        <v>2</v>
      </c>
      <c r="BW3" s="20">
        <v>3</v>
      </c>
      <c r="BX3" s="20">
        <v>4</v>
      </c>
      <c r="BY3" s="38">
        <v>5</v>
      </c>
      <c r="BZ3" s="38">
        <v>6</v>
      </c>
      <c r="CB3" s="82">
        <f>IFERROR(SMALL(sep,ROW()-2),"")</f>
        <v>42633</v>
      </c>
      <c r="CC3" s="82"/>
      <c r="CD3" s="82"/>
      <c r="CE3" s="69" t="str">
        <f>IFERROR(VLOOKUP(CB3,feestdagen,2,0),"")</f>
        <v>Prinsjesdag (N)</v>
      </c>
      <c r="CF3" s="69"/>
      <c r="CG3" s="69"/>
      <c r="CH3" s="69"/>
      <c r="CI3" s="69"/>
      <c r="CJ3" s="69"/>
    </row>
    <row r="4" spans="1:96" x14ac:dyDescent="0.2">
      <c r="H4" s="1">
        <v>28</v>
      </c>
      <c r="J4" s="20">
        <v>6</v>
      </c>
      <c r="K4" s="20">
        <v>7</v>
      </c>
      <c r="L4" s="20">
        <v>8</v>
      </c>
      <c r="M4" s="20">
        <v>9</v>
      </c>
      <c r="N4" s="20">
        <v>10</v>
      </c>
      <c r="O4" s="38">
        <v>11</v>
      </c>
      <c r="P4" s="38">
        <v>12</v>
      </c>
      <c r="R4" s="82" t="str">
        <f>IFERROR(SMALL(jul,ROW()-2),"")</f>
        <v/>
      </c>
      <c r="S4" s="82"/>
      <c r="T4" s="82"/>
      <c r="U4" s="69" t="str">
        <f>IFERROR(VLOOKUP(R4,feestdagen,2,0),"")</f>
        <v/>
      </c>
      <c r="V4" s="69"/>
      <c r="W4" s="69"/>
      <c r="X4" s="69"/>
      <c r="Y4" s="69"/>
      <c r="Z4" s="69"/>
      <c r="AM4" s="1">
        <v>32</v>
      </c>
      <c r="AO4" s="20">
        <v>3</v>
      </c>
      <c r="AP4" s="20">
        <v>4</v>
      </c>
      <c r="AQ4" s="20">
        <v>5</v>
      </c>
      <c r="AR4" s="20">
        <v>6</v>
      </c>
      <c r="AS4" s="20">
        <v>7</v>
      </c>
      <c r="AT4" s="38">
        <v>8</v>
      </c>
      <c r="AU4" s="38">
        <v>9</v>
      </c>
      <c r="AW4" s="82" t="str">
        <f t="shared" si="0"/>
        <v/>
      </c>
      <c r="AX4" s="82"/>
      <c r="AY4" s="82"/>
      <c r="AZ4" s="69" t="str">
        <f t="shared" si="1"/>
        <v/>
      </c>
      <c r="BA4" s="69"/>
      <c r="BB4" s="69"/>
      <c r="BC4" s="69"/>
      <c r="BD4" s="69"/>
      <c r="BE4" s="69"/>
      <c r="BR4" s="1">
        <v>37</v>
      </c>
      <c r="BT4" s="20">
        <v>7</v>
      </c>
      <c r="BU4" s="20">
        <v>8</v>
      </c>
      <c r="BV4" s="20">
        <v>9</v>
      </c>
      <c r="BW4" s="20">
        <v>10</v>
      </c>
      <c r="BX4" s="20">
        <v>11</v>
      </c>
      <c r="BY4" s="38">
        <v>12</v>
      </c>
      <c r="BZ4" s="38">
        <v>13</v>
      </c>
      <c r="CB4" s="82" t="str">
        <f>IFERROR(SMALL(sep,ROW()-2),"")</f>
        <v/>
      </c>
      <c r="CC4" s="82"/>
      <c r="CD4" s="82"/>
      <c r="CE4" s="69" t="str">
        <f>IFERROR(VLOOKUP(CB4,feestdagen,2,0),"")</f>
        <v/>
      </c>
      <c r="CF4" s="69"/>
      <c r="CG4" s="69"/>
      <c r="CH4" s="69"/>
      <c r="CI4" s="69"/>
      <c r="CJ4" s="69"/>
    </row>
    <row r="5" spans="1:96" x14ac:dyDescent="0.2">
      <c r="A5" s="5"/>
      <c r="B5" s="6"/>
      <c r="C5" s="6"/>
      <c r="D5" s="6"/>
      <c r="E5" s="7"/>
      <c r="H5" s="1">
        <v>29</v>
      </c>
      <c r="J5" s="20">
        <v>13</v>
      </c>
      <c r="K5" s="20">
        <v>14</v>
      </c>
      <c r="L5" s="20">
        <v>15</v>
      </c>
      <c r="M5" s="20">
        <v>16</v>
      </c>
      <c r="N5" s="20">
        <v>17</v>
      </c>
      <c r="O5" s="38">
        <v>18</v>
      </c>
      <c r="P5" s="38">
        <v>19</v>
      </c>
      <c r="R5" s="82" t="str">
        <f>IFERROR(SMALL(jul,ROW()-2),"")</f>
        <v/>
      </c>
      <c r="S5" s="82"/>
      <c r="T5" s="82"/>
      <c r="U5" s="69" t="str">
        <f>IFERROR(VLOOKUP(R5,feestdagen,2,0),"")</f>
        <v/>
      </c>
      <c r="V5" s="69"/>
      <c r="W5" s="69"/>
      <c r="X5" s="69"/>
      <c r="Y5" s="69"/>
      <c r="Z5" s="69"/>
      <c r="AM5" s="1">
        <v>33</v>
      </c>
      <c r="AO5" s="20">
        <v>10</v>
      </c>
      <c r="AP5" s="20">
        <v>11</v>
      </c>
      <c r="AQ5" s="20">
        <v>12</v>
      </c>
      <c r="AR5" s="20">
        <v>13</v>
      </c>
      <c r="AS5" s="20">
        <v>14</v>
      </c>
      <c r="AT5" s="38">
        <v>15</v>
      </c>
      <c r="AU5" s="38">
        <v>16</v>
      </c>
      <c r="AW5" s="82" t="str">
        <f t="shared" si="0"/>
        <v/>
      </c>
      <c r="AX5" s="82"/>
      <c r="AY5" s="82"/>
      <c r="AZ5" s="69" t="str">
        <f t="shared" si="1"/>
        <v/>
      </c>
      <c r="BA5" s="69"/>
      <c r="BB5" s="69"/>
      <c r="BC5" s="69"/>
      <c r="BD5" s="69"/>
      <c r="BE5" s="69"/>
      <c r="BR5" s="1">
        <v>38</v>
      </c>
      <c r="BT5" s="20">
        <v>14</v>
      </c>
      <c r="BU5" s="20">
        <v>15</v>
      </c>
      <c r="BV5" s="20">
        <v>16</v>
      </c>
      <c r="BW5" s="20">
        <v>17</v>
      </c>
      <c r="BX5" s="20">
        <v>18</v>
      </c>
      <c r="BY5" s="38">
        <v>19</v>
      </c>
      <c r="BZ5" s="38">
        <v>20</v>
      </c>
      <c r="CB5" s="82" t="str">
        <f>IFERROR(SMALL(sep,ROW()-2),"")</f>
        <v/>
      </c>
      <c r="CC5" s="82"/>
      <c r="CD5" s="82"/>
      <c r="CE5" s="69" t="str">
        <f>IFERROR(VLOOKUP(CB5,feestdagen,2,0),"")</f>
        <v/>
      </c>
      <c r="CF5" s="69"/>
      <c r="CG5" s="69"/>
      <c r="CH5" s="69"/>
      <c r="CI5" s="69"/>
      <c r="CJ5" s="69"/>
    </row>
    <row r="6" spans="1:96" x14ac:dyDescent="0.2">
      <c r="A6" s="35"/>
      <c r="B6" s="6"/>
      <c r="C6" s="6"/>
      <c r="D6" s="6"/>
      <c r="E6" s="7"/>
      <c r="H6" s="1">
        <v>30</v>
      </c>
      <c r="J6" s="20">
        <v>20</v>
      </c>
      <c r="K6" s="20">
        <v>21</v>
      </c>
      <c r="L6" s="20">
        <v>22</v>
      </c>
      <c r="M6" s="20">
        <v>23</v>
      </c>
      <c r="N6" s="20">
        <v>24</v>
      </c>
      <c r="O6" s="38">
        <v>25</v>
      </c>
      <c r="P6" s="38">
        <v>26</v>
      </c>
      <c r="R6" s="82" t="str">
        <f>IFERROR(SMALL(jul,ROW()-2),"")</f>
        <v/>
      </c>
      <c r="S6" s="82"/>
      <c r="T6" s="82"/>
      <c r="U6" s="69" t="str">
        <f>IFERROR(VLOOKUP(R6,feestdagen,2,0),"")</f>
        <v/>
      </c>
      <c r="V6" s="69"/>
      <c r="W6" s="69"/>
      <c r="X6" s="69"/>
      <c r="Y6" s="69"/>
      <c r="Z6" s="69"/>
      <c r="AM6" s="1">
        <v>34</v>
      </c>
      <c r="AO6" s="20">
        <v>17</v>
      </c>
      <c r="AP6" s="20">
        <v>18</v>
      </c>
      <c r="AQ6" s="20">
        <v>19</v>
      </c>
      <c r="AR6" s="20">
        <v>20</v>
      </c>
      <c r="AS6" s="20">
        <v>21</v>
      </c>
      <c r="AT6" s="38">
        <v>22</v>
      </c>
      <c r="AU6" s="38">
        <v>23</v>
      </c>
      <c r="AW6" s="82" t="str">
        <f t="shared" si="0"/>
        <v/>
      </c>
      <c r="AX6" s="82"/>
      <c r="AY6" s="82"/>
      <c r="AZ6" s="69" t="str">
        <f t="shared" si="1"/>
        <v/>
      </c>
      <c r="BA6" s="69"/>
      <c r="BB6" s="69"/>
      <c r="BC6" s="69"/>
      <c r="BD6" s="69"/>
      <c r="BE6" s="69"/>
      <c r="BR6" s="1">
        <v>39</v>
      </c>
      <c r="BT6" s="20">
        <v>21</v>
      </c>
      <c r="BU6" s="20">
        <v>22</v>
      </c>
      <c r="BV6" s="20">
        <v>23</v>
      </c>
      <c r="BW6" s="20">
        <v>24</v>
      </c>
      <c r="BX6" s="20">
        <v>25</v>
      </c>
      <c r="BY6" s="38">
        <v>26</v>
      </c>
      <c r="BZ6" s="38">
        <v>27</v>
      </c>
      <c r="CB6" s="82" t="str">
        <f>IFERROR(SMALL(sep,ROW()-2),"")</f>
        <v/>
      </c>
      <c r="CC6" s="82"/>
      <c r="CD6" s="82"/>
      <c r="CE6" s="69" t="str">
        <f>IFERROR(VLOOKUP(CB6,feestdagen,2,0),"")</f>
        <v/>
      </c>
      <c r="CF6" s="69"/>
      <c r="CG6" s="69"/>
      <c r="CH6" s="69"/>
      <c r="CI6" s="69"/>
      <c r="CJ6" s="69"/>
    </row>
    <row r="7" spans="1:96" x14ac:dyDescent="0.2">
      <c r="A7" s="8"/>
      <c r="B7" s="8"/>
      <c r="C7" s="8"/>
      <c r="D7" s="8"/>
      <c r="E7" s="8"/>
      <c r="H7" s="1">
        <v>31</v>
      </c>
      <c r="J7" s="20">
        <v>27</v>
      </c>
      <c r="K7" s="20">
        <v>28</v>
      </c>
      <c r="L7" s="20">
        <v>29</v>
      </c>
      <c r="M7" s="20">
        <v>30</v>
      </c>
      <c r="N7" s="1">
        <v>31</v>
      </c>
      <c r="P7" s="4"/>
      <c r="R7" s="82" t="str">
        <f>IFERROR(SMALL(jul,ROW()-2),"")</f>
        <v/>
      </c>
      <c r="S7" s="82"/>
      <c r="T7" s="82"/>
      <c r="U7" s="69" t="str">
        <f>IFERROR(VLOOKUP(R7,feestdagen,2,0),"")</f>
        <v/>
      </c>
      <c r="V7" s="69"/>
      <c r="W7" s="69"/>
      <c r="X7" s="69"/>
      <c r="Y7" s="69"/>
      <c r="Z7" s="69"/>
      <c r="AM7" s="1">
        <v>35</v>
      </c>
      <c r="AO7" s="20">
        <v>24</v>
      </c>
      <c r="AP7" s="20">
        <v>25</v>
      </c>
      <c r="AQ7" s="20">
        <v>26</v>
      </c>
      <c r="AR7" s="20">
        <v>27</v>
      </c>
      <c r="AS7" s="1">
        <v>28</v>
      </c>
      <c r="AT7" s="38">
        <v>29</v>
      </c>
      <c r="AU7" s="38">
        <v>30</v>
      </c>
      <c r="AW7" s="82" t="str">
        <f t="shared" si="0"/>
        <v/>
      </c>
      <c r="AX7" s="82"/>
      <c r="AY7" s="82"/>
      <c r="AZ7" s="69" t="str">
        <f t="shared" si="1"/>
        <v/>
      </c>
      <c r="BA7" s="69"/>
      <c r="BB7" s="69"/>
      <c r="BC7" s="69"/>
      <c r="BD7" s="69"/>
      <c r="BE7" s="69"/>
      <c r="BR7" s="1">
        <v>40</v>
      </c>
      <c r="BT7" s="20">
        <v>28</v>
      </c>
      <c r="BU7" s="20">
        <v>29</v>
      </c>
      <c r="BV7" s="20">
        <v>30</v>
      </c>
      <c r="BW7" s="20"/>
      <c r="BY7" s="21"/>
      <c r="BZ7" s="21"/>
      <c r="CB7" s="82" t="str">
        <f>IFERROR(SMALL(sep,ROW()-2),"")</f>
        <v/>
      </c>
      <c r="CC7" s="82"/>
      <c r="CD7" s="82"/>
      <c r="CE7" s="69" t="str">
        <f>IFERROR(VLOOKUP(CB7,feestdagen,2,0),"")</f>
        <v/>
      </c>
      <c r="CF7" s="69"/>
      <c r="CG7" s="69"/>
      <c r="CH7" s="69"/>
      <c r="CI7" s="69"/>
      <c r="CJ7" s="69"/>
    </row>
    <row r="8" spans="1:96" x14ac:dyDescent="0.2">
      <c r="A8" s="9"/>
      <c r="B8" s="78"/>
      <c r="C8" s="79"/>
      <c r="D8" s="79"/>
      <c r="E8" s="80"/>
      <c r="AM8" s="1">
        <v>36</v>
      </c>
      <c r="AO8" s="1">
        <v>31</v>
      </c>
      <c r="AW8" s="82" t="str">
        <f t="shared" si="0"/>
        <v/>
      </c>
      <c r="AX8" s="82"/>
      <c r="AY8" s="82"/>
      <c r="AZ8" s="69" t="str">
        <f t="shared" si="1"/>
        <v/>
      </c>
      <c r="BA8" s="69"/>
      <c r="BB8" s="69"/>
      <c r="BC8" s="69"/>
      <c r="BD8" s="69"/>
      <c r="BE8" s="69"/>
    </row>
    <row r="9" spans="1:96" x14ac:dyDescent="0.2">
      <c r="A9" s="13"/>
      <c r="B9" s="8"/>
      <c r="C9" s="8"/>
      <c r="D9" s="8"/>
      <c r="E9" s="8"/>
      <c r="F9">
        <f>MONTH(F12)</f>
        <v>6</v>
      </c>
      <c r="G9">
        <f t="shared" ref="G9:BR9" si="2">MONTH(G12)</f>
        <v>6</v>
      </c>
      <c r="H9">
        <f t="shared" si="2"/>
        <v>6</v>
      </c>
      <c r="I9">
        <f t="shared" si="2"/>
        <v>6</v>
      </c>
      <c r="J9">
        <f t="shared" si="2"/>
        <v>7</v>
      </c>
      <c r="K9">
        <f t="shared" si="2"/>
        <v>7</v>
      </c>
      <c r="L9">
        <f t="shared" si="2"/>
        <v>7</v>
      </c>
      <c r="M9">
        <f t="shared" si="2"/>
        <v>7</v>
      </c>
      <c r="N9">
        <f t="shared" si="2"/>
        <v>7</v>
      </c>
      <c r="O9">
        <f t="shared" si="2"/>
        <v>7</v>
      </c>
      <c r="P9">
        <f t="shared" si="2"/>
        <v>7</v>
      </c>
      <c r="Q9">
        <f t="shared" si="2"/>
        <v>7</v>
      </c>
      <c r="R9">
        <f t="shared" si="2"/>
        <v>7</v>
      </c>
      <c r="S9">
        <f t="shared" si="2"/>
        <v>7</v>
      </c>
      <c r="T9">
        <f t="shared" si="2"/>
        <v>7</v>
      </c>
      <c r="U9">
        <f t="shared" si="2"/>
        <v>7</v>
      </c>
      <c r="V9">
        <f t="shared" si="2"/>
        <v>7</v>
      </c>
      <c r="W9">
        <f t="shared" si="2"/>
        <v>7</v>
      </c>
      <c r="X9">
        <f t="shared" si="2"/>
        <v>7</v>
      </c>
      <c r="Y9">
        <f t="shared" si="2"/>
        <v>7</v>
      </c>
      <c r="Z9">
        <f t="shared" si="2"/>
        <v>7</v>
      </c>
      <c r="AA9">
        <f t="shared" si="2"/>
        <v>7</v>
      </c>
      <c r="AB9">
        <f t="shared" si="2"/>
        <v>7</v>
      </c>
      <c r="AC9">
        <f t="shared" si="2"/>
        <v>7</v>
      </c>
      <c r="AD9">
        <f t="shared" si="2"/>
        <v>7</v>
      </c>
      <c r="AE9">
        <f t="shared" si="2"/>
        <v>7</v>
      </c>
      <c r="AF9">
        <f t="shared" si="2"/>
        <v>7</v>
      </c>
      <c r="AG9">
        <f t="shared" si="2"/>
        <v>7</v>
      </c>
      <c r="AH9">
        <f t="shared" si="2"/>
        <v>7</v>
      </c>
      <c r="AI9">
        <f t="shared" si="2"/>
        <v>7</v>
      </c>
      <c r="AJ9">
        <f t="shared" si="2"/>
        <v>7</v>
      </c>
      <c r="AK9">
        <f t="shared" si="2"/>
        <v>7</v>
      </c>
      <c r="AL9">
        <f t="shared" si="2"/>
        <v>7</v>
      </c>
      <c r="AM9">
        <f t="shared" si="2"/>
        <v>7</v>
      </c>
      <c r="AN9">
        <f t="shared" si="2"/>
        <v>7</v>
      </c>
      <c r="AO9">
        <f t="shared" si="2"/>
        <v>8</v>
      </c>
      <c r="AP9">
        <f t="shared" si="2"/>
        <v>8</v>
      </c>
      <c r="AQ9">
        <f t="shared" si="2"/>
        <v>8</v>
      </c>
      <c r="AR9">
        <f t="shared" si="2"/>
        <v>8</v>
      </c>
      <c r="AS9">
        <f t="shared" si="2"/>
        <v>8</v>
      </c>
      <c r="AT9">
        <f t="shared" si="2"/>
        <v>8</v>
      </c>
      <c r="AU9">
        <f t="shared" si="2"/>
        <v>8</v>
      </c>
      <c r="AV9">
        <f t="shared" si="2"/>
        <v>8</v>
      </c>
      <c r="AW9">
        <f t="shared" si="2"/>
        <v>8</v>
      </c>
      <c r="AX9">
        <f t="shared" si="2"/>
        <v>8</v>
      </c>
      <c r="AY9">
        <f t="shared" si="2"/>
        <v>8</v>
      </c>
      <c r="AZ9">
        <f t="shared" si="2"/>
        <v>8</v>
      </c>
      <c r="BA9">
        <f t="shared" si="2"/>
        <v>8</v>
      </c>
      <c r="BB9">
        <f t="shared" si="2"/>
        <v>8</v>
      </c>
      <c r="BC9">
        <f t="shared" si="2"/>
        <v>8</v>
      </c>
      <c r="BD9">
        <f t="shared" si="2"/>
        <v>8</v>
      </c>
      <c r="BE9">
        <f t="shared" si="2"/>
        <v>8</v>
      </c>
      <c r="BF9">
        <f t="shared" si="2"/>
        <v>8</v>
      </c>
      <c r="BG9">
        <f t="shared" si="2"/>
        <v>8</v>
      </c>
      <c r="BH9">
        <f t="shared" si="2"/>
        <v>8</v>
      </c>
      <c r="BI9">
        <f t="shared" si="2"/>
        <v>8</v>
      </c>
      <c r="BJ9">
        <f t="shared" si="2"/>
        <v>8</v>
      </c>
      <c r="BK9">
        <f t="shared" si="2"/>
        <v>8</v>
      </c>
      <c r="BL9">
        <f t="shared" si="2"/>
        <v>8</v>
      </c>
      <c r="BM9">
        <f t="shared" si="2"/>
        <v>8</v>
      </c>
      <c r="BN9">
        <f t="shared" si="2"/>
        <v>8</v>
      </c>
      <c r="BO9">
        <f t="shared" si="2"/>
        <v>8</v>
      </c>
      <c r="BP9">
        <f t="shared" si="2"/>
        <v>8</v>
      </c>
      <c r="BQ9">
        <f t="shared" si="2"/>
        <v>8</v>
      </c>
      <c r="BR9">
        <f t="shared" si="2"/>
        <v>8</v>
      </c>
      <c r="BS9">
        <f t="shared" ref="BS9:CR9" si="3">MONTH(BS12)</f>
        <v>8</v>
      </c>
      <c r="BT9">
        <f t="shared" si="3"/>
        <v>9</v>
      </c>
      <c r="BU9">
        <f t="shared" si="3"/>
        <v>9</v>
      </c>
      <c r="BV9">
        <f t="shared" si="3"/>
        <v>9</v>
      </c>
      <c r="BW9">
        <f t="shared" si="3"/>
        <v>9</v>
      </c>
      <c r="BX9">
        <f t="shared" si="3"/>
        <v>9</v>
      </c>
      <c r="BY9">
        <f t="shared" si="3"/>
        <v>9</v>
      </c>
      <c r="BZ9">
        <f t="shared" si="3"/>
        <v>9</v>
      </c>
      <c r="CA9">
        <f t="shared" si="3"/>
        <v>9</v>
      </c>
      <c r="CB9">
        <f t="shared" si="3"/>
        <v>9</v>
      </c>
      <c r="CC9">
        <f t="shared" si="3"/>
        <v>9</v>
      </c>
      <c r="CD9">
        <f t="shared" si="3"/>
        <v>9</v>
      </c>
      <c r="CE9">
        <f t="shared" si="3"/>
        <v>9</v>
      </c>
      <c r="CF9">
        <f t="shared" si="3"/>
        <v>9</v>
      </c>
      <c r="CG9">
        <f t="shared" si="3"/>
        <v>9</v>
      </c>
      <c r="CH9">
        <f t="shared" si="3"/>
        <v>9</v>
      </c>
      <c r="CI9">
        <f t="shared" si="3"/>
        <v>9</v>
      </c>
      <c r="CJ9">
        <f t="shared" si="3"/>
        <v>9</v>
      </c>
      <c r="CK9">
        <f t="shared" si="3"/>
        <v>9</v>
      </c>
      <c r="CL9">
        <f t="shared" si="3"/>
        <v>9</v>
      </c>
      <c r="CM9">
        <f t="shared" si="3"/>
        <v>9</v>
      </c>
      <c r="CN9">
        <f t="shared" si="3"/>
        <v>9</v>
      </c>
      <c r="CO9">
        <f t="shared" si="3"/>
        <v>9</v>
      </c>
      <c r="CP9">
        <f t="shared" si="3"/>
        <v>9</v>
      </c>
      <c r="CQ9">
        <f t="shared" si="3"/>
        <v>9</v>
      </c>
      <c r="CR9">
        <f t="shared" si="3"/>
        <v>9</v>
      </c>
    </row>
    <row r="10" spans="1:96" x14ac:dyDescent="0.2">
      <c r="A10" s="14"/>
      <c r="B10" s="15"/>
      <c r="C10" s="15"/>
      <c r="D10" s="15"/>
      <c r="E10" s="16"/>
      <c r="F10" s="81" t="s">
        <v>66</v>
      </c>
      <c r="G10" s="81"/>
      <c r="H10" s="81"/>
      <c r="I10" s="81"/>
      <c r="J10" s="81"/>
      <c r="K10" s="81"/>
      <c r="L10" s="81"/>
      <c r="M10" s="81" t="s">
        <v>38</v>
      </c>
      <c r="N10" s="81"/>
      <c r="O10" s="81"/>
      <c r="P10" s="81"/>
      <c r="Q10" s="81"/>
      <c r="R10" s="81"/>
      <c r="S10" s="81"/>
      <c r="T10" s="81" t="s">
        <v>39</v>
      </c>
      <c r="U10" s="81"/>
      <c r="V10" s="81"/>
      <c r="W10" s="81"/>
      <c r="X10" s="81"/>
      <c r="Y10" s="81"/>
      <c r="Z10" s="81"/>
      <c r="AA10" s="81" t="s">
        <v>40</v>
      </c>
      <c r="AB10" s="81"/>
      <c r="AC10" s="81"/>
      <c r="AD10" s="81"/>
      <c r="AE10" s="81"/>
      <c r="AF10" s="81"/>
      <c r="AG10" s="81"/>
      <c r="AH10" s="81" t="s">
        <v>41</v>
      </c>
      <c r="AI10" s="81"/>
      <c r="AJ10" s="81"/>
      <c r="AK10" s="81"/>
      <c r="AL10" s="81"/>
      <c r="AM10" s="81"/>
      <c r="AN10" s="81"/>
      <c r="AO10" s="81" t="s">
        <v>42</v>
      </c>
      <c r="AP10" s="81"/>
      <c r="AQ10" s="81"/>
      <c r="AR10" s="81"/>
      <c r="AS10" s="81"/>
      <c r="AT10" s="81"/>
      <c r="AU10" s="81"/>
      <c r="AV10" s="81" t="s">
        <v>43</v>
      </c>
      <c r="AW10" s="81"/>
      <c r="AX10" s="81"/>
      <c r="AY10" s="81"/>
      <c r="AZ10" s="81"/>
      <c r="BA10" s="81"/>
      <c r="BB10" s="81"/>
      <c r="BC10" s="81" t="s">
        <v>44</v>
      </c>
      <c r="BD10" s="81"/>
      <c r="BE10" s="81"/>
      <c r="BF10" s="81"/>
      <c r="BG10" s="81"/>
      <c r="BH10" s="81"/>
      <c r="BI10" s="81"/>
      <c r="BJ10" s="81" t="s">
        <v>45</v>
      </c>
      <c r="BK10" s="81"/>
      <c r="BL10" s="81"/>
      <c r="BM10" s="81"/>
      <c r="BN10" s="81"/>
      <c r="BO10" s="81"/>
      <c r="BP10" s="81"/>
      <c r="BQ10" s="81" t="s">
        <v>46</v>
      </c>
      <c r="BR10" s="88"/>
      <c r="BS10" s="88"/>
      <c r="BT10" s="88"/>
      <c r="BU10" s="88"/>
      <c r="BV10" s="88"/>
      <c r="BW10" s="88"/>
      <c r="BX10" s="88" t="s">
        <v>47</v>
      </c>
      <c r="BY10" s="88"/>
      <c r="BZ10" s="88"/>
      <c r="CA10" s="88"/>
      <c r="CB10" s="88"/>
      <c r="CC10" s="88"/>
      <c r="CD10" s="88"/>
      <c r="CE10" s="88" t="s">
        <v>48</v>
      </c>
      <c r="CF10" s="88"/>
      <c r="CG10" s="88"/>
      <c r="CH10" s="88"/>
      <c r="CI10" s="88"/>
      <c r="CJ10" s="88"/>
      <c r="CK10" s="88"/>
      <c r="CL10" s="88" t="s">
        <v>49</v>
      </c>
      <c r="CM10" s="88"/>
      <c r="CN10" s="88"/>
      <c r="CO10" s="88"/>
      <c r="CP10" s="88"/>
      <c r="CQ10" s="88"/>
      <c r="CR10" s="88"/>
    </row>
    <row r="11" spans="1:96" x14ac:dyDescent="0.2">
      <c r="A11" s="10"/>
      <c r="B11" s="11"/>
      <c r="C11" s="11"/>
      <c r="D11" s="11"/>
      <c r="E11" s="12"/>
      <c r="F11" s="44" t="s">
        <v>2</v>
      </c>
      <c r="G11" s="44" t="s">
        <v>3</v>
      </c>
      <c r="H11" s="44" t="s">
        <v>4</v>
      </c>
      <c r="I11" s="44" t="s">
        <v>3</v>
      </c>
      <c r="J11" s="44" t="s">
        <v>5</v>
      </c>
      <c r="K11" s="44" t="s">
        <v>6</v>
      </c>
      <c r="L11" s="44" t="s">
        <v>6</v>
      </c>
      <c r="M11" s="44" t="s">
        <v>2</v>
      </c>
      <c r="N11" s="44" t="s">
        <v>3</v>
      </c>
      <c r="O11" s="44" t="s">
        <v>4</v>
      </c>
      <c r="P11" s="44" t="s">
        <v>3</v>
      </c>
      <c r="Q11" s="44" t="s">
        <v>5</v>
      </c>
      <c r="R11" s="44" t="s">
        <v>6</v>
      </c>
      <c r="S11" s="44" t="s">
        <v>6</v>
      </c>
      <c r="T11" s="44" t="s">
        <v>2</v>
      </c>
      <c r="U11" s="44" t="s">
        <v>3</v>
      </c>
      <c r="V11" s="44" t="s">
        <v>4</v>
      </c>
      <c r="W11" s="44" t="s">
        <v>3</v>
      </c>
      <c r="X11" s="44" t="s">
        <v>5</v>
      </c>
      <c r="Y11" s="44" t="s">
        <v>6</v>
      </c>
      <c r="Z11" s="44" t="s">
        <v>6</v>
      </c>
      <c r="AA11" s="44" t="s">
        <v>2</v>
      </c>
      <c r="AB11" s="44" t="s">
        <v>3</v>
      </c>
      <c r="AC11" s="44" t="s">
        <v>4</v>
      </c>
      <c r="AD11" s="44" t="s">
        <v>3</v>
      </c>
      <c r="AE11" s="44" t="s">
        <v>5</v>
      </c>
      <c r="AF11" s="44" t="s">
        <v>6</v>
      </c>
      <c r="AG11" s="44" t="s">
        <v>6</v>
      </c>
      <c r="AH11" s="44" t="s">
        <v>2</v>
      </c>
      <c r="AI11" s="44" t="s">
        <v>3</v>
      </c>
      <c r="AJ11" s="44" t="s">
        <v>4</v>
      </c>
      <c r="AK11" s="44" t="s">
        <v>3</v>
      </c>
      <c r="AL11" s="44" t="s">
        <v>5</v>
      </c>
      <c r="AM11" s="44" t="s">
        <v>6</v>
      </c>
      <c r="AN11" s="44" t="s">
        <v>6</v>
      </c>
      <c r="AO11" s="44" t="s">
        <v>2</v>
      </c>
      <c r="AP11" s="44" t="s">
        <v>3</v>
      </c>
      <c r="AQ11" s="44" t="s">
        <v>4</v>
      </c>
      <c r="AR11" s="44" t="s">
        <v>3</v>
      </c>
      <c r="AS11" s="44" t="s">
        <v>5</v>
      </c>
      <c r="AT11" s="44" t="s">
        <v>6</v>
      </c>
      <c r="AU11" s="44" t="s">
        <v>6</v>
      </c>
      <c r="AV11" s="44" t="s">
        <v>2</v>
      </c>
      <c r="AW11" s="44" t="s">
        <v>3</v>
      </c>
      <c r="AX11" s="44" t="s">
        <v>4</v>
      </c>
      <c r="AY11" s="44" t="s">
        <v>3</v>
      </c>
      <c r="AZ11" s="44" t="s">
        <v>5</v>
      </c>
      <c r="BA11" s="44" t="s">
        <v>6</v>
      </c>
      <c r="BB11" s="44" t="s">
        <v>6</v>
      </c>
      <c r="BC11" s="44" t="s">
        <v>2</v>
      </c>
      <c r="BD11" s="44" t="s">
        <v>3</v>
      </c>
      <c r="BE11" s="44" t="s">
        <v>4</v>
      </c>
      <c r="BF11" s="44" t="s">
        <v>3</v>
      </c>
      <c r="BG11" s="44" t="s">
        <v>5</v>
      </c>
      <c r="BH11" s="44" t="s">
        <v>6</v>
      </c>
      <c r="BI11" s="44" t="s">
        <v>6</v>
      </c>
      <c r="BJ11" s="44" t="s">
        <v>2</v>
      </c>
      <c r="BK11" s="44" t="s">
        <v>3</v>
      </c>
      <c r="BL11" s="44" t="s">
        <v>4</v>
      </c>
      <c r="BM11" s="44" t="s">
        <v>3</v>
      </c>
      <c r="BN11" s="44" t="s">
        <v>5</v>
      </c>
      <c r="BO11" s="44" t="s">
        <v>6</v>
      </c>
      <c r="BP11" s="44" t="s">
        <v>6</v>
      </c>
      <c r="BQ11" s="44" t="s">
        <v>2</v>
      </c>
      <c r="BR11" s="44" t="s">
        <v>3</v>
      </c>
      <c r="BS11" s="44" t="s">
        <v>4</v>
      </c>
      <c r="BT11" s="44" t="s">
        <v>3</v>
      </c>
      <c r="BU11" s="44" t="s">
        <v>5</v>
      </c>
      <c r="BV11" s="44" t="s">
        <v>6</v>
      </c>
      <c r="BW11" s="44" t="s">
        <v>6</v>
      </c>
      <c r="BX11" s="44" t="s">
        <v>2</v>
      </c>
      <c r="BY11" s="44" t="s">
        <v>3</v>
      </c>
      <c r="BZ11" s="44" t="s">
        <v>4</v>
      </c>
      <c r="CA11" s="44" t="s">
        <v>3</v>
      </c>
      <c r="CB11" s="44" t="s">
        <v>5</v>
      </c>
      <c r="CC11" s="44" t="s">
        <v>6</v>
      </c>
      <c r="CD11" s="44" t="s">
        <v>6</v>
      </c>
      <c r="CE11" s="44" t="s">
        <v>2</v>
      </c>
      <c r="CF11" s="44" t="s">
        <v>3</v>
      </c>
      <c r="CG11" s="44" t="s">
        <v>4</v>
      </c>
      <c r="CH11" s="44" t="s">
        <v>3</v>
      </c>
      <c r="CI11" s="44" t="s">
        <v>5</v>
      </c>
      <c r="CJ11" s="44" t="s">
        <v>6</v>
      </c>
      <c r="CK11" s="44" t="s">
        <v>6</v>
      </c>
      <c r="CL11" s="44" t="s">
        <v>2</v>
      </c>
      <c r="CM11" s="44" t="s">
        <v>3</v>
      </c>
      <c r="CN11" s="44" t="s">
        <v>4</v>
      </c>
      <c r="CO11" s="44" t="s">
        <v>3</v>
      </c>
      <c r="CP11" s="44" t="s">
        <v>5</v>
      </c>
      <c r="CQ11" s="44" t="s">
        <v>6</v>
      </c>
      <c r="CR11" s="44" t="s">
        <v>6</v>
      </c>
    </row>
    <row r="12" spans="1:96" s="22" customFormat="1" x14ac:dyDescent="0.2">
      <c r="A12" s="36" t="s">
        <v>338</v>
      </c>
      <c r="B12" s="68" t="s">
        <v>342</v>
      </c>
      <c r="C12" s="68" t="s">
        <v>343</v>
      </c>
      <c r="D12" s="68" t="s">
        <v>341</v>
      </c>
      <c r="E12" s="36" t="s">
        <v>340</v>
      </c>
      <c r="F12" s="44">
        <f>'2e kwartaal'!CR12+1</f>
        <v>42548</v>
      </c>
      <c r="G12" s="44">
        <f>F12+1</f>
        <v>42549</v>
      </c>
      <c r="H12" s="44">
        <f t="shared" ref="H12:BS12" si="4">G12+1</f>
        <v>42550</v>
      </c>
      <c r="I12" s="44">
        <f t="shared" si="4"/>
        <v>42551</v>
      </c>
      <c r="J12" s="44">
        <f t="shared" si="4"/>
        <v>42552</v>
      </c>
      <c r="K12" s="44">
        <f t="shared" si="4"/>
        <v>42553</v>
      </c>
      <c r="L12" s="44">
        <f t="shared" si="4"/>
        <v>42554</v>
      </c>
      <c r="M12" s="44">
        <f t="shared" si="4"/>
        <v>42555</v>
      </c>
      <c r="N12" s="44">
        <f t="shared" si="4"/>
        <v>42556</v>
      </c>
      <c r="O12" s="44">
        <f t="shared" si="4"/>
        <v>42557</v>
      </c>
      <c r="P12" s="44">
        <f t="shared" si="4"/>
        <v>42558</v>
      </c>
      <c r="Q12" s="44">
        <f t="shared" si="4"/>
        <v>42559</v>
      </c>
      <c r="R12" s="44">
        <f t="shared" si="4"/>
        <v>42560</v>
      </c>
      <c r="S12" s="44">
        <f t="shared" si="4"/>
        <v>42561</v>
      </c>
      <c r="T12" s="44">
        <f t="shared" si="4"/>
        <v>42562</v>
      </c>
      <c r="U12" s="44">
        <f t="shared" si="4"/>
        <v>42563</v>
      </c>
      <c r="V12" s="44">
        <f t="shared" si="4"/>
        <v>42564</v>
      </c>
      <c r="W12" s="44">
        <f t="shared" si="4"/>
        <v>42565</v>
      </c>
      <c r="X12" s="44">
        <f t="shared" si="4"/>
        <v>42566</v>
      </c>
      <c r="Y12" s="44">
        <f t="shared" si="4"/>
        <v>42567</v>
      </c>
      <c r="Z12" s="44">
        <f t="shared" si="4"/>
        <v>42568</v>
      </c>
      <c r="AA12" s="44">
        <f t="shared" si="4"/>
        <v>42569</v>
      </c>
      <c r="AB12" s="44">
        <f t="shared" si="4"/>
        <v>42570</v>
      </c>
      <c r="AC12" s="44">
        <f t="shared" si="4"/>
        <v>42571</v>
      </c>
      <c r="AD12" s="44">
        <f t="shared" si="4"/>
        <v>42572</v>
      </c>
      <c r="AE12" s="44">
        <f t="shared" si="4"/>
        <v>42573</v>
      </c>
      <c r="AF12" s="44">
        <f t="shared" si="4"/>
        <v>42574</v>
      </c>
      <c r="AG12" s="44">
        <f t="shared" si="4"/>
        <v>42575</v>
      </c>
      <c r="AH12" s="44">
        <f t="shared" si="4"/>
        <v>42576</v>
      </c>
      <c r="AI12" s="44">
        <f t="shared" si="4"/>
        <v>42577</v>
      </c>
      <c r="AJ12" s="44">
        <f t="shared" si="4"/>
        <v>42578</v>
      </c>
      <c r="AK12" s="44">
        <f t="shared" si="4"/>
        <v>42579</v>
      </c>
      <c r="AL12" s="44">
        <f t="shared" si="4"/>
        <v>42580</v>
      </c>
      <c r="AM12" s="44">
        <f t="shared" si="4"/>
        <v>42581</v>
      </c>
      <c r="AN12" s="44">
        <f t="shared" si="4"/>
        <v>42582</v>
      </c>
      <c r="AO12" s="44">
        <f t="shared" si="4"/>
        <v>42583</v>
      </c>
      <c r="AP12" s="44">
        <f t="shared" si="4"/>
        <v>42584</v>
      </c>
      <c r="AQ12" s="44">
        <f t="shared" si="4"/>
        <v>42585</v>
      </c>
      <c r="AR12" s="44">
        <f t="shared" si="4"/>
        <v>42586</v>
      </c>
      <c r="AS12" s="44">
        <f t="shared" si="4"/>
        <v>42587</v>
      </c>
      <c r="AT12" s="44">
        <f t="shared" si="4"/>
        <v>42588</v>
      </c>
      <c r="AU12" s="44">
        <f t="shared" si="4"/>
        <v>42589</v>
      </c>
      <c r="AV12" s="44">
        <f t="shared" si="4"/>
        <v>42590</v>
      </c>
      <c r="AW12" s="44">
        <f t="shared" si="4"/>
        <v>42591</v>
      </c>
      <c r="AX12" s="44">
        <f t="shared" si="4"/>
        <v>42592</v>
      </c>
      <c r="AY12" s="44">
        <f t="shared" si="4"/>
        <v>42593</v>
      </c>
      <c r="AZ12" s="44">
        <f t="shared" si="4"/>
        <v>42594</v>
      </c>
      <c r="BA12" s="44">
        <f t="shared" si="4"/>
        <v>42595</v>
      </c>
      <c r="BB12" s="44">
        <f t="shared" si="4"/>
        <v>42596</v>
      </c>
      <c r="BC12" s="44">
        <f t="shared" si="4"/>
        <v>42597</v>
      </c>
      <c r="BD12" s="44">
        <f t="shared" si="4"/>
        <v>42598</v>
      </c>
      <c r="BE12" s="44">
        <f t="shared" si="4"/>
        <v>42599</v>
      </c>
      <c r="BF12" s="44">
        <f t="shared" si="4"/>
        <v>42600</v>
      </c>
      <c r="BG12" s="44">
        <f t="shared" si="4"/>
        <v>42601</v>
      </c>
      <c r="BH12" s="44">
        <f t="shared" si="4"/>
        <v>42602</v>
      </c>
      <c r="BI12" s="44">
        <f t="shared" si="4"/>
        <v>42603</v>
      </c>
      <c r="BJ12" s="44">
        <f t="shared" si="4"/>
        <v>42604</v>
      </c>
      <c r="BK12" s="44">
        <f t="shared" si="4"/>
        <v>42605</v>
      </c>
      <c r="BL12" s="44">
        <f t="shared" si="4"/>
        <v>42606</v>
      </c>
      <c r="BM12" s="44">
        <f t="shared" si="4"/>
        <v>42607</v>
      </c>
      <c r="BN12" s="44">
        <f t="shared" si="4"/>
        <v>42608</v>
      </c>
      <c r="BO12" s="44">
        <f t="shared" si="4"/>
        <v>42609</v>
      </c>
      <c r="BP12" s="44">
        <f t="shared" si="4"/>
        <v>42610</v>
      </c>
      <c r="BQ12" s="44">
        <f t="shared" si="4"/>
        <v>42611</v>
      </c>
      <c r="BR12" s="44">
        <f t="shared" si="4"/>
        <v>42612</v>
      </c>
      <c r="BS12" s="44">
        <f t="shared" si="4"/>
        <v>42613</v>
      </c>
      <c r="BT12" s="44">
        <f t="shared" ref="BT12:CR12" si="5">BS12+1</f>
        <v>42614</v>
      </c>
      <c r="BU12" s="44">
        <f t="shared" si="5"/>
        <v>42615</v>
      </c>
      <c r="BV12" s="44">
        <f t="shared" si="5"/>
        <v>42616</v>
      </c>
      <c r="BW12" s="44">
        <f t="shared" si="5"/>
        <v>42617</v>
      </c>
      <c r="BX12" s="44">
        <f t="shared" si="5"/>
        <v>42618</v>
      </c>
      <c r="BY12" s="44">
        <f t="shared" si="5"/>
        <v>42619</v>
      </c>
      <c r="BZ12" s="44">
        <f t="shared" si="5"/>
        <v>42620</v>
      </c>
      <c r="CA12" s="44">
        <f t="shared" si="5"/>
        <v>42621</v>
      </c>
      <c r="CB12" s="44">
        <f t="shared" si="5"/>
        <v>42622</v>
      </c>
      <c r="CC12" s="44">
        <f t="shared" si="5"/>
        <v>42623</v>
      </c>
      <c r="CD12" s="44">
        <f t="shared" si="5"/>
        <v>42624</v>
      </c>
      <c r="CE12" s="44">
        <f t="shared" si="5"/>
        <v>42625</v>
      </c>
      <c r="CF12" s="44">
        <f t="shared" si="5"/>
        <v>42626</v>
      </c>
      <c r="CG12" s="44">
        <f t="shared" si="5"/>
        <v>42627</v>
      </c>
      <c r="CH12" s="44">
        <f t="shared" si="5"/>
        <v>42628</v>
      </c>
      <c r="CI12" s="44">
        <f t="shared" si="5"/>
        <v>42629</v>
      </c>
      <c r="CJ12" s="44">
        <f t="shared" si="5"/>
        <v>42630</v>
      </c>
      <c r="CK12" s="44">
        <f t="shared" si="5"/>
        <v>42631</v>
      </c>
      <c r="CL12" s="44">
        <f t="shared" si="5"/>
        <v>42632</v>
      </c>
      <c r="CM12" s="44">
        <f t="shared" si="5"/>
        <v>42633</v>
      </c>
      <c r="CN12" s="44">
        <f t="shared" si="5"/>
        <v>42634</v>
      </c>
      <c r="CO12" s="44">
        <f t="shared" si="5"/>
        <v>42635</v>
      </c>
      <c r="CP12" s="44">
        <f t="shared" si="5"/>
        <v>42636</v>
      </c>
      <c r="CQ12" s="44">
        <f t="shared" si="5"/>
        <v>42637</v>
      </c>
      <c r="CR12" s="44">
        <f t="shared" si="5"/>
        <v>42638</v>
      </c>
    </row>
    <row r="13" spans="1:96" s="22" customFormat="1" x14ac:dyDescent="0.2">
      <c r="A13" s="41" t="s">
        <v>344</v>
      </c>
      <c r="B13" s="70">
        <v>42375</v>
      </c>
      <c r="C13" s="70">
        <v>42392</v>
      </c>
      <c r="D13" s="70" t="s">
        <v>309</v>
      </c>
      <c r="E13" s="23" t="s">
        <v>339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</row>
    <row r="14" spans="1:96" s="22" customFormat="1" x14ac:dyDescent="0.2">
      <c r="A14" s="41" t="s">
        <v>345</v>
      </c>
      <c r="B14" s="70">
        <v>42381</v>
      </c>
      <c r="C14" s="70">
        <v>42391</v>
      </c>
      <c r="D14" s="70"/>
      <c r="E14" s="2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</row>
    <row r="15" spans="1:96" s="22" customFormat="1" x14ac:dyDescent="0.2">
      <c r="A15" s="41" t="s">
        <v>346</v>
      </c>
      <c r="B15" s="70">
        <v>42410</v>
      </c>
      <c r="C15" s="70">
        <v>42423</v>
      </c>
      <c r="D15" s="70"/>
      <c r="E15" s="2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</row>
    <row r="16" spans="1:96" s="22" customFormat="1" x14ac:dyDescent="0.2">
      <c r="A16" s="41" t="s">
        <v>347</v>
      </c>
      <c r="B16" s="70">
        <v>42370</v>
      </c>
      <c r="C16" s="70">
        <v>42379</v>
      </c>
      <c r="D16" s="23"/>
      <c r="E16" s="2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</row>
    <row r="17" spans="1:96" x14ac:dyDescent="0.2">
      <c r="A17" s="41" t="s">
        <v>209</v>
      </c>
      <c r="B17" s="23"/>
      <c r="C17" s="23"/>
      <c r="D17" s="23"/>
      <c r="E17" s="2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</row>
    <row r="18" spans="1:96" x14ac:dyDescent="0.2">
      <c r="A18" s="41" t="s">
        <v>210</v>
      </c>
      <c r="B18" s="23"/>
      <c r="C18" s="23"/>
      <c r="D18" s="23"/>
      <c r="E18" s="2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</row>
    <row r="19" spans="1:96" x14ac:dyDescent="0.2">
      <c r="A19" s="41" t="s">
        <v>211</v>
      </c>
      <c r="B19" s="23"/>
      <c r="C19" s="23"/>
      <c r="D19" s="23"/>
      <c r="E19" s="23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</row>
    <row r="20" spans="1:96" x14ac:dyDescent="0.2">
      <c r="A20" s="41" t="s">
        <v>212</v>
      </c>
      <c r="B20" s="23"/>
      <c r="C20" s="23"/>
      <c r="D20" s="23"/>
      <c r="E20" s="2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</row>
    <row r="21" spans="1:96" x14ac:dyDescent="0.2">
      <c r="A21" s="41" t="s">
        <v>213</v>
      </c>
      <c r="B21" s="23"/>
      <c r="C21" s="23"/>
      <c r="D21" s="23"/>
      <c r="E21" s="2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</row>
    <row r="22" spans="1:96" x14ac:dyDescent="0.2">
      <c r="A22" s="41" t="s">
        <v>214</v>
      </c>
      <c r="B22" s="23"/>
      <c r="C22" s="23"/>
      <c r="D22" s="23"/>
      <c r="E22" s="2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</row>
    <row r="23" spans="1:96" x14ac:dyDescent="0.2">
      <c r="A23" s="41" t="s">
        <v>215</v>
      </c>
      <c r="B23" s="23"/>
      <c r="C23" s="23"/>
      <c r="D23" s="23"/>
      <c r="E23" s="2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</row>
    <row r="24" spans="1:96" x14ac:dyDescent="0.2">
      <c r="A24" s="41" t="s">
        <v>216</v>
      </c>
      <c r="B24" s="23"/>
      <c r="C24" s="23"/>
      <c r="D24" s="23"/>
      <c r="E24" s="2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</row>
    <row r="25" spans="1:96" x14ac:dyDescent="0.2">
      <c r="A25" s="41" t="s">
        <v>217</v>
      </c>
      <c r="B25" s="23"/>
      <c r="C25" s="23"/>
      <c r="D25" s="23"/>
      <c r="E25" s="2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</row>
    <row r="26" spans="1:96" x14ac:dyDescent="0.2">
      <c r="A26" s="41" t="s">
        <v>218</v>
      </c>
      <c r="B26" s="23"/>
      <c r="C26" s="23"/>
      <c r="D26" s="23"/>
      <c r="E26" s="2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</row>
    <row r="27" spans="1:96" x14ac:dyDescent="0.2">
      <c r="A27" s="41" t="s">
        <v>219</v>
      </c>
      <c r="B27" s="23"/>
      <c r="C27" s="23"/>
      <c r="D27" s="23"/>
      <c r="E27" s="2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</row>
    <row r="28" spans="1:96" x14ac:dyDescent="0.2">
      <c r="A28" s="41" t="s">
        <v>220</v>
      </c>
      <c r="B28" s="23"/>
      <c r="C28" s="23"/>
      <c r="D28" s="23"/>
      <c r="E28" s="2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</row>
    <row r="29" spans="1:96" x14ac:dyDescent="0.2">
      <c r="A29" s="41" t="s">
        <v>221</v>
      </c>
      <c r="B29" s="23"/>
      <c r="C29" s="23"/>
      <c r="D29" s="23"/>
      <c r="E29" s="2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</row>
    <row r="30" spans="1:96" x14ac:dyDescent="0.2">
      <c r="A30" s="41" t="s">
        <v>222</v>
      </c>
      <c r="B30" s="23"/>
      <c r="C30" s="23"/>
      <c r="D30" s="23"/>
      <c r="E30" s="2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</row>
    <row r="31" spans="1:96" x14ac:dyDescent="0.2">
      <c r="A31" s="41" t="s">
        <v>223</v>
      </c>
      <c r="B31" s="23"/>
      <c r="C31" s="23"/>
      <c r="D31" s="23"/>
      <c r="E31" s="2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</row>
    <row r="32" spans="1:96" x14ac:dyDescent="0.2">
      <c r="A32" s="41" t="s">
        <v>224</v>
      </c>
      <c r="B32" s="23"/>
      <c r="C32" s="23"/>
      <c r="D32" s="23"/>
      <c r="E32" s="2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</row>
    <row r="33" spans="1:96" x14ac:dyDescent="0.2">
      <c r="A33" s="41" t="s">
        <v>225</v>
      </c>
      <c r="B33" s="23"/>
      <c r="C33" s="23"/>
      <c r="D33" s="23"/>
      <c r="E33" s="2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</row>
    <row r="34" spans="1:96" x14ac:dyDescent="0.2">
      <c r="A34" s="41" t="s">
        <v>226</v>
      </c>
      <c r="B34" s="23"/>
      <c r="C34" s="23"/>
      <c r="D34" s="23"/>
      <c r="E34" s="2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</row>
    <row r="35" spans="1:96" x14ac:dyDescent="0.2">
      <c r="A35" s="41" t="s">
        <v>227</v>
      </c>
      <c r="B35" s="23"/>
      <c r="C35" s="23"/>
      <c r="D35" s="23"/>
      <c r="E35" s="2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</row>
    <row r="36" spans="1:96" x14ac:dyDescent="0.2">
      <c r="A36" s="41" t="s">
        <v>228</v>
      </c>
      <c r="B36" s="23"/>
      <c r="C36" s="23"/>
      <c r="D36" s="23"/>
      <c r="E36" s="2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</row>
    <row r="37" spans="1:96" x14ac:dyDescent="0.2">
      <c r="A37" s="41" t="s">
        <v>229</v>
      </c>
      <c r="B37" s="23"/>
      <c r="C37" s="23"/>
      <c r="D37" s="23"/>
      <c r="E37" s="2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</row>
    <row r="38" spans="1:96" x14ac:dyDescent="0.2">
      <c r="A38" s="41" t="s">
        <v>230</v>
      </c>
      <c r="B38" s="23"/>
      <c r="C38" s="23"/>
      <c r="D38" s="23"/>
      <c r="E38" s="23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</row>
    <row r="39" spans="1:96" x14ac:dyDescent="0.2">
      <c r="A39" s="41" t="s">
        <v>231</v>
      </c>
      <c r="B39" s="23"/>
      <c r="C39" s="23"/>
      <c r="D39" s="23"/>
      <c r="E39" s="23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</row>
    <row r="40" spans="1:96" x14ac:dyDescent="0.2">
      <c r="A40" s="41" t="s">
        <v>232</v>
      </c>
      <c r="B40" s="23"/>
      <c r="C40" s="23"/>
      <c r="D40" s="23"/>
      <c r="E40" s="23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</row>
    <row r="41" spans="1:96" x14ac:dyDescent="0.2">
      <c r="A41" s="41" t="s">
        <v>233</v>
      </c>
      <c r="B41" s="23"/>
      <c r="C41" s="23"/>
      <c r="D41" s="23"/>
      <c r="E41" s="23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</row>
    <row r="42" spans="1:96" x14ac:dyDescent="0.2">
      <c r="A42" s="41" t="s">
        <v>234</v>
      </c>
      <c r="B42" s="23"/>
      <c r="C42" s="23"/>
      <c r="D42" s="23"/>
      <c r="E42" s="23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</row>
    <row r="43" spans="1:96" x14ac:dyDescent="0.2">
      <c r="A43" s="41" t="s">
        <v>235</v>
      </c>
      <c r="B43" s="23"/>
      <c r="C43" s="23"/>
      <c r="D43" s="23"/>
      <c r="E43" s="2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</row>
    <row r="44" spans="1:96" x14ac:dyDescent="0.2">
      <c r="A44" s="41" t="s">
        <v>236</v>
      </c>
      <c r="B44" s="23"/>
      <c r="C44" s="23"/>
      <c r="D44" s="23"/>
      <c r="E44" s="23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</row>
    <row r="45" spans="1:96" x14ac:dyDescent="0.2">
      <c r="A45" s="41" t="s">
        <v>237</v>
      </c>
      <c r="B45" s="23"/>
      <c r="C45" s="23"/>
      <c r="D45" s="23"/>
      <c r="E45" s="23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</row>
    <row r="46" spans="1:96" x14ac:dyDescent="0.2">
      <c r="A46" s="41" t="s">
        <v>238</v>
      </c>
      <c r="B46" s="23"/>
      <c r="C46" s="23"/>
      <c r="D46" s="23"/>
      <c r="E46" s="23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</row>
    <row r="47" spans="1:96" x14ac:dyDescent="0.2">
      <c r="A47" s="41" t="s">
        <v>239</v>
      </c>
      <c r="B47" s="23"/>
      <c r="C47" s="23"/>
      <c r="D47" s="23"/>
      <c r="E47" s="2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</row>
    <row r="48" spans="1:96" x14ac:dyDescent="0.2">
      <c r="A48" s="41" t="s">
        <v>240</v>
      </c>
      <c r="B48" s="23"/>
      <c r="C48" s="23"/>
      <c r="D48" s="23"/>
      <c r="E48" s="2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</row>
    <row r="49" spans="1:96" x14ac:dyDescent="0.2">
      <c r="A49" s="41" t="s">
        <v>241</v>
      </c>
      <c r="B49" s="23"/>
      <c r="C49" s="23"/>
      <c r="D49" s="23"/>
      <c r="E49" s="23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</row>
    <row r="50" spans="1:96" x14ac:dyDescent="0.2">
      <c r="A50" s="41" t="s">
        <v>242</v>
      </c>
      <c r="B50" s="23"/>
      <c r="C50" s="23"/>
      <c r="D50" s="23"/>
      <c r="E50" s="23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</row>
    <row r="51" spans="1:96" x14ac:dyDescent="0.2">
      <c r="A51" s="41" t="s">
        <v>243</v>
      </c>
      <c r="B51" s="23"/>
      <c r="C51" s="23"/>
      <c r="D51" s="23"/>
      <c r="E51" s="23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</row>
    <row r="52" spans="1:96" x14ac:dyDescent="0.2">
      <c r="A52" s="41" t="s">
        <v>244</v>
      </c>
      <c r="B52" s="23"/>
      <c r="C52" s="23"/>
      <c r="D52" s="23"/>
      <c r="E52" s="23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</row>
    <row r="53" spans="1:96" x14ac:dyDescent="0.2">
      <c r="A53" s="41" t="s">
        <v>245</v>
      </c>
      <c r="B53" s="23"/>
      <c r="C53" s="23"/>
      <c r="D53" s="23"/>
      <c r="E53" s="23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</row>
    <row r="54" spans="1:96" x14ac:dyDescent="0.2">
      <c r="A54" s="41" t="s">
        <v>246</v>
      </c>
      <c r="B54" s="23"/>
      <c r="C54" s="23"/>
      <c r="D54" s="23"/>
      <c r="E54" s="23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</row>
    <row r="55" spans="1:96" x14ac:dyDescent="0.2">
      <c r="A55" s="41" t="s">
        <v>247</v>
      </c>
      <c r="B55" s="23"/>
      <c r="C55" s="23"/>
      <c r="D55" s="23"/>
      <c r="E55" s="23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</row>
    <row r="56" spans="1:96" x14ac:dyDescent="0.2">
      <c r="A56" s="41" t="s">
        <v>248</v>
      </c>
      <c r="B56" s="23"/>
      <c r="C56" s="23"/>
      <c r="D56" s="23"/>
      <c r="E56" s="23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</row>
    <row r="57" spans="1:96" x14ac:dyDescent="0.2">
      <c r="A57" s="41" t="s">
        <v>249</v>
      </c>
      <c r="B57" s="23"/>
      <c r="C57" s="23"/>
      <c r="D57" s="23"/>
      <c r="E57" s="23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</row>
    <row r="58" spans="1:96" x14ac:dyDescent="0.2">
      <c r="A58" s="41" t="s">
        <v>250</v>
      </c>
      <c r="B58" s="23"/>
      <c r="C58" s="23"/>
      <c r="D58" s="23"/>
      <c r="E58" s="23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</row>
    <row r="59" spans="1:96" x14ac:dyDescent="0.2">
      <c r="A59" s="41" t="s">
        <v>251</v>
      </c>
      <c r="B59" s="23"/>
      <c r="C59" s="23"/>
      <c r="D59" s="23"/>
      <c r="E59" s="23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</row>
    <row r="60" spans="1:96" x14ac:dyDescent="0.2">
      <c r="A60" s="41" t="s">
        <v>252</v>
      </c>
      <c r="B60" s="23"/>
      <c r="C60" s="23"/>
      <c r="D60" s="23"/>
      <c r="E60" s="23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</row>
    <row r="61" spans="1:96" x14ac:dyDescent="0.2">
      <c r="A61" s="41" t="s">
        <v>253</v>
      </c>
      <c r="B61" s="23"/>
      <c r="C61" s="23"/>
      <c r="D61" s="23"/>
      <c r="E61" s="23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</row>
    <row r="62" spans="1:96" x14ac:dyDescent="0.2">
      <c r="A62" s="41" t="s">
        <v>254</v>
      </c>
      <c r="B62" s="23"/>
      <c r="C62" s="23"/>
      <c r="D62" s="23"/>
      <c r="E62" s="23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</row>
    <row r="63" spans="1:96" x14ac:dyDescent="0.2">
      <c r="A63" s="41" t="s">
        <v>255</v>
      </c>
      <c r="B63" s="23"/>
      <c r="C63" s="23"/>
      <c r="D63" s="23"/>
      <c r="E63" s="23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</row>
    <row r="64" spans="1:96" x14ac:dyDescent="0.2">
      <c r="A64" s="41" t="s">
        <v>256</v>
      </c>
      <c r="B64" s="23"/>
      <c r="C64" s="23"/>
      <c r="D64" s="23"/>
      <c r="E64" s="23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</row>
    <row r="65" spans="1:96" x14ac:dyDescent="0.2">
      <c r="A65" s="41" t="s">
        <v>257</v>
      </c>
      <c r="B65" s="23"/>
      <c r="C65" s="23"/>
      <c r="D65" s="23"/>
      <c r="E65" s="23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</row>
    <row r="66" spans="1:96" x14ac:dyDescent="0.2">
      <c r="A66" s="41" t="s">
        <v>258</v>
      </c>
      <c r="B66" s="23"/>
      <c r="C66" s="23"/>
      <c r="D66" s="23"/>
      <c r="E66" s="23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</row>
    <row r="67" spans="1:96" x14ac:dyDescent="0.2">
      <c r="A67" s="41" t="s">
        <v>259</v>
      </c>
      <c r="B67" s="23"/>
      <c r="C67" s="23"/>
      <c r="D67" s="23"/>
      <c r="E67" s="23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</row>
    <row r="68" spans="1:96" x14ac:dyDescent="0.2">
      <c r="A68" s="41" t="s">
        <v>260</v>
      </c>
      <c r="B68" s="23"/>
      <c r="C68" s="23"/>
      <c r="D68" s="23"/>
      <c r="E68" s="23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</row>
    <row r="69" spans="1:96" x14ac:dyDescent="0.2">
      <c r="A69" s="41" t="s">
        <v>261</v>
      </c>
      <c r="B69" s="23"/>
      <c r="C69" s="23"/>
      <c r="D69" s="23"/>
      <c r="E69" s="23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</row>
    <row r="70" spans="1:96" x14ac:dyDescent="0.2">
      <c r="A70" s="41" t="s">
        <v>262</v>
      </c>
      <c r="B70" s="23"/>
      <c r="C70" s="23"/>
      <c r="D70" s="23"/>
      <c r="E70" s="23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</row>
    <row r="71" spans="1:96" x14ac:dyDescent="0.2">
      <c r="A71" s="41" t="s">
        <v>263</v>
      </c>
      <c r="B71" s="23"/>
      <c r="C71" s="23"/>
      <c r="D71" s="23"/>
      <c r="E71" s="23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</row>
    <row r="72" spans="1:96" x14ac:dyDescent="0.2">
      <c r="A72" s="41" t="s">
        <v>264</v>
      </c>
      <c r="B72" s="23"/>
      <c r="C72" s="23"/>
      <c r="D72" s="23"/>
      <c r="E72" s="23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</row>
    <row r="73" spans="1:96" x14ac:dyDescent="0.2">
      <c r="A73" s="41" t="s">
        <v>265</v>
      </c>
      <c r="B73" s="23"/>
      <c r="C73" s="23"/>
      <c r="D73" s="23"/>
      <c r="E73" s="23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</row>
    <row r="74" spans="1:96" x14ac:dyDescent="0.2">
      <c r="A74" s="41" t="s">
        <v>266</v>
      </c>
      <c r="B74" s="23"/>
      <c r="C74" s="23"/>
      <c r="D74" s="23"/>
      <c r="E74" s="23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</row>
    <row r="75" spans="1:96" x14ac:dyDescent="0.2">
      <c r="A75" s="41" t="s">
        <v>267</v>
      </c>
      <c r="B75" s="23"/>
      <c r="C75" s="23"/>
      <c r="D75" s="23"/>
      <c r="E75" s="23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</row>
    <row r="76" spans="1:96" x14ac:dyDescent="0.2">
      <c r="A76" s="41" t="s">
        <v>268</v>
      </c>
      <c r="B76" s="23"/>
      <c r="C76" s="23"/>
      <c r="D76" s="23"/>
      <c r="E76" s="23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</row>
    <row r="77" spans="1:96" x14ac:dyDescent="0.2">
      <c r="A77" s="41" t="s">
        <v>269</v>
      </c>
      <c r="B77" s="23"/>
      <c r="C77" s="23"/>
      <c r="D77" s="23"/>
      <c r="E77" s="23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</row>
    <row r="78" spans="1:96" x14ac:dyDescent="0.2">
      <c r="A78" s="41" t="s">
        <v>270</v>
      </c>
      <c r="B78" s="23"/>
      <c r="C78" s="23"/>
      <c r="D78" s="23"/>
      <c r="E78" s="23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</row>
    <row r="79" spans="1:96" x14ac:dyDescent="0.2">
      <c r="A79" s="41" t="s">
        <v>271</v>
      </c>
      <c r="B79" s="23"/>
      <c r="C79" s="23"/>
      <c r="D79" s="23"/>
      <c r="E79" s="23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</row>
    <row r="80" spans="1:96" x14ac:dyDescent="0.2">
      <c r="A80" s="41" t="s">
        <v>272</v>
      </c>
      <c r="B80" s="23"/>
      <c r="C80" s="23"/>
      <c r="D80" s="23"/>
      <c r="E80" s="23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</row>
    <row r="81" spans="1:96" x14ac:dyDescent="0.2">
      <c r="A81" s="41" t="s">
        <v>273</v>
      </c>
      <c r="B81" s="23"/>
      <c r="C81" s="23"/>
      <c r="D81" s="23"/>
      <c r="E81" s="23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</row>
    <row r="82" spans="1:96" x14ac:dyDescent="0.2">
      <c r="A82" s="41" t="s">
        <v>274</v>
      </c>
      <c r="B82" s="23"/>
      <c r="C82" s="23"/>
      <c r="D82" s="23"/>
      <c r="E82" s="23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</row>
    <row r="83" spans="1:96" x14ac:dyDescent="0.2">
      <c r="A83" s="41" t="s">
        <v>275</v>
      </c>
      <c r="B83" s="23"/>
      <c r="C83" s="23"/>
      <c r="D83" s="23"/>
      <c r="E83" s="23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</row>
    <row r="84" spans="1:96" x14ac:dyDescent="0.2">
      <c r="A84" s="41" t="s">
        <v>276</v>
      </c>
      <c r="B84" s="23"/>
      <c r="C84" s="23"/>
      <c r="D84" s="23"/>
      <c r="E84" s="23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</row>
    <row r="85" spans="1:96" x14ac:dyDescent="0.2">
      <c r="A85" s="41" t="s">
        <v>277</v>
      </c>
      <c r="B85" s="23"/>
      <c r="C85" s="23"/>
      <c r="D85" s="23"/>
      <c r="E85" s="23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</row>
    <row r="86" spans="1:96" x14ac:dyDescent="0.2">
      <c r="A86" s="41" t="s">
        <v>278</v>
      </c>
      <c r="B86" s="23"/>
      <c r="C86" s="23"/>
      <c r="D86" s="23"/>
      <c r="E86" s="23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</row>
    <row r="87" spans="1:96" x14ac:dyDescent="0.2">
      <c r="A87" s="41" t="s">
        <v>279</v>
      </c>
      <c r="B87" s="23"/>
      <c r="C87" s="23"/>
      <c r="D87" s="23"/>
      <c r="E87" s="23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</row>
    <row r="88" spans="1:96" x14ac:dyDescent="0.2">
      <c r="A88" s="41" t="s">
        <v>280</v>
      </c>
      <c r="B88" s="23"/>
      <c r="C88" s="23"/>
      <c r="D88" s="23"/>
      <c r="E88" s="23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</row>
    <row r="89" spans="1:96" x14ac:dyDescent="0.2">
      <c r="A89" s="41" t="s">
        <v>281</v>
      </c>
      <c r="B89" s="23"/>
      <c r="C89" s="23"/>
      <c r="D89" s="23"/>
      <c r="E89" s="23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</row>
    <row r="90" spans="1:96" x14ac:dyDescent="0.2">
      <c r="A90" s="41" t="s">
        <v>282</v>
      </c>
      <c r="B90" s="23"/>
      <c r="C90" s="23"/>
      <c r="D90" s="23"/>
      <c r="E90" s="23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</row>
    <row r="91" spans="1:96" x14ac:dyDescent="0.2">
      <c r="A91" s="41" t="s">
        <v>283</v>
      </c>
      <c r="B91" s="23"/>
      <c r="C91" s="23"/>
      <c r="D91" s="23"/>
      <c r="E91" s="23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</row>
    <row r="92" spans="1:96" x14ac:dyDescent="0.2">
      <c r="A92" s="41" t="s">
        <v>284</v>
      </c>
      <c r="B92" s="23"/>
      <c r="C92" s="23"/>
      <c r="D92" s="23"/>
      <c r="E92" s="23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</row>
    <row r="93" spans="1:96" x14ac:dyDescent="0.2">
      <c r="A93" s="41" t="s">
        <v>285</v>
      </c>
      <c r="B93" s="23"/>
      <c r="C93" s="23"/>
      <c r="D93" s="23"/>
      <c r="E93" s="23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</row>
    <row r="94" spans="1:96" x14ac:dyDescent="0.2">
      <c r="A94" s="41" t="s">
        <v>286</v>
      </c>
      <c r="B94" s="23"/>
      <c r="C94" s="23"/>
      <c r="D94" s="23"/>
      <c r="E94" s="23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</row>
    <row r="95" spans="1:96" x14ac:dyDescent="0.2">
      <c r="A95" s="41" t="s">
        <v>287</v>
      </c>
      <c r="B95" s="23"/>
      <c r="C95" s="23"/>
      <c r="D95" s="23"/>
      <c r="E95" s="23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</row>
    <row r="96" spans="1:96" x14ac:dyDescent="0.2">
      <c r="A96" s="41" t="s">
        <v>288</v>
      </c>
      <c r="B96" s="23"/>
      <c r="C96" s="23"/>
      <c r="D96" s="23"/>
      <c r="E96" s="23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</row>
    <row r="97" spans="1:96" x14ac:dyDescent="0.2">
      <c r="A97" s="41" t="s">
        <v>289</v>
      </c>
      <c r="B97" s="23"/>
      <c r="C97" s="23"/>
      <c r="D97" s="23"/>
      <c r="E97" s="23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</row>
    <row r="98" spans="1:96" x14ac:dyDescent="0.2">
      <c r="A98" s="41" t="s">
        <v>290</v>
      </c>
      <c r="B98" s="23"/>
      <c r="C98" s="23"/>
      <c r="D98" s="23"/>
      <c r="E98" s="23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</row>
    <row r="99" spans="1:96" x14ac:dyDescent="0.2">
      <c r="A99" s="41" t="s">
        <v>291</v>
      </c>
      <c r="B99" s="23"/>
      <c r="C99" s="23"/>
      <c r="D99" s="23"/>
      <c r="E99" s="23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</row>
    <row r="100" spans="1:96" x14ac:dyDescent="0.2">
      <c r="A100" s="41" t="s">
        <v>292</v>
      </c>
      <c r="B100" s="23"/>
      <c r="C100" s="23"/>
      <c r="D100" s="23"/>
      <c r="E100" s="23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</row>
    <row r="101" spans="1:96" x14ac:dyDescent="0.2">
      <c r="A101" s="41" t="s">
        <v>293</v>
      </c>
      <c r="B101" s="23"/>
      <c r="C101" s="23"/>
      <c r="D101" s="23"/>
      <c r="E101" s="23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</row>
    <row r="102" spans="1:96" x14ac:dyDescent="0.2">
      <c r="A102" s="41" t="s">
        <v>294</v>
      </c>
      <c r="B102" s="23"/>
      <c r="C102" s="23"/>
      <c r="D102" s="23"/>
      <c r="E102" s="23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</row>
    <row r="103" spans="1:96" x14ac:dyDescent="0.2">
      <c r="A103" s="41" t="s">
        <v>295</v>
      </c>
      <c r="B103" s="23"/>
      <c r="C103" s="23"/>
      <c r="D103" s="23"/>
      <c r="E103" s="23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</row>
    <row r="104" spans="1:96" x14ac:dyDescent="0.2">
      <c r="A104" s="41" t="s">
        <v>296</v>
      </c>
      <c r="B104" s="23"/>
      <c r="C104" s="23"/>
      <c r="D104" s="23"/>
      <c r="E104" s="23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</row>
    <row r="105" spans="1:96" x14ac:dyDescent="0.2">
      <c r="A105" s="41" t="s">
        <v>297</v>
      </c>
      <c r="B105" s="23"/>
      <c r="C105" s="23"/>
      <c r="D105" s="23"/>
      <c r="E105" s="23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</row>
    <row r="106" spans="1:96" x14ac:dyDescent="0.2">
      <c r="A106" s="41" t="s">
        <v>298</v>
      </c>
      <c r="B106" s="23"/>
      <c r="C106" s="23"/>
      <c r="D106" s="23"/>
      <c r="E106" s="23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</row>
    <row r="107" spans="1:96" x14ac:dyDescent="0.2">
      <c r="A107" s="41" t="s">
        <v>299</v>
      </c>
      <c r="B107" s="23"/>
      <c r="C107" s="23"/>
      <c r="D107" s="23"/>
      <c r="E107" s="23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</row>
    <row r="108" spans="1:96" x14ac:dyDescent="0.2">
      <c r="A108" s="41" t="s">
        <v>300</v>
      </c>
      <c r="B108" s="23"/>
      <c r="C108" s="23"/>
      <c r="D108" s="23"/>
      <c r="E108" s="23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</row>
    <row r="109" spans="1:96" x14ac:dyDescent="0.2">
      <c r="A109" s="41" t="s">
        <v>301</v>
      </c>
      <c r="B109" s="23"/>
      <c r="C109" s="23"/>
      <c r="D109" s="23"/>
      <c r="E109" s="2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</row>
    <row r="110" spans="1:96" x14ac:dyDescent="0.2">
      <c r="A110" s="41" t="s">
        <v>302</v>
      </c>
      <c r="B110" s="23"/>
      <c r="C110" s="23"/>
      <c r="D110" s="23"/>
      <c r="E110" s="23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</row>
    <row r="111" spans="1:96" x14ac:dyDescent="0.2">
      <c r="A111" s="41" t="s">
        <v>303</v>
      </c>
      <c r="B111" s="23"/>
      <c r="C111" s="23"/>
      <c r="D111" s="23"/>
      <c r="E111" s="23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</row>
    <row r="112" spans="1:96" x14ac:dyDescent="0.2">
      <c r="A112" s="41" t="s">
        <v>304</v>
      </c>
      <c r="B112" s="23"/>
      <c r="C112" s="23"/>
      <c r="D112" s="23"/>
      <c r="E112" s="23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</row>
  </sheetData>
  <sheetProtection selectLockedCells="1" autoFilter="0"/>
  <mergeCells count="31">
    <mergeCell ref="CB4:CD4"/>
    <mergeCell ref="AH10:AN10"/>
    <mergeCell ref="R3:T3"/>
    <mergeCell ref="AW3:AY3"/>
    <mergeCell ref="CB3:CD3"/>
    <mergeCell ref="AW8:AY8"/>
    <mergeCell ref="CB5:CD5"/>
    <mergeCell ref="CB6:CD6"/>
    <mergeCell ref="CB7:CD7"/>
    <mergeCell ref="R4:T4"/>
    <mergeCell ref="R5:T5"/>
    <mergeCell ref="R6:T6"/>
    <mergeCell ref="R7:T7"/>
    <mergeCell ref="AW4:AY4"/>
    <mergeCell ref="AW5:AY5"/>
    <mergeCell ref="AW6:AY6"/>
    <mergeCell ref="AW7:AY7"/>
    <mergeCell ref="CL10:CR10"/>
    <mergeCell ref="BX10:CD10"/>
    <mergeCell ref="CE10:CK10"/>
    <mergeCell ref="AO10:AU10"/>
    <mergeCell ref="AV10:BB10"/>
    <mergeCell ref="BC10:BI10"/>
    <mergeCell ref="BJ10:BP10"/>
    <mergeCell ref="BQ10:BW10"/>
    <mergeCell ref="A3:E3"/>
    <mergeCell ref="B8:E8"/>
    <mergeCell ref="AA10:AG10"/>
    <mergeCell ref="F10:L10"/>
    <mergeCell ref="M10:S10"/>
    <mergeCell ref="T10:Z10"/>
  </mergeCells>
  <phoneticPr fontId="1" type="noConversion"/>
  <conditionalFormatting sqref="F11:CR112">
    <cfRule type="expression" dxfId="5" priority="2" stopIfTrue="1">
      <formula>WEEKDAY(F$12,2)&gt;5</formula>
    </cfRule>
  </conditionalFormatting>
  <conditionalFormatting sqref="G9:CR9">
    <cfRule type="expression" dxfId="4" priority="3" stopIfTrue="1">
      <formula>G9=F9</formula>
    </cfRule>
  </conditionalFormatting>
  <conditionalFormatting sqref="F13:CR112">
    <cfRule type="expression" dxfId="3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5">
    <tabColor theme="7" tint="0.39997558519241921"/>
    <pageSetUpPr fitToPage="1"/>
  </sheetPr>
  <dimension ref="A1:CY112"/>
  <sheetViews>
    <sheetView showGridLines="0" workbookViewId="0">
      <pane xSplit="5" ySplit="12" topLeftCell="F13" activePane="bottomRight" state="frozen"/>
      <selection activeCell="M13" sqref="M13"/>
      <selection pane="topRight" activeCell="M13" sqref="M13"/>
      <selection pane="bottomLeft" activeCell="M13" sqref="M13"/>
      <selection pane="bottomRight" activeCell="E21" sqref="E21"/>
    </sheetView>
  </sheetViews>
  <sheetFormatPr defaultRowHeight="12.75" x14ac:dyDescent="0.2"/>
  <cols>
    <col min="1" max="1" width="21" style="1" customWidth="1"/>
    <col min="2" max="2" width="9" style="1"/>
    <col min="3" max="3" width="8.625" style="1" bestFit="1" customWidth="1"/>
    <col min="4" max="4" width="8.625" style="1" customWidth="1"/>
    <col min="5" max="5" width="18.25" style="1" customWidth="1"/>
    <col min="6" max="103" width="2.625" style="22" customWidth="1"/>
    <col min="104" max="16384" width="9" style="22"/>
  </cols>
  <sheetData>
    <row r="1" spans="1:103" x14ac:dyDescent="0.2">
      <c r="A1" s="67" t="s">
        <v>305</v>
      </c>
      <c r="B1" s="71">
        <v>2016</v>
      </c>
      <c r="F1" s="24"/>
      <c r="G1" s="24"/>
      <c r="I1" s="25" t="s">
        <v>51</v>
      </c>
      <c r="J1" s="25"/>
      <c r="K1" s="25"/>
      <c r="L1" s="25"/>
      <c r="M1" s="25"/>
      <c r="N1" s="25"/>
      <c r="O1" s="25"/>
      <c r="P1" s="25"/>
      <c r="Q1" s="25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N1" s="25" t="s">
        <v>52</v>
      </c>
      <c r="AO1" s="25"/>
      <c r="AP1" s="25"/>
      <c r="AQ1" s="25"/>
      <c r="AR1" s="25"/>
      <c r="AS1" s="25"/>
      <c r="AT1" s="25"/>
      <c r="AU1" s="25"/>
      <c r="AV1" s="25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R1" s="25" t="s">
        <v>53</v>
      </c>
      <c r="BS1" s="25"/>
      <c r="BT1" s="25"/>
      <c r="BU1" s="25"/>
      <c r="BV1" s="25"/>
      <c r="BW1" s="25"/>
      <c r="BX1" s="25"/>
      <c r="BY1" s="25"/>
      <c r="BZ1" s="25"/>
      <c r="CA1" s="24"/>
      <c r="CB1" s="24"/>
      <c r="CC1" s="24"/>
      <c r="CD1" s="24"/>
      <c r="CE1" s="24"/>
      <c r="CF1" s="24"/>
      <c r="CG1" s="24"/>
      <c r="CH1" s="24"/>
      <c r="CI1" s="24"/>
      <c r="CJ1" s="24"/>
      <c r="CK1" s="24"/>
      <c r="CL1" s="24"/>
      <c r="CM1" s="24"/>
      <c r="CN1" s="24"/>
      <c r="CO1" s="24"/>
      <c r="CP1" s="24"/>
      <c r="CQ1" s="24"/>
      <c r="CR1" s="24"/>
      <c r="CS1" s="24"/>
      <c r="CT1" s="24"/>
      <c r="CU1" s="24"/>
      <c r="CV1" s="24"/>
      <c r="CW1" s="24"/>
      <c r="CX1" s="24"/>
      <c r="CY1" s="24"/>
    </row>
    <row r="2" spans="1:103" x14ac:dyDescent="0.2">
      <c r="F2" s="24"/>
      <c r="G2" s="24"/>
      <c r="I2" s="25" t="s">
        <v>0</v>
      </c>
      <c r="J2" s="25"/>
      <c r="K2" s="26" t="s">
        <v>2</v>
      </c>
      <c r="L2" s="26" t="s">
        <v>3</v>
      </c>
      <c r="M2" s="26" t="s">
        <v>4</v>
      </c>
      <c r="N2" s="26" t="s">
        <v>3</v>
      </c>
      <c r="O2" s="26" t="s">
        <v>5</v>
      </c>
      <c r="P2" s="26" t="s">
        <v>6</v>
      </c>
      <c r="Q2" s="26" t="s">
        <v>6</v>
      </c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N2" s="25" t="s">
        <v>0</v>
      </c>
      <c r="AO2" s="25"/>
      <c r="AP2" s="26" t="s">
        <v>2</v>
      </c>
      <c r="AQ2" s="26" t="s">
        <v>3</v>
      </c>
      <c r="AR2" s="26" t="s">
        <v>4</v>
      </c>
      <c r="AS2" s="26" t="s">
        <v>3</v>
      </c>
      <c r="AT2" s="26" t="s">
        <v>5</v>
      </c>
      <c r="AU2" s="26" t="s">
        <v>6</v>
      </c>
      <c r="AV2" s="26" t="s">
        <v>6</v>
      </c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R2" s="25" t="s">
        <v>0</v>
      </c>
      <c r="BS2" s="25"/>
      <c r="BT2" s="26" t="s">
        <v>2</v>
      </c>
      <c r="BU2" s="26" t="s">
        <v>3</v>
      </c>
      <c r="BV2" s="26" t="s">
        <v>4</v>
      </c>
      <c r="BW2" s="26" t="s">
        <v>3</v>
      </c>
      <c r="BX2" s="26" t="s">
        <v>5</v>
      </c>
      <c r="BY2" s="26" t="s">
        <v>6</v>
      </c>
      <c r="BZ2" s="26" t="s">
        <v>6</v>
      </c>
      <c r="CA2" s="24"/>
      <c r="CB2" s="24"/>
      <c r="CC2" s="24"/>
      <c r="CD2" s="24"/>
      <c r="CE2" s="24"/>
      <c r="CF2" s="24"/>
      <c r="CG2" s="24"/>
      <c r="CH2" s="24"/>
      <c r="CI2" s="24"/>
      <c r="CJ2" s="24"/>
      <c r="CK2" s="24"/>
      <c r="CL2" s="24"/>
      <c r="CM2" s="24"/>
      <c r="CN2" s="24"/>
      <c r="CO2" s="24"/>
      <c r="CP2" s="24"/>
      <c r="CQ2" s="24"/>
      <c r="CR2" s="24"/>
      <c r="CS2" s="24"/>
      <c r="CT2" s="24"/>
      <c r="CU2" s="24"/>
      <c r="CV2" s="24"/>
      <c r="CW2" s="24"/>
      <c r="CX2" s="24"/>
      <c r="CY2" s="24"/>
    </row>
    <row r="3" spans="1:103" x14ac:dyDescent="0.2">
      <c r="A3" s="84"/>
      <c r="B3" s="84"/>
      <c r="C3" s="84"/>
      <c r="D3" s="84"/>
      <c r="E3" s="84"/>
      <c r="F3" s="24"/>
      <c r="G3" s="24"/>
      <c r="I3" s="24">
        <v>40</v>
      </c>
      <c r="J3" s="24"/>
      <c r="K3" s="27"/>
      <c r="L3" s="27"/>
      <c r="M3" s="27"/>
      <c r="N3" s="27">
        <v>1</v>
      </c>
      <c r="O3" s="27">
        <v>2</v>
      </c>
      <c r="P3" s="40">
        <v>3</v>
      </c>
      <c r="Q3" s="40">
        <v>4</v>
      </c>
      <c r="R3" s="24"/>
      <c r="S3" s="82" t="str">
        <f>IFERROR(SMALL(okt,ROW()-2),"")</f>
        <v/>
      </c>
      <c r="T3" s="82"/>
      <c r="U3" s="82"/>
      <c r="V3" s="82"/>
      <c r="W3" s="69" t="str">
        <f>IFERROR(VLOOKUP(S3,feestdagen,2,0),"")</f>
        <v/>
      </c>
      <c r="X3" s="69"/>
      <c r="Y3" s="69"/>
      <c r="Z3" s="69"/>
      <c r="AA3" s="69"/>
      <c r="AB3" s="1"/>
      <c r="AC3" s="24"/>
      <c r="AD3" s="24"/>
      <c r="AE3" s="24"/>
      <c r="AF3" s="24"/>
      <c r="AG3" s="24"/>
      <c r="AH3" s="24"/>
      <c r="AI3" s="24"/>
      <c r="AJ3" s="24"/>
      <c r="AK3" s="24"/>
      <c r="AL3" s="24"/>
      <c r="AN3" s="24">
        <v>44</v>
      </c>
      <c r="AO3" s="24"/>
      <c r="AP3" s="27"/>
      <c r="AQ3" s="27"/>
      <c r="AR3" s="27"/>
      <c r="AS3" s="27"/>
      <c r="AT3" s="27"/>
      <c r="AU3" s="40"/>
      <c r="AV3" s="40">
        <v>1</v>
      </c>
      <c r="AW3" s="24"/>
      <c r="AX3" s="82" t="str">
        <f t="shared" ref="AX3:AX8" si="0">IFERROR(SMALL(okt,ROW()-2),"")</f>
        <v/>
      </c>
      <c r="AY3" s="82"/>
      <c r="AZ3" s="82"/>
      <c r="BA3" s="82"/>
      <c r="BB3" s="69" t="str">
        <f t="shared" ref="BB3:BB8" si="1">IFERROR(VLOOKUP(AX3,feestdagen,2,0),"")</f>
        <v/>
      </c>
      <c r="BC3" s="69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R3" s="24">
        <v>49</v>
      </c>
      <c r="BS3" s="24"/>
      <c r="BT3" s="27"/>
      <c r="BU3" s="27">
        <v>1</v>
      </c>
      <c r="BV3" s="27">
        <v>2</v>
      </c>
      <c r="BW3" s="27">
        <v>3</v>
      </c>
      <c r="BX3" s="27">
        <v>4</v>
      </c>
      <c r="BY3" s="40">
        <v>5</v>
      </c>
      <c r="BZ3" s="40">
        <v>6</v>
      </c>
      <c r="CA3" s="24"/>
      <c r="CB3" s="82">
        <f>IFERROR(SMALL(dec,ROW()-2),"")</f>
        <v>42709</v>
      </c>
      <c r="CC3" s="82"/>
      <c r="CD3" s="82"/>
      <c r="CE3" s="82"/>
      <c r="CF3" s="69" t="str">
        <f>IFERROR(VLOOKUP(CB3,feestdagen,2,0),"")</f>
        <v>Sinterklaas (N)</v>
      </c>
      <c r="CG3" s="69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</row>
    <row r="4" spans="1:103" x14ac:dyDescent="0.2">
      <c r="F4" s="24"/>
      <c r="G4" s="24"/>
      <c r="I4" s="24">
        <v>41</v>
      </c>
      <c r="J4" s="24"/>
      <c r="K4" s="27">
        <v>5</v>
      </c>
      <c r="L4" s="27">
        <v>6</v>
      </c>
      <c r="M4" s="27">
        <v>7</v>
      </c>
      <c r="N4" s="27">
        <v>8</v>
      </c>
      <c r="O4" s="27">
        <v>9</v>
      </c>
      <c r="P4" s="40">
        <v>10</v>
      </c>
      <c r="Q4" s="40">
        <v>11</v>
      </c>
      <c r="R4" s="24"/>
      <c r="S4" s="82" t="str">
        <f>IFERROR(SMALL(okt,ROW()-2),"")</f>
        <v/>
      </c>
      <c r="T4" s="82"/>
      <c r="U4" s="82"/>
      <c r="V4" s="82"/>
      <c r="W4" s="69" t="str">
        <f>IFERROR(VLOOKUP(S4,feestdagen,2,0),"")</f>
        <v/>
      </c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N4" s="24">
        <v>45</v>
      </c>
      <c r="AO4" s="24"/>
      <c r="AP4" s="27">
        <v>2</v>
      </c>
      <c r="AQ4" s="27">
        <v>3</v>
      </c>
      <c r="AR4" s="27">
        <v>4</v>
      </c>
      <c r="AS4" s="27">
        <v>5</v>
      </c>
      <c r="AT4" s="27">
        <v>6</v>
      </c>
      <c r="AU4" s="40">
        <v>7</v>
      </c>
      <c r="AV4" s="40">
        <v>8</v>
      </c>
      <c r="AW4" s="24"/>
      <c r="AX4" s="82" t="str">
        <f t="shared" si="0"/>
        <v/>
      </c>
      <c r="AY4" s="82"/>
      <c r="AZ4" s="82"/>
      <c r="BA4" s="82"/>
      <c r="BB4" s="69" t="str">
        <f t="shared" si="1"/>
        <v/>
      </c>
      <c r="BC4" s="69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R4" s="24">
        <v>50</v>
      </c>
      <c r="BS4" s="24"/>
      <c r="BT4" s="27">
        <v>7</v>
      </c>
      <c r="BU4" s="27">
        <v>8</v>
      </c>
      <c r="BV4" s="27">
        <v>9</v>
      </c>
      <c r="BW4" s="27">
        <v>10</v>
      </c>
      <c r="BX4" s="27">
        <v>11</v>
      </c>
      <c r="BY4" s="40">
        <v>12</v>
      </c>
      <c r="BZ4" s="40">
        <v>13</v>
      </c>
      <c r="CA4" s="24"/>
      <c r="CB4" s="82">
        <f>IFERROR(SMALL(dec,ROW()-2),"")</f>
        <v>42729</v>
      </c>
      <c r="CC4" s="82"/>
      <c r="CD4" s="82"/>
      <c r="CE4" s="82"/>
      <c r="CF4" s="69" t="str">
        <f>IFERROR(VLOOKUP(CB4,feestdagen,2,0),"")</f>
        <v>1e Kerstdag</v>
      </c>
      <c r="CG4" s="69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</row>
    <row r="5" spans="1:103" x14ac:dyDescent="0.2">
      <c r="A5" s="5"/>
      <c r="B5" s="6"/>
      <c r="C5" s="6"/>
      <c r="D5" s="6"/>
      <c r="E5" s="7"/>
      <c r="F5" s="24"/>
      <c r="G5" s="24"/>
      <c r="I5" s="24">
        <v>42</v>
      </c>
      <c r="J5" s="24"/>
      <c r="K5" s="27">
        <v>12</v>
      </c>
      <c r="L5" s="27">
        <v>13</v>
      </c>
      <c r="M5" s="27">
        <v>14</v>
      </c>
      <c r="N5" s="27">
        <v>15</v>
      </c>
      <c r="O5" s="27">
        <v>16</v>
      </c>
      <c r="P5" s="40">
        <v>17</v>
      </c>
      <c r="Q5" s="40">
        <v>18</v>
      </c>
      <c r="R5" s="24"/>
      <c r="S5" s="82" t="str">
        <f>IFERROR(SMALL(okt,ROW()-2),"")</f>
        <v/>
      </c>
      <c r="T5" s="82"/>
      <c r="U5" s="82"/>
      <c r="V5" s="82"/>
      <c r="W5" s="69" t="str">
        <f>IFERROR(VLOOKUP(S5,feestdagen,2,0),"")</f>
        <v/>
      </c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N5" s="24">
        <v>46</v>
      </c>
      <c r="AO5" s="24"/>
      <c r="AP5" s="27">
        <v>9</v>
      </c>
      <c r="AQ5" s="27">
        <v>10</v>
      </c>
      <c r="AR5" s="27">
        <v>11</v>
      </c>
      <c r="AS5" s="27">
        <v>12</v>
      </c>
      <c r="AT5" s="27">
        <v>13</v>
      </c>
      <c r="AU5" s="40">
        <v>14</v>
      </c>
      <c r="AV5" s="40">
        <v>15</v>
      </c>
      <c r="AW5" s="24"/>
      <c r="AX5" s="82" t="str">
        <f t="shared" si="0"/>
        <v/>
      </c>
      <c r="AY5" s="82"/>
      <c r="AZ5" s="82"/>
      <c r="BA5" s="82"/>
      <c r="BB5" s="69" t="str">
        <f t="shared" si="1"/>
        <v/>
      </c>
      <c r="BC5" s="69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R5" s="24">
        <v>51</v>
      </c>
      <c r="BS5" s="24"/>
      <c r="BT5" s="27">
        <v>14</v>
      </c>
      <c r="BU5" s="27">
        <v>15</v>
      </c>
      <c r="BV5" s="27">
        <v>16</v>
      </c>
      <c r="BW5" s="27">
        <v>17</v>
      </c>
      <c r="BX5" s="27">
        <v>18</v>
      </c>
      <c r="BY5" s="40">
        <v>19</v>
      </c>
      <c r="BZ5" s="40">
        <v>20</v>
      </c>
      <c r="CA5" s="24"/>
      <c r="CB5" s="82">
        <f>IFERROR(SMALL(dec,ROW()-2),"")</f>
        <v>42730</v>
      </c>
      <c r="CC5" s="82"/>
      <c r="CD5" s="82"/>
      <c r="CE5" s="82"/>
      <c r="CF5" s="69" t="str">
        <f>IFERROR(VLOOKUP(CB5,feestdagen,2,0),"")</f>
        <v>2e Kerstdag</v>
      </c>
      <c r="CG5" s="69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</row>
    <row r="6" spans="1:103" x14ac:dyDescent="0.2">
      <c r="A6" s="35"/>
      <c r="B6" s="6"/>
      <c r="C6" s="6"/>
      <c r="D6" s="6"/>
      <c r="E6" s="7"/>
      <c r="F6" s="24"/>
      <c r="G6" s="24"/>
      <c r="I6" s="24">
        <v>43</v>
      </c>
      <c r="J6" s="24"/>
      <c r="K6" s="27">
        <v>19</v>
      </c>
      <c r="L6" s="27">
        <v>20</v>
      </c>
      <c r="M6" s="27">
        <v>21</v>
      </c>
      <c r="N6" s="27">
        <v>22</v>
      </c>
      <c r="O6" s="27">
        <v>23</v>
      </c>
      <c r="P6" s="40">
        <v>24</v>
      </c>
      <c r="Q6" s="40">
        <v>25</v>
      </c>
      <c r="R6" s="24"/>
      <c r="S6" s="82" t="str">
        <f>IFERROR(SMALL(okt,ROW()-2),"")</f>
        <v/>
      </c>
      <c r="T6" s="82"/>
      <c r="U6" s="82"/>
      <c r="V6" s="82"/>
      <c r="W6" s="69" t="str">
        <f>IFERROR(VLOOKUP(S6,feestdagen,2,0),"")</f>
        <v/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N6" s="24">
        <v>47</v>
      </c>
      <c r="AO6" s="24"/>
      <c r="AP6" s="27">
        <v>16</v>
      </c>
      <c r="AQ6" s="27">
        <v>17</v>
      </c>
      <c r="AR6" s="27">
        <v>18</v>
      </c>
      <c r="AS6" s="27">
        <v>19</v>
      </c>
      <c r="AT6" s="27">
        <v>20</v>
      </c>
      <c r="AU6" s="40">
        <v>21</v>
      </c>
      <c r="AV6" s="40">
        <v>22</v>
      </c>
      <c r="AW6" s="24"/>
      <c r="AX6" s="82" t="str">
        <f t="shared" si="0"/>
        <v/>
      </c>
      <c r="AY6" s="82"/>
      <c r="AZ6" s="82"/>
      <c r="BA6" s="82"/>
      <c r="BB6" s="69" t="str">
        <f t="shared" si="1"/>
        <v/>
      </c>
      <c r="BC6" s="69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R6" s="24">
        <v>52</v>
      </c>
      <c r="BS6" s="24"/>
      <c r="BT6" s="27">
        <v>21</v>
      </c>
      <c r="BU6" s="27">
        <v>22</v>
      </c>
      <c r="BV6" s="27">
        <v>23</v>
      </c>
      <c r="BW6" s="34">
        <v>24</v>
      </c>
      <c r="BX6" s="39">
        <v>25</v>
      </c>
      <c r="BY6" s="40">
        <v>26</v>
      </c>
      <c r="BZ6" s="40">
        <v>27</v>
      </c>
      <c r="CA6" s="24"/>
      <c r="CB6" s="82">
        <f>IFERROR(SMALL(dec,ROW()-2),"")</f>
        <v>42735</v>
      </c>
      <c r="CC6" s="82"/>
      <c r="CD6" s="82"/>
      <c r="CE6" s="82"/>
      <c r="CF6" s="69" t="str">
        <f>IFERROR(VLOOKUP(CB6,feestdagen,2,0),"")</f>
        <v>Oudejaarsdag</v>
      </c>
      <c r="CG6" s="69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4"/>
      <c r="CV6" s="24"/>
      <c r="CW6" s="24"/>
      <c r="CX6" s="24"/>
      <c r="CY6" s="24"/>
    </row>
    <row r="7" spans="1:103" x14ac:dyDescent="0.2">
      <c r="A7" s="8"/>
      <c r="B7" s="8"/>
      <c r="C7" s="8"/>
      <c r="D7" s="8"/>
      <c r="E7" s="8"/>
      <c r="F7" s="24"/>
      <c r="G7" s="24"/>
      <c r="I7" s="24">
        <v>44</v>
      </c>
      <c r="J7" s="24"/>
      <c r="K7" s="27">
        <v>26</v>
      </c>
      <c r="L7" s="27">
        <v>27</v>
      </c>
      <c r="M7" s="27">
        <v>28</v>
      </c>
      <c r="N7" s="27">
        <v>29</v>
      </c>
      <c r="O7" s="24">
        <v>30</v>
      </c>
      <c r="P7" s="40">
        <v>31</v>
      </c>
      <c r="Q7" s="40"/>
      <c r="R7" s="24"/>
      <c r="S7" s="82" t="str">
        <f>IFERROR(SMALL(okt,ROW()-2),"")</f>
        <v/>
      </c>
      <c r="T7" s="82"/>
      <c r="U7" s="82"/>
      <c r="V7" s="82"/>
      <c r="W7" s="69" t="str">
        <f>IFERROR(VLOOKUP(S7,feestdagen,2,0),"")</f>
        <v/>
      </c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N7" s="24">
        <v>48</v>
      </c>
      <c r="AO7" s="24"/>
      <c r="AP7" s="27">
        <v>23</v>
      </c>
      <c r="AQ7" s="27">
        <v>24</v>
      </c>
      <c r="AR7" s="27">
        <v>25</v>
      </c>
      <c r="AS7" s="27">
        <v>26</v>
      </c>
      <c r="AT7" s="24">
        <v>27</v>
      </c>
      <c r="AU7" s="40">
        <v>28</v>
      </c>
      <c r="AV7" s="40">
        <v>29</v>
      </c>
      <c r="AW7" s="24"/>
      <c r="AX7" s="82" t="str">
        <f t="shared" si="0"/>
        <v/>
      </c>
      <c r="AY7" s="82"/>
      <c r="AZ7" s="82"/>
      <c r="BA7" s="82"/>
      <c r="BB7" s="69" t="str">
        <f t="shared" si="1"/>
        <v/>
      </c>
      <c r="BC7" s="69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R7" s="24">
        <v>53</v>
      </c>
      <c r="BS7" s="24"/>
      <c r="BT7" s="27">
        <v>28</v>
      </c>
      <c r="BU7" s="27">
        <v>29</v>
      </c>
      <c r="BV7" s="27">
        <v>30</v>
      </c>
      <c r="BW7" s="27">
        <v>31</v>
      </c>
      <c r="BX7" s="24"/>
      <c r="BY7" s="28"/>
      <c r="BZ7" s="28"/>
      <c r="CA7" s="29"/>
      <c r="CB7" s="82" t="str">
        <f>IFERROR(SMALL(dec,ROW()-2),"")</f>
        <v/>
      </c>
      <c r="CC7" s="82"/>
      <c r="CD7" s="82"/>
      <c r="CE7" s="82"/>
      <c r="CF7" s="69" t="str">
        <f>IFERROR(VLOOKUP(CB7,feestdagen,2,0),"")</f>
        <v/>
      </c>
      <c r="CG7" s="69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</row>
    <row r="8" spans="1:103" x14ac:dyDescent="0.2">
      <c r="A8" s="9"/>
      <c r="B8" s="78"/>
      <c r="C8" s="79"/>
      <c r="D8" s="79"/>
      <c r="E8" s="80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N8" s="24">
        <v>49</v>
      </c>
      <c r="AO8" s="24"/>
      <c r="AP8" s="24">
        <v>30</v>
      </c>
      <c r="AQ8" s="24"/>
      <c r="AR8" s="24"/>
      <c r="AS8" s="24"/>
      <c r="AT8" s="29"/>
      <c r="AU8" s="24"/>
      <c r="AV8" s="24"/>
      <c r="AW8" s="24"/>
      <c r="AX8" s="82" t="str">
        <f t="shared" si="0"/>
        <v/>
      </c>
      <c r="AY8" s="82"/>
      <c r="AZ8" s="82"/>
      <c r="BA8" s="82"/>
      <c r="BB8" s="69" t="str">
        <f t="shared" si="1"/>
        <v/>
      </c>
      <c r="BC8" s="69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4"/>
      <c r="CV8" s="24"/>
      <c r="CW8" s="24"/>
      <c r="CX8" s="24"/>
      <c r="CY8" s="24"/>
    </row>
    <row r="9" spans="1:103" x14ac:dyDescent="0.2">
      <c r="A9" s="13"/>
      <c r="B9" s="8"/>
      <c r="C9" s="8"/>
      <c r="D9" s="8"/>
      <c r="E9" s="8"/>
      <c r="F9" s="46">
        <f>MONTH(F12)</f>
        <v>9</v>
      </c>
      <c r="G9" s="46">
        <f t="shared" ref="G9:BR9" si="2">MONTH(G12)</f>
        <v>9</v>
      </c>
      <c r="H9" s="46">
        <f t="shared" si="2"/>
        <v>9</v>
      </c>
      <c r="I9" s="46">
        <f t="shared" si="2"/>
        <v>9</v>
      </c>
      <c r="J9" s="46">
        <f t="shared" si="2"/>
        <v>9</v>
      </c>
      <c r="K9" s="46">
        <f t="shared" si="2"/>
        <v>10</v>
      </c>
      <c r="L9" s="46">
        <f t="shared" si="2"/>
        <v>10</v>
      </c>
      <c r="M9" s="46">
        <f t="shared" si="2"/>
        <v>10</v>
      </c>
      <c r="N9" s="46">
        <f t="shared" si="2"/>
        <v>10</v>
      </c>
      <c r="O9" s="46">
        <f t="shared" si="2"/>
        <v>10</v>
      </c>
      <c r="P9" s="46">
        <f t="shared" si="2"/>
        <v>10</v>
      </c>
      <c r="Q9" s="46">
        <f t="shared" si="2"/>
        <v>10</v>
      </c>
      <c r="R9" s="46">
        <f t="shared" si="2"/>
        <v>10</v>
      </c>
      <c r="S9" s="46">
        <f t="shared" si="2"/>
        <v>10</v>
      </c>
      <c r="T9" s="46">
        <f t="shared" si="2"/>
        <v>10</v>
      </c>
      <c r="U9" s="46">
        <f t="shared" si="2"/>
        <v>10</v>
      </c>
      <c r="V9" s="46">
        <f t="shared" si="2"/>
        <v>10</v>
      </c>
      <c r="W9" s="46">
        <f t="shared" si="2"/>
        <v>10</v>
      </c>
      <c r="X9" s="46">
        <f t="shared" si="2"/>
        <v>10</v>
      </c>
      <c r="Y9" s="46">
        <f t="shared" si="2"/>
        <v>10</v>
      </c>
      <c r="Z9" s="46">
        <f t="shared" si="2"/>
        <v>10</v>
      </c>
      <c r="AA9" s="46">
        <f t="shared" si="2"/>
        <v>10</v>
      </c>
      <c r="AB9" s="46">
        <f t="shared" si="2"/>
        <v>10</v>
      </c>
      <c r="AC9" s="46">
        <f t="shared" si="2"/>
        <v>10</v>
      </c>
      <c r="AD9" s="46">
        <f t="shared" si="2"/>
        <v>10</v>
      </c>
      <c r="AE9" s="46">
        <f t="shared" si="2"/>
        <v>10</v>
      </c>
      <c r="AF9" s="46">
        <f t="shared" si="2"/>
        <v>10</v>
      </c>
      <c r="AG9" s="46">
        <f t="shared" si="2"/>
        <v>10</v>
      </c>
      <c r="AH9" s="46">
        <f t="shared" si="2"/>
        <v>10</v>
      </c>
      <c r="AI9" s="46">
        <f t="shared" si="2"/>
        <v>10</v>
      </c>
      <c r="AJ9" s="46">
        <f t="shared" si="2"/>
        <v>10</v>
      </c>
      <c r="AK9" s="46">
        <f t="shared" si="2"/>
        <v>10</v>
      </c>
      <c r="AL9" s="46">
        <f t="shared" si="2"/>
        <v>10</v>
      </c>
      <c r="AM9" s="46">
        <f t="shared" si="2"/>
        <v>10</v>
      </c>
      <c r="AN9" s="46">
        <f t="shared" si="2"/>
        <v>10</v>
      </c>
      <c r="AO9" s="46">
        <f t="shared" si="2"/>
        <v>10</v>
      </c>
      <c r="AP9" s="46">
        <f t="shared" si="2"/>
        <v>11</v>
      </c>
      <c r="AQ9" s="46">
        <f t="shared" si="2"/>
        <v>11</v>
      </c>
      <c r="AR9" s="46">
        <f t="shared" si="2"/>
        <v>11</v>
      </c>
      <c r="AS9" s="46">
        <f t="shared" si="2"/>
        <v>11</v>
      </c>
      <c r="AT9" s="46">
        <f t="shared" si="2"/>
        <v>11</v>
      </c>
      <c r="AU9" s="46">
        <f t="shared" si="2"/>
        <v>11</v>
      </c>
      <c r="AV9" s="46">
        <f t="shared" si="2"/>
        <v>11</v>
      </c>
      <c r="AW9" s="46">
        <f t="shared" si="2"/>
        <v>11</v>
      </c>
      <c r="AX9" s="46">
        <f t="shared" si="2"/>
        <v>11</v>
      </c>
      <c r="AY9" s="46">
        <f t="shared" si="2"/>
        <v>11</v>
      </c>
      <c r="AZ9" s="46">
        <f t="shared" si="2"/>
        <v>11</v>
      </c>
      <c r="BA9" s="46">
        <f t="shared" si="2"/>
        <v>11</v>
      </c>
      <c r="BB9" s="46">
        <f t="shared" si="2"/>
        <v>11</v>
      </c>
      <c r="BC9" s="46">
        <f t="shared" si="2"/>
        <v>11</v>
      </c>
      <c r="BD9" s="46">
        <f t="shared" si="2"/>
        <v>11</v>
      </c>
      <c r="BE9" s="46">
        <f t="shared" si="2"/>
        <v>11</v>
      </c>
      <c r="BF9" s="46">
        <f t="shared" si="2"/>
        <v>11</v>
      </c>
      <c r="BG9" s="46">
        <f t="shared" si="2"/>
        <v>11</v>
      </c>
      <c r="BH9" s="46">
        <f t="shared" si="2"/>
        <v>11</v>
      </c>
      <c r="BI9" s="46">
        <f t="shared" si="2"/>
        <v>11</v>
      </c>
      <c r="BJ9" s="46">
        <f t="shared" si="2"/>
        <v>11</v>
      </c>
      <c r="BK9" s="46">
        <f t="shared" si="2"/>
        <v>11</v>
      </c>
      <c r="BL9" s="46">
        <f t="shared" si="2"/>
        <v>11</v>
      </c>
      <c r="BM9" s="46">
        <f t="shared" si="2"/>
        <v>11</v>
      </c>
      <c r="BN9" s="46">
        <f t="shared" si="2"/>
        <v>11</v>
      </c>
      <c r="BO9" s="46">
        <f t="shared" si="2"/>
        <v>11</v>
      </c>
      <c r="BP9" s="46">
        <f t="shared" si="2"/>
        <v>11</v>
      </c>
      <c r="BQ9" s="46">
        <f t="shared" si="2"/>
        <v>11</v>
      </c>
      <c r="BR9" s="46">
        <f t="shared" si="2"/>
        <v>11</v>
      </c>
      <c r="BS9" s="46">
        <f t="shared" ref="BS9:CR9" si="3">MONTH(BS12)</f>
        <v>11</v>
      </c>
      <c r="BT9" s="46">
        <f t="shared" si="3"/>
        <v>12</v>
      </c>
      <c r="BU9" s="46">
        <f t="shared" si="3"/>
        <v>12</v>
      </c>
      <c r="BV9" s="46">
        <f t="shared" si="3"/>
        <v>12</v>
      </c>
      <c r="BW9" s="46">
        <f t="shared" si="3"/>
        <v>12</v>
      </c>
      <c r="BX9" s="46">
        <f t="shared" si="3"/>
        <v>12</v>
      </c>
      <c r="BY9" s="46">
        <f t="shared" si="3"/>
        <v>12</v>
      </c>
      <c r="BZ9" s="46">
        <f t="shared" si="3"/>
        <v>12</v>
      </c>
      <c r="CA9" s="46">
        <f t="shared" si="3"/>
        <v>12</v>
      </c>
      <c r="CB9" s="46">
        <f t="shared" si="3"/>
        <v>12</v>
      </c>
      <c r="CC9" s="46">
        <f t="shared" si="3"/>
        <v>12</v>
      </c>
      <c r="CD9" s="46">
        <f t="shared" si="3"/>
        <v>12</v>
      </c>
      <c r="CE9" s="46">
        <f t="shared" si="3"/>
        <v>12</v>
      </c>
      <c r="CF9" s="46">
        <f t="shared" si="3"/>
        <v>12</v>
      </c>
      <c r="CG9" s="46">
        <f t="shared" si="3"/>
        <v>12</v>
      </c>
      <c r="CH9" s="46">
        <f t="shared" si="3"/>
        <v>12</v>
      </c>
      <c r="CI9" s="46">
        <f t="shared" si="3"/>
        <v>12</v>
      </c>
      <c r="CJ9" s="46">
        <f t="shared" si="3"/>
        <v>12</v>
      </c>
      <c r="CK9" s="46">
        <f t="shared" si="3"/>
        <v>12</v>
      </c>
      <c r="CL9" s="46">
        <f t="shared" si="3"/>
        <v>12</v>
      </c>
      <c r="CM9" s="46">
        <f t="shared" si="3"/>
        <v>12</v>
      </c>
      <c r="CN9" s="46">
        <f t="shared" si="3"/>
        <v>12</v>
      </c>
      <c r="CO9" s="46">
        <f t="shared" si="3"/>
        <v>12</v>
      </c>
      <c r="CP9" s="46">
        <f t="shared" si="3"/>
        <v>12</v>
      </c>
      <c r="CQ9" s="46">
        <f t="shared" si="3"/>
        <v>12</v>
      </c>
      <c r="CR9" s="46">
        <f t="shared" si="3"/>
        <v>12</v>
      </c>
      <c r="CS9" s="46">
        <f>IF(ISERROR(MONTH(CS12)),"",MONTH(CS12))</f>
        <v>12</v>
      </c>
      <c r="CT9" s="46">
        <f t="shared" ref="CT9:CY9" si="4">IF(ISERROR(MONTH(CT12)),"",MONTH(CT12))</f>
        <v>12</v>
      </c>
      <c r="CU9" s="46">
        <f t="shared" si="4"/>
        <v>12</v>
      </c>
      <c r="CV9" s="46">
        <f t="shared" si="4"/>
        <v>12</v>
      </c>
      <c r="CW9" s="46">
        <f t="shared" si="4"/>
        <v>12</v>
      </c>
      <c r="CX9" s="46">
        <f t="shared" si="4"/>
        <v>12</v>
      </c>
      <c r="CY9" s="46" t="str">
        <f t="shared" si="4"/>
        <v/>
      </c>
    </row>
    <row r="10" spans="1:103" x14ac:dyDescent="0.2">
      <c r="A10" s="14"/>
      <c r="B10" s="15"/>
      <c r="C10" s="15"/>
      <c r="D10" s="15"/>
      <c r="E10" s="16"/>
      <c r="F10" s="89" t="s">
        <v>50</v>
      </c>
      <c r="G10" s="89"/>
      <c r="H10" s="89"/>
      <c r="I10" s="89"/>
      <c r="J10" s="89"/>
      <c r="K10" s="89"/>
      <c r="L10" s="89"/>
      <c r="M10" s="89" t="s">
        <v>54</v>
      </c>
      <c r="N10" s="89"/>
      <c r="O10" s="89"/>
      <c r="P10" s="89"/>
      <c r="Q10" s="89"/>
      <c r="R10" s="89"/>
      <c r="S10" s="89"/>
      <c r="T10" s="89" t="s">
        <v>55</v>
      </c>
      <c r="U10" s="89"/>
      <c r="V10" s="89"/>
      <c r="W10" s="89"/>
      <c r="X10" s="89"/>
      <c r="Y10" s="89"/>
      <c r="Z10" s="89"/>
      <c r="AA10" s="89" t="s">
        <v>56</v>
      </c>
      <c r="AB10" s="89"/>
      <c r="AC10" s="89"/>
      <c r="AD10" s="89"/>
      <c r="AE10" s="89"/>
      <c r="AF10" s="89"/>
      <c r="AG10" s="89"/>
      <c r="AH10" s="89" t="s">
        <v>57</v>
      </c>
      <c r="AI10" s="89"/>
      <c r="AJ10" s="89"/>
      <c r="AK10" s="89"/>
      <c r="AL10" s="89"/>
      <c r="AM10" s="89"/>
      <c r="AN10" s="89"/>
      <c r="AO10" s="89" t="s">
        <v>58</v>
      </c>
      <c r="AP10" s="89"/>
      <c r="AQ10" s="89"/>
      <c r="AR10" s="89"/>
      <c r="AS10" s="89"/>
      <c r="AT10" s="89"/>
      <c r="AU10" s="89"/>
      <c r="AV10" s="89" t="s">
        <v>59</v>
      </c>
      <c r="AW10" s="89"/>
      <c r="AX10" s="89"/>
      <c r="AY10" s="89"/>
      <c r="AZ10" s="89"/>
      <c r="BA10" s="89"/>
      <c r="BB10" s="89"/>
      <c r="BC10" s="89" t="s">
        <v>60</v>
      </c>
      <c r="BD10" s="89"/>
      <c r="BE10" s="89"/>
      <c r="BF10" s="89"/>
      <c r="BG10" s="89"/>
      <c r="BH10" s="89"/>
      <c r="BI10" s="89"/>
      <c r="BJ10" s="89" t="s">
        <v>61</v>
      </c>
      <c r="BK10" s="89"/>
      <c r="BL10" s="89"/>
      <c r="BM10" s="89"/>
      <c r="BN10" s="89"/>
      <c r="BO10" s="89"/>
      <c r="BP10" s="89"/>
      <c r="BQ10" s="89" t="s">
        <v>62</v>
      </c>
      <c r="BR10" s="89"/>
      <c r="BS10" s="89"/>
      <c r="BT10" s="89"/>
      <c r="BU10" s="89"/>
      <c r="BV10" s="89"/>
      <c r="BW10" s="89"/>
      <c r="BX10" s="89" t="s">
        <v>63</v>
      </c>
      <c r="BY10" s="89"/>
      <c r="BZ10" s="89"/>
      <c r="CA10" s="89"/>
      <c r="CB10" s="89"/>
      <c r="CC10" s="89"/>
      <c r="CD10" s="89"/>
      <c r="CE10" s="89" t="s">
        <v>64</v>
      </c>
      <c r="CF10" s="89"/>
      <c r="CG10" s="89"/>
      <c r="CH10" s="89"/>
      <c r="CI10" s="89"/>
      <c r="CJ10" s="89"/>
      <c r="CK10" s="89"/>
      <c r="CL10" s="89" t="s">
        <v>65</v>
      </c>
      <c r="CM10" s="89"/>
      <c r="CN10" s="89"/>
      <c r="CO10" s="89"/>
      <c r="CP10" s="89"/>
      <c r="CQ10" s="89"/>
      <c r="CR10" s="89"/>
      <c r="CS10" s="89" t="s">
        <v>156</v>
      </c>
      <c r="CT10" s="89"/>
      <c r="CU10" s="89"/>
      <c r="CV10" s="89"/>
      <c r="CW10" s="90"/>
      <c r="CX10" s="90"/>
      <c r="CY10" s="90"/>
    </row>
    <row r="11" spans="1:103" x14ac:dyDescent="0.2">
      <c r="A11" s="10"/>
      <c r="B11" s="11"/>
      <c r="C11" s="11"/>
      <c r="D11" s="11"/>
      <c r="E11" s="12"/>
      <c r="F11" s="44" t="s">
        <v>2</v>
      </c>
      <c r="G11" s="44" t="s">
        <v>3</v>
      </c>
      <c r="H11" s="44" t="s">
        <v>4</v>
      </c>
      <c r="I11" s="44" t="s">
        <v>3</v>
      </c>
      <c r="J11" s="44" t="s">
        <v>5</v>
      </c>
      <c r="K11" s="44" t="s">
        <v>6</v>
      </c>
      <c r="L11" s="44" t="s">
        <v>6</v>
      </c>
      <c r="M11" s="44" t="s">
        <v>2</v>
      </c>
      <c r="N11" s="44" t="s">
        <v>3</v>
      </c>
      <c r="O11" s="44" t="s">
        <v>4</v>
      </c>
      <c r="P11" s="44" t="s">
        <v>3</v>
      </c>
      <c r="Q11" s="44" t="s">
        <v>5</v>
      </c>
      <c r="R11" s="44" t="s">
        <v>6</v>
      </c>
      <c r="S11" s="44" t="s">
        <v>6</v>
      </c>
      <c r="T11" s="44" t="s">
        <v>2</v>
      </c>
      <c r="U11" s="44" t="s">
        <v>3</v>
      </c>
      <c r="V11" s="44" t="s">
        <v>4</v>
      </c>
      <c r="W11" s="44" t="s">
        <v>3</v>
      </c>
      <c r="X11" s="44" t="s">
        <v>5</v>
      </c>
      <c r="Y11" s="44" t="s">
        <v>6</v>
      </c>
      <c r="Z11" s="44" t="s">
        <v>6</v>
      </c>
      <c r="AA11" s="44" t="s">
        <v>2</v>
      </c>
      <c r="AB11" s="44" t="s">
        <v>3</v>
      </c>
      <c r="AC11" s="44" t="s">
        <v>4</v>
      </c>
      <c r="AD11" s="44" t="s">
        <v>3</v>
      </c>
      <c r="AE11" s="44" t="s">
        <v>5</v>
      </c>
      <c r="AF11" s="44" t="s">
        <v>6</v>
      </c>
      <c r="AG11" s="44" t="s">
        <v>6</v>
      </c>
      <c r="AH11" s="44" t="s">
        <v>2</v>
      </c>
      <c r="AI11" s="44" t="s">
        <v>3</v>
      </c>
      <c r="AJ11" s="44" t="s">
        <v>4</v>
      </c>
      <c r="AK11" s="44" t="s">
        <v>3</v>
      </c>
      <c r="AL11" s="44" t="s">
        <v>5</v>
      </c>
      <c r="AM11" s="44" t="s">
        <v>6</v>
      </c>
      <c r="AN11" s="44" t="s">
        <v>6</v>
      </c>
      <c r="AO11" s="44" t="s">
        <v>2</v>
      </c>
      <c r="AP11" s="44" t="s">
        <v>3</v>
      </c>
      <c r="AQ11" s="44" t="s">
        <v>4</v>
      </c>
      <c r="AR11" s="44" t="s">
        <v>3</v>
      </c>
      <c r="AS11" s="44" t="s">
        <v>5</v>
      </c>
      <c r="AT11" s="44" t="s">
        <v>6</v>
      </c>
      <c r="AU11" s="44" t="s">
        <v>6</v>
      </c>
      <c r="AV11" s="44" t="s">
        <v>2</v>
      </c>
      <c r="AW11" s="44" t="s">
        <v>3</v>
      </c>
      <c r="AX11" s="44" t="s">
        <v>4</v>
      </c>
      <c r="AY11" s="44" t="s">
        <v>3</v>
      </c>
      <c r="AZ11" s="44" t="s">
        <v>5</v>
      </c>
      <c r="BA11" s="44" t="s">
        <v>6</v>
      </c>
      <c r="BB11" s="44" t="s">
        <v>6</v>
      </c>
      <c r="BC11" s="44" t="s">
        <v>2</v>
      </c>
      <c r="BD11" s="44" t="s">
        <v>3</v>
      </c>
      <c r="BE11" s="44" t="s">
        <v>4</v>
      </c>
      <c r="BF11" s="44" t="s">
        <v>3</v>
      </c>
      <c r="BG11" s="44" t="s">
        <v>5</v>
      </c>
      <c r="BH11" s="44" t="s">
        <v>6</v>
      </c>
      <c r="BI11" s="44" t="s">
        <v>6</v>
      </c>
      <c r="BJ11" s="44" t="s">
        <v>2</v>
      </c>
      <c r="BK11" s="44" t="s">
        <v>3</v>
      </c>
      <c r="BL11" s="44" t="s">
        <v>4</v>
      </c>
      <c r="BM11" s="44" t="s">
        <v>3</v>
      </c>
      <c r="BN11" s="44" t="s">
        <v>5</v>
      </c>
      <c r="BO11" s="44" t="s">
        <v>6</v>
      </c>
      <c r="BP11" s="44" t="s">
        <v>6</v>
      </c>
      <c r="BQ11" s="44" t="s">
        <v>2</v>
      </c>
      <c r="BR11" s="44" t="s">
        <v>3</v>
      </c>
      <c r="BS11" s="44" t="s">
        <v>4</v>
      </c>
      <c r="BT11" s="44" t="s">
        <v>3</v>
      </c>
      <c r="BU11" s="44" t="s">
        <v>5</v>
      </c>
      <c r="BV11" s="44" t="s">
        <v>6</v>
      </c>
      <c r="BW11" s="44" t="s">
        <v>6</v>
      </c>
      <c r="BX11" s="44" t="s">
        <v>2</v>
      </c>
      <c r="BY11" s="44" t="s">
        <v>3</v>
      </c>
      <c r="BZ11" s="44" t="s">
        <v>4</v>
      </c>
      <c r="CA11" s="44" t="s">
        <v>3</v>
      </c>
      <c r="CB11" s="44" t="s">
        <v>5</v>
      </c>
      <c r="CC11" s="44" t="s">
        <v>6</v>
      </c>
      <c r="CD11" s="44" t="s">
        <v>6</v>
      </c>
      <c r="CE11" s="44" t="s">
        <v>2</v>
      </c>
      <c r="CF11" s="44" t="s">
        <v>3</v>
      </c>
      <c r="CG11" s="44" t="s">
        <v>4</v>
      </c>
      <c r="CH11" s="44" t="s">
        <v>3</v>
      </c>
      <c r="CI11" s="44" t="s">
        <v>5</v>
      </c>
      <c r="CJ11" s="44" t="s">
        <v>6</v>
      </c>
      <c r="CK11" s="44" t="s">
        <v>6</v>
      </c>
      <c r="CL11" s="44" t="s">
        <v>2</v>
      </c>
      <c r="CM11" s="44" t="s">
        <v>3</v>
      </c>
      <c r="CN11" s="44" t="s">
        <v>4</v>
      </c>
      <c r="CO11" s="44" t="s">
        <v>3</v>
      </c>
      <c r="CP11" s="44" t="s">
        <v>5</v>
      </c>
      <c r="CQ11" s="44" t="s">
        <v>6</v>
      </c>
      <c r="CR11" s="44" t="s">
        <v>6</v>
      </c>
      <c r="CS11" s="44" t="s">
        <v>2</v>
      </c>
      <c r="CT11" s="44" t="s">
        <v>3</v>
      </c>
      <c r="CU11" s="44" t="s">
        <v>4</v>
      </c>
      <c r="CV11" s="44" t="s">
        <v>3</v>
      </c>
      <c r="CW11" s="44" t="s">
        <v>5</v>
      </c>
      <c r="CX11" s="44" t="s">
        <v>6</v>
      </c>
      <c r="CY11" s="44" t="s">
        <v>6</v>
      </c>
    </row>
    <row r="12" spans="1:103" x14ac:dyDescent="0.2">
      <c r="A12" s="36" t="s">
        <v>338</v>
      </c>
      <c r="B12" s="68" t="s">
        <v>342</v>
      </c>
      <c r="C12" s="68" t="s">
        <v>343</v>
      </c>
      <c r="D12" s="68" t="s">
        <v>341</v>
      </c>
      <c r="E12" s="36" t="s">
        <v>340</v>
      </c>
      <c r="F12" s="44">
        <f>'3e kwartaal'!CR12+1</f>
        <v>42639</v>
      </c>
      <c r="G12" s="44">
        <f>F12+1</f>
        <v>42640</v>
      </c>
      <c r="H12" s="44">
        <f t="shared" ref="H12:BS12" si="5">G12+1</f>
        <v>42641</v>
      </c>
      <c r="I12" s="44">
        <f t="shared" si="5"/>
        <v>42642</v>
      </c>
      <c r="J12" s="44">
        <f t="shared" si="5"/>
        <v>42643</v>
      </c>
      <c r="K12" s="44">
        <f t="shared" si="5"/>
        <v>42644</v>
      </c>
      <c r="L12" s="44">
        <f t="shared" si="5"/>
        <v>42645</v>
      </c>
      <c r="M12" s="44">
        <f t="shared" si="5"/>
        <v>42646</v>
      </c>
      <c r="N12" s="44">
        <f t="shared" si="5"/>
        <v>42647</v>
      </c>
      <c r="O12" s="44">
        <f t="shared" si="5"/>
        <v>42648</v>
      </c>
      <c r="P12" s="44">
        <f t="shared" si="5"/>
        <v>42649</v>
      </c>
      <c r="Q12" s="44">
        <f t="shared" si="5"/>
        <v>42650</v>
      </c>
      <c r="R12" s="44">
        <f t="shared" si="5"/>
        <v>42651</v>
      </c>
      <c r="S12" s="44">
        <f t="shared" si="5"/>
        <v>42652</v>
      </c>
      <c r="T12" s="44">
        <f t="shared" si="5"/>
        <v>42653</v>
      </c>
      <c r="U12" s="44">
        <f t="shared" si="5"/>
        <v>42654</v>
      </c>
      <c r="V12" s="44">
        <f t="shared" si="5"/>
        <v>42655</v>
      </c>
      <c r="W12" s="44">
        <f t="shared" si="5"/>
        <v>42656</v>
      </c>
      <c r="X12" s="44">
        <f t="shared" si="5"/>
        <v>42657</v>
      </c>
      <c r="Y12" s="44">
        <f t="shared" si="5"/>
        <v>42658</v>
      </c>
      <c r="Z12" s="44">
        <f t="shared" si="5"/>
        <v>42659</v>
      </c>
      <c r="AA12" s="44">
        <f t="shared" si="5"/>
        <v>42660</v>
      </c>
      <c r="AB12" s="44">
        <f t="shared" si="5"/>
        <v>42661</v>
      </c>
      <c r="AC12" s="44">
        <f t="shared" si="5"/>
        <v>42662</v>
      </c>
      <c r="AD12" s="44">
        <f t="shared" si="5"/>
        <v>42663</v>
      </c>
      <c r="AE12" s="44">
        <f t="shared" si="5"/>
        <v>42664</v>
      </c>
      <c r="AF12" s="44">
        <f t="shared" si="5"/>
        <v>42665</v>
      </c>
      <c r="AG12" s="44">
        <f t="shared" si="5"/>
        <v>42666</v>
      </c>
      <c r="AH12" s="44">
        <f t="shared" si="5"/>
        <v>42667</v>
      </c>
      <c r="AI12" s="44">
        <f t="shared" si="5"/>
        <v>42668</v>
      </c>
      <c r="AJ12" s="44">
        <f t="shared" si="5"/>
        <v>42669</v>
      </c>
      <c r="AK12" s="44">
        <f t="shared" si="5"/>
        <v>42670</v>
      </c>
      <c r="AL12" s="44">
        <f t="shared" si="5"/>
        <v>42671</v>
      </c>
      <c r="AM12" s="44">
        <f t="shared" si="5"/>
        <v>42672</v>
      </c>
      <c r="AN12" s="44">
        <f t="shared" si="5"/>
        <v>42673</v>
      </c>
      <c r="AO12" s="44">
        <f t="shared" si="5"/>
        <v>42674</v>
      </c>
      <c r="AP12" s="44">
        <f t="shared" si="5"/>
        <v>42675</v>
      </c>
      <c r="AQ12" s="44">
        <f t="shared" si="5"/>
        <v>42676</v>
      </c>
      <c r="AR12" s="44">
        <f t="shared" si="5"/>
        <v>42677</v>
      </c>
      <c r="AS12" s="44">
        <f t="shared" si="5"/>
        <v>42678</v>
      </c>
      <c r="AT12" s="44">
        <f t="shared" si="5"/>
        <v>42679</v>
      </c>
      <c r="AU12" s="44">
        <f t="shared" si="5"/>
        <v>42680</v>
      </c>
      <c r="AV12" s="44">
        <f t="shared" si="5"/>
        <v>42681</v>
      </c>
      <c r="AW12" s="44">
        <f t="shared" si="5"/>
        <v>42682</v>
      </c>
      <c r="AX12" s="44">
        <f t="shared" si="5"/>
        <v>42683</v>
      </c>
      <c r="AY12" s="44">
        <f t="shared" si="5"/>
        <v>42684</v>
      </c>
      <c r="AZ12" s="44">
        <f t="shared" si="5"/>
        <v>42685</v>
      </c>
      <c r="BA12" s="44">
        <f t="shared" si="5"/>
        <v>42686</v>
      </c>
      <c r="BB12" s="44">
        <f t="shared" si="5"/>
        <v>42687</v>
      </c>
      <c r="BC12" s="44">
        <f t="shared" si="5"/>
        <v>42688</v>
      </c>
      <c r="BD12" s="44">
        <f t="shared" si="5"/>
        <v>42689</v>
      </c>
      <c r="BE12" s="44">
        <f t="shared" si="5"/>
        <v>42690</v>
      </c>
      <c r="BF12" s="44">
        <f t="shared" si="5"/>
        <v>42691</v>
      </c>
      <c r="BG12" s="44">
        <f t="shared" si="5"/>
        <v>42692</v>
      </c>
      <c r="BH12" s="44">
        <f t="shared" si="5"/>
        <v>42693</v>
      </c>
      <c r="BI12" s="44">
        <f t="shared" si="5"/>
        <v>42694</v>
      </c>
      <c r="BJ12" s="44">
        <f t="shared" si="5"/>
        <v>42695</v>
      </c>
      <c r="BK12" s="44">
        <f t="shared" si="5"/>
        <v>42696</v>
      </c>
      <c r="BL12" s="44">
        <f t="shared" si="5"/>
        <v>42697</v>
      </c>
      <c r="BM12" s="44">
        <f t="shared" si="5"/>
        <v>42698</v>
      </c>
      <c r="BN12" s="44">
        <f t="shared" si="5"/>
        <v>42699</v>
      </c>
      <c r="BO12" s="44">
        <f t="shared" si="5"/>
        <v>42700</v>
      </c>
      <c r="BP12" s="44">
        <f t="shared" si="5"/>
        <v>42701</v>
      </c>
      <c r="BQ12" s="44">
        <f t="shared" si="5"/>
        <v>42702</v>
      </c>
      <c r="BR12" s="44">
        <f t="shared" si="5"/>
        <v>42703</v>
      </c>
      <c r="BS12" s="44">
        <f t="shared" si="5"/>
        <v>42704</v>
      </c>
      <c r="BT12" s="44">
        <f t="shared" ref="BT12:CQ12" si="6">BS12+1</f>
        <v>42705</v>
      </c>
      <c r="BU12" s="44">
        <f t="shared" si="6"/>
        <v>42706</v>
      </c>
      <c r="BV12" s="44">
        <f t="shared" si="6"/>
        <v>42707</v>
      </c>
      <c r="BW12" s="44">
        <f t="shared" si="6"/>
        <v>42708</v>
      </c>
      <c r="BX12" s="44">
        <f t="shared" si="6"/>
        <v>42709</v>
      </c>
      <c r="BY12" s="44">
        <f t="shared" si="6"/>
        <v>42710</v>
      </c>
      <c r="BZ12" s="44">
        <f t="shared" si="6"/>
        <v>42711</v>
      </c>
      <c r="CA12" s="44">
        <f t="shared" si="6"/>
        <v>42712</v>
      </c>
      <c r="CB12" s="44">
        <f t="shared" si="6"/>
        <v>42713</v>
      </c>
      <c r="CC12" s="44">
        <f t="shared" si="6"/>
        <v>42714</v>
      </c>
      <c r="CD12" s="44">
        <f t="shared" si="6"/>
        <v>42715</v>
      </c>
      <c r="CE12" s="44">
        <f t="shared" si="6"/>
        <v>42716</v>
      </c>
      <c r="CF12" s="44">
        <f t="shared" si="6"/>
        <v>42717</v>
      </c>
      <c r="CG12" s="44">
        <f t="shared" si="6"/>
        <v>42718</v>
      </c>
      <c r="CH12" s="44">
        <f t="shared" si="6"/>
        <v>42719</v>
      </c>
      <c r="CI12" s="44">
        <f t="shared" si="6"/>
        <v>42720</v>
      </c>
      <c r="CJ12" s="44">
        <f t="shared" si="6"/>
        <v>42721</v>
      </c>
      <c r="CK12" s="44">
        <f t="shared" si="6"/>
        <v>42722</v>
      </c>
      <c r="CL12" s="44">
        <f t="shared" si="6"/>
        <v>42723</v>
      </c>
      <c r="CM12" s="44">
        <f t="shared" si="6"/>
        <v>42724</v>
      </c>
      <c r="CN12" s="44">
        <f t="shared" si="6"/>
        <v>42725</v>
      </c>
      <c r="CO12" s="44">
        <f t="shared" si="6"/>
        <v>42726</v>
      </c>
      <c r="CP12" s="44">
        <f t="shared" si="6"/>
        <v>42727</v>
      </c>
      <c r="CQ12" s="44">
        <f t="shared" si="6"/>
        <v>42728</v>
      </c>
      <c r="CR12" s="44">
        <f>IF(CQ$12="","",IF(MONTH(CQ$12+1)=MONTH(CQ$12),CQ$12+1,""))</f>
        <v>42729</v>
      </c>
      <c r="CS12" s="44">
        <f t="shared" ref="CS12:CY12" si="7">IF(CR$12="","",IF(MONTH(CR$12+1)=MONTH(CR$12),CR$12+1,""))</f>
        <v>42730</v>
      </c>
      <c r="CT12" s="44">
        <f t="shared" si="7"/>
        <v>42731</v>
      </c>
      <c r="CU12" s="44">
        <f t="shared" si="7"/>
        <v>42732</v>
      </c>
      <c r="CV12" s="44">
        <f t="shared" si="7"/>
        <v>42733</v>
      </c>
      <c r="CW12" s="44">
        <f t="shared" si="7"/>
        <v>42734</v>
      </c>
      <c r="CX12" s="44">
        <f t="shared" si="7"/>
        <v>42735</v>
      </c>
      <c r="CY12" s="44" t="str">
        <f t="shared" si="7"/>
        <v/>
      </c>
    </row>
    <row r="13" spans="1:103" x14ac:dyDescent="0.2">
      <c r="A13" s="41" t="s">
        <v>344</v>
      </c>
      <c r="B13" s="70">
        <v>42375</v>
      </c>
      <c r="C13" s="70">
        <v>42392</v>
      </c>
      <c r="D13" s="70" t="s">
        <v>309</v>
      </c>
      <c r="E13" s="23" t="s">
        <v>339</v>
      </c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</row>
    <row r="14" spans="1:103" x14ac:dyDescent="0.2">
      <c r="A14" s="41" t="s">
        <v>345</v>
      </c>
      <c r="B14" s="70">
        <v>42381</v>
      </c>
      <c r="C14" s="70">
        <v>42391</v>
      </c>
      <c r="D14" s="70"/>
      <c r="E14" s="23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</row>
    <row r="15" spans="1:103" x14ac:dyDescent="0.2">
      <c r="A15" s="41" t="s">
        <v>346</v>
      </c>
      <c r="B15" s="70">
        <v>42410</v>
      </c>
      <c r="C15" s="70">
        <v>42423</v>
      </c>
      <c r="D15" s="70"/>
      <c r="E15" s="23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  <c r="BG15" s="44"/>
      <c r="BH15" s="44"/>
      <c r="BI15" s="44"/>
      <c r="BJ15" s="44"/>
      <c r="BK15" s="44"/>
      <c r="BL15" s="44"/>
      <c r="BM15" s="44"/>
      <c r="BN15" s="44"/>
      <c r="BO15" s="44"/>
      <c r="BP15" s="44"/>
      <c r="BQ15" s="44"/>
      <c r="BR15" s="44"/>
      <c r="BS15" s="44"/>
      <c r="BT15" s="44"/>
      <c r="BU15" s="44"/>
      <c r="BV15" s="44"/>
      <c r="BW15" s="44"/>
      <c r="BX15" s="44"/>
      <c r="BY15" s="44"/>
      <c r="BZ15" s="44"/>
      <c r="CA15" s="44"/>
      <c r="CB15" s="44"/>
      <c r="CC15" s="44"/>
      <c r="CD15" s="44"/>
      <c r="CE15" s="44"/>
      <c r="CF15" s="44"/>
      <c r="CG15" s="44"/>
      <c r="CH15" s="44"/>
      <c r="CI15" s="44"/>
      <c r="CJ15" s="44"/>
      <c r="CK15" s="44"/>
      <c r="CL15" s="44"/>
      <c r="CM15" s="44"/>
      <c r="CN15" s="44"/>
      <c r="CO15" s="44"/>
      <c r="CP15" s="44"/>
      <c r="CQ15" s="44"/>
      <c r="CR15" s="44"/>
      <c r="CS15" s="44"/>
      <c r="CT15" s="44"/>
      <c r="CU15" s="44"/>
      <c r="CV15" s="44"/>
      <c r="CW15" s="44"/>
      <c r="CX15" s="44"/>
      <c r="CY15" s="44"/>
    </row>
    <row r="16" spans="1:103" x14ac:dyDescent="0.2">
      <c r="A16" s="41" t="s">
        <v>347</v>
      </c>
      <c r="B16" s="70">
        <v>42370</v>
      </c>
      <c r="C16" s="70">
        <v>42379</v>
      </c>
      <c r="D16" s="23"/>
      <c r="E16" s="23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  <c r="BJ16" s="44"/>
      <c r="BK16" s="44"/>
      <c r="BL16" s="44"/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4"/>
      <c r="CA16" s="44"/>
      <c r="CB16" s="44"/>
      <c r="CC16" s="44"/>
      <c r="CD16" s="44"/>
      <c r="CE16" s="44"/>
      <c r="CF16" s="44"/>
      <c r="CG16" s="44"/>
      <c r="CH16" s="44"/>
      <c r="CI16" s="44"/>
      <c r="CJ16" s="44"/>
      <c r="CK16" s="44"/>
      <c r="CL16" s="44"/>
      <c r="CM16" s="44"/>
      <c r="CN16" s="44"/>
      <c r="CO16" s="44"/>
      <c r="CP16" s="44"/>
      <c r="CQ16" s="44"/>
      <c r="CR16" s="44"/>
      <c r="CS16" s="44"/>
      <c r="CT16" s="44"/>
      <c r="CU16" s="44"/>
      <c r="CV16" s="44"/>
      <c r="CW16" s="44"/>
      <c r="CX16" s="44"/>
      <c r="CY16" s="44"/>
    </row>
    <row r="17" spans="1:103" x14ac:dyDescent="0.2">
      <c r="A17" s="41" t="s">
        <v>209</v>
      </c>
      <c r="B17" s="23"/>
      <c r="C17" s="23"/>
      <c r="D17" s="23"/>
      <c r="E17" s="23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  <c r="BJ17" s="44"/>
      <c r="BK17" s="44"/>
      <c r="BL17" s="44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4"/>
      <c r="CA17" s="44"/>
      <c r="CB17" s="44"/>
      <c r="CC17" s="44"/>
      <c r="CD17" s="44"/>
      <c r="CE17" s="44"/>
      <c r="CF17" s="44"/>
      <c r="CG17" s="44"/>
      <c r="CH17" s="44"/>
      <c r="CI17" s="44"/>
      <c r="CJ17" s="44"/>
      <c r="CK17" s="44"/>
      <c r="CL17" s="44"/>
      <c r="CM17" s="44"/>
      <c r="CN17" s="44"/>
      <c r="CO17" s="44"/>
      <c r="CP17" s="44"/>
      <c r="CQ17" s="44"/>
      <c r="CR17" s="44"/>
      <c r="CS17" s="44"/>
      <c r="CT17" s="44"/>
      <c r="CU17" s="44"/>
      <c r="CV17" s="44"/>
      <c r="CW17" s="44"/>
      <c r="CX17" s="44"/>
      <c r="CY17" s="44"/>
    </row>
    <row r="18" spans="1:103" x14ac:dyDescent="0.2">
      <c r="A18" s="41" t="s">
        <v>210</v>
      </c>
      <c r="B18" s="23"/>
      <c r="C18" s="23"/>
      <c r="D18" s="23"/>
      <c r="E18" s="23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  <c r="BJ18" s="44"/>
      <c r="BK18" s="44"/>
      <c r="BL18" s="44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4"/>
      <c r="CA18" s="44"/>
      <c r="CB18" s="44"/>
      <c r="CC18" s="44"/>
      <c r="CD18" s="44"/>
      <c r="CE18" s="44"/>
      <c r="CF18" s="44"/>
      <c r="CG18" s="44"/>
      <c r="CH18" s="44"/>
      <c r="CI18" s="44"/>
      <c r="CJ18" s="44"/>
      <c r="CK18" s="44"/>
      <c r="CL18" s="44"/>
      <c r="CM18" s="44"/>
      <c r="CN18" s="44"/>
      <c r="CO18" s="44"/>
      <c r="CP18" s="44"/>
      <c r="CQ18" s="44"/>
      <c r="CR18" s="44"/>
      <c r="CS18" s="44"/>
      <c r="CT18" s="44"/>
      <c r="CU18" s="44"/>
      <c r="CV18" s="44"/>
      <c r="CW18" s="44"/>
      <c r="CX18" s="44"/>
      <c r="CY18" s="44"/>
    </row>
    <row r="19" spans="1:103" x14ac:dyDescent="0.2">
      <c r="A19" s="41" t="s">
        <v>211</v>
      </c>
      <c r="B19" s="23"/>
      <c r="C19" s="23"/>
      <c r="D19" s="23"/>
      <c r="E19" s="23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  <c r="BJ19" s="44"/>
      <c r="BK19" s="44"/>
      <c r="BL19" s="44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4"/>
      <c r="CA19" s="44"/>
      <c r="CB19" s="44"/>
      <c r="CC19" s="44"/>
      <c r="CD19" s="44"/>
      <c r="CE19" s="44"/>
      <c r="CF19" s="44"/>
      <c r="CG19" s="44"/>
      <c r="CH19" s="44"/>
      <c r="CI19" s="44"/>
      <c r="CJ19" s="44"/>
      <c r="CK19" s="44"/>
      <c r="CL19" s="44"/>
      <c r="CM19" s="44"/>
      <c r="CN19" s="44"/>
      <c r="CO19" s="44"/>
      <c r="CP19" s="44"/>
      <c r="CQ19" s="44"/>
      <c r="CR19" s="44"/>
      <c r="CS19" s="44"/>
      <c r="CT19" s="44"/>
      <c r="CU19" s="44"/>
      <c r="CV19" s="44"/>
      <c r="CW19" s="44"/>
      <c r="CX19" s="44"/>
      <c r="CY19" s="44"/>
    </row>
    <row r="20" spans="1:103" x14ac:dyDescent="0.2">
      <c r="A20" s="41" t="s">
        <v>212</v>
      </c>
      <c r="B20" s="23"/>
      <c r="C20" s="23"/>
      <c r="D20" s="23"/>
      <c r="E20" s="23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  <c r="BJ20" s="44"/>
      <c r="BK20" s="44"/>
      <c r="BL20" s="44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4"/>
      <c r="CA20" s="44"/>
      <c r="CB20" s="44"/>
      <c r="CC20" s="44"/>
      <c r="CD20" s="44"/>
      <c r="CE20" s="44"/>
      <c r="CF20" s="44"/>
      <c r="CG20" s="44"/>
      <c r="CH20" s="44"/>
      <c r="CI20" s="44"/>
      <c r="CJ20" s="44"/>
      <c r="CK20" s="44"/>
      <c r="CL20" s="44"/>
      <c r="CM20" s="44"/>
      <c r="CN20" s="44"/>
      <c r="CO20" s="44"/>
      <c r="CP20" s="44"/>
      <c r="CQ20" s="44"/>
      <c r="CR20" s="44"/>
      <c r="CS20" s="44"/>
      <c r="CT20" s="44"/>
      <c r="CU20" s="44"/>
      <c r="CV20" s="44"/>
      <c r="CW20" s="44"/>
      <c r="CX20" s="44"/>
      <c r="CY20" s="44"/>
    </row>
    <row r="21" spans="1:103" x14ac:dyDescent="0.2">
      <c r="A21" s="41" t="s">
        <v>213</v>
      </c>
      <c r="B21" s="23"/>
      <c r="C21" s="23"/>
      <c r="D21" s="23"/>
      <c r="E21" s="23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4"/>
      <c r="CG21" s="44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</row>
    <row r="22" spans="1:103" x14ac:dyDescent="0.2">
      <c r="A22" s="41" t="s">
        <v>214</v>
      </c>
      <c r="B22" s="23"/>
      <c r="C22" s="23"/>
      <c r="D22" s="23"/>
      <c r="E22" s="23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  <c r="BG22" s="44"/>
      <c r="BH22" s="44"/>
      <c r="BI22" s="44"/>
      <c r="BJ22" s="44"/>
      <c r="BK22" s="44"/>
      <c r="BL22" s="44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4"/>
      <c r="CA22" s="44"/>
      <c r="CB22" s="44"/>
      <c r="CC22" s="44"/>
      <c r="CD22" s="44"/>
      <c r="CE22" s="44"/>
      <c r="CF22" s="44"/>
      <c r="CG22" s="44"/>
      <c r="CH22" s="44"/>
      <c r="CI22" s="44"/>
      <c r="CJ22" s="44"/>
      <c r="CK22" s="44"/>
      <c r="CL22" s="44"/>
      <c r="CM22" s="44"/>
      <c r="CN22" s="44"/>
      <c r="CO22" s="44"/>
      <c r="CP22" s="44"/>
      <c r="CQ22" s="44"/>
      <c r="CR22" s="44"/>
      <c r="CS22" s="44"/>
      <c r="CT22" s="44"/>
      <c r="CU22" s="44"/>
      <c r="CV22" s="44"/>
      <c r="CW22" s="44"/>
      <c r="CX22" s="44"/>
      <c r="CY22" s="44"/>
    </row>
    <row r="23" spans="1:103" x14ac:dyDescent="0.2">
      <c r="A23" s="41" t="s">
        <v>215</v>
      </c>
      <c r="B23" s="23"/>
      <c r="C23" s="23"/>
      <c r="D23" s="23"/>
      <c r="E23" s="23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  <c r="BG23" s="44"/>
      <c r="BH23" s="44"/>
      <c r="BI23" s="44"/>
      <c r="BJ23" s="44"/>
      <c r="BK23" s="44"/>
      <c r="BL23" s="44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4"/>
      <c r="CA23" s="44"/>
      <c r="CB23" s="44"/>
      <c r="CC23" s="44"/>
      <c r="CD23" s="44"/>
      <c r="CE23" s="44"/>
      <c r="CF23" s="44"/>
      <c r="CG23" s="44"/>
      <c r="CH23" s="44"/>
      <c r="CI23" s="44"/>
      <c r="CJ23" s="44"/>
      <c r="CK23" s="44"/>
      <c r="CL23" s="44"/>
      <c r="CM23" s="44"/>
      <c r="CN23" s="44"/>
      <c r="CO23" s="44"/>
      <c r="CP23" s="44"/>
      <c r="CQ23" s="44"/>
      <c r="CR23" s="44"/>
      <c r="CS23" s="44"/>
      <c r="CT23" s="44"/>
      <c r="CU23" s="44"/>
      <c r="CV23" s="44"/>
      <c r="CW23" s="44"/>
      <c r="CX23" s="44"/>
      <c r="CY23" s="44"/>
    </row>
    <row r="24" spans="1:103" x14ac:dyDescent="0.2">
      <c r="A24" s="41" t="s">
        <v>216</v>
      </c>
      <c r="B24" s="23"/>
      <c r="C24" s="23"/>
      <c r="D24" s="23"/>
      <c r="E24" s="23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4"/>
      <c r="BI24" s="44"/>
      <c r="BJ24" s="44"/>
      <c r="BK24" s="44"/>
      <c r="BL24" s="44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4"/>
      <c r="CC24" s="44"/>
      <c r="CD24" s="44"/>
      <c r="CE24" s="44"/>
      <c r="CF24" s="44"/>
      <c r="CG24" s="44"/>
      <c r="CH24" s="44"/>
      <c r="CI24" s="44"/>
      <c r="CJ24" s="44"/>
      <c r="CK24" s="44"/>
      <c r="CL24" s="44"/>
      <c r="CM24" s="44"/>
      <c r="CN24" s="44"/>
      <c r="CO24" s="44"/>
      <c r="CP24" s="44"/>
      <c r="CQ24" s="44"/>
      <c r="CR24" s="44"/>
      <c r="CS24" s="44"/>
      <c r="CT24" s="44"/>
      <c r="CU24" s="44"/>
      <c r="CV24" s="44"/>
      <c r="CW24" s="44"/>
      <c r="CX24" s="44"/>
      <c r="CY24" s="44"/>
    </row>
    <row r="25" spans="1:103" x14ac:dyDescent="0.2">
      <c r="A25" s="41" t="s">
        <v>217</v>
      </c>
      <c r="B25" s="23"/>
      <c r="C25" s="23"/>
      <c r="D25" s="23"/>
      <c r="E25" s="23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4"/>
      <c r="BC25" s="44"/>
      <c r="BD25" s="44"/>
      <c r="BE25" s="44"/>
      <c r="BF25" s="44"/>
      <c r="BG25" s="44"/>
      <c r="BH25" s="44"/>
      <c r="BI25" s="44"/>
      <c r="BJ25" s="44"/>
      <c r="BK25" s="44"/>
      <c r="BL25" s="44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4"/>
      <c r="CA25" s="44"/>
      <c r="CB25" s="44"/>
      <c r="CC25" s="44"/>
      <c r="CD25" s="44"/>
      <c r="CE25" s="44"/>
      <c r="CF25" s="44"/>
      <c r="CG25" s="44"/>
      <c r="CH25" s="44"/>
      <c r="CI25" s="44"/>
      <c r="CJ25" s="44"/>
      <c r="CK25" s="44"/>
      <c r="CL25" s="44"/>
      <c r="CM25" s="44"/>
      <c r="CN25" s="44"/>
      <c r="CO25" s="44"/>
      <c r="CP25" s="44"/>
      <c r="CQ25" s="44"/>
      <c r="CR25" s="44"/>
      <c r="CS25" s="44"/>
      <c r="CT25" s="44"/>
      <c r="CU25" s="44"/>
      <c r="CV25" s="44"/>
      <c r="CW25" s="44"/>
      <c r="CX25" s="44"/>
      <c r="CY25" s="44"/>
    </row>
    <row r="26" spans="1:103" x14ac:dyDescent="0.2">
      <c r="A26" s="41" t="s">
        <v>218</v>
      </c>
      <c r="B26" s="23"/>
      <c r="C26" s="23"/>
      <c r="D26" s="23"/>
      <c r="E26" s="23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  <c r="BG26" s="44"/>
      <c r="BH26" s="44"/>
      <c r="BI26" s="44"/>
      <c r="BJ26" s="44"/>
      <c r="BK26" s="44"/>
      <c r="BL26" s="44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4"/>
      <c r="CA26" s="44"/>
      <c r="CB26" s="44"/>
      <c r="CC26" s="44"/>
      <c r="CD26" s="44"/>
      <c r="CE26" s="44"/>
      <c r="CF26" s="44"/>
      <c r="CG26" s="44"/>
      <c r="CH26" s="44"/>
      <c r="CI26" s="44"/>
      <c r="CJ26" s="44"/>
      <c r="CK26" s="44"/>
      <c r="CL26" s="44"/>
      <c r="CM26" s="44"/>
      <c r="CN26" s="44"/>
      <c r="CO26" s="44"/>
      <c r="CP26" s="44"/>
      <c r="CQ26" s="44"/>
      <c r="CR26" s="44"/>
      <c r="CS26" s="44"/>
      <c r="CT26" s="44"/>
      <c r="CU26" s="44"/>
      <c r="CV26" s="44"/>
      <c r="CW26" s="44"/>
      <c r="CX26" s="44"/>
      <c r="CY26" s="44"/>
    </row>
    <row r="27" spans="1:103" x14ac:dyDescent="0.2">
      <c r="A27" s="41" t="s">
        <v>219</v>
      </c>
      <c r="B27" s="23"/>
      <c r="C27" s="23"/>
      <c r="D27" s="23"/>
      <c r="E27" s="23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  <c r="BG27" s="44"/>
      <c r="BH27" s="44"/>
      <c r="BI27" s="44"/>
      <c r="BJ27" s="44"/>
      <c r="BK27" s="44"/>
      <c r="BL27" s="44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4"/>
      <c r="CA27" s="44"/>
      <c r="CB27" s="44"/>
      <c r="CC27" s="44"/>
      <c r="CD27" s="44"/>
      <c r="CE27" s="44"/>
      <c r="CF27" s="44"/>
      <c r="CG27" s="44"/>
      <c r="CH27" s="44"/>
      <c r="CI27" s="44"/>
      <c r="CJ27" s="44"/>
      <c r="CK27" s="44"/>
      <c r="CL27" s="44"/>
      <c r="CM27" s="44"/>
      <c r="CN27" s="44"/>
      <c r="CO27" s="44"/>
      <c r="CP27" s="44"/>
      <c r="CQ27" s="44"/>
      <c r="CR27" s="44"/>
      <c r="CS27" s="44"/>
      <c r="CT27" s="44"/>
      <c r="CU27" s="44"/>
      <c r="CV27" s="44"/>
      <c r="CW27" s="44"/>
      <c r="CX27" s="44"/>
      <c r="CY27" s="44"/>
    </row>
    <row r="28" spans="1:103" x14ac:dyDescent="0.2">
      <c r="A28" s="41" t="s">
        <v>220</v>
      </c>
      <c r="B28" s="23"/>
      <c r="C28" s="23"/>
      <c r="D28" s="23"/>
      <c r="E28" s="23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4"/>
      <c r="CA28" s="44"/>
      <c r="CB28" s="44"/>
      <c r="CC28" s="44"/>
      <c r="CD28" s="44"/>
      <c r="CE28" s="44"/>
      <c r="CF28" s="44"/>
      <c r="CG28" s="44"/>
      <c r="CH28" s="44"/>
      <c r="CI28" s="44"/>
      <c r="CJ28" s="44"/>
      <c r="CK28" s="44"/>
      <c r="CL28" s="44"/>
      <c r="CM28" s="44"/>
      <c r="CN28" s="44"/>
      <c r="CO28" s="44"/>
      <c r="CP28" s="44"/>
      <c r="CQ28" s="44"/>
      <c r="CR28" s="44"/>
      <c r="CS28" s="44"/>
      <c r="CT28" s="44"/>
      <c r="CU28" s="44"/>
      <c r="CV28" s="44"/>
      <c r="CW28" s="44"/>
      <c r="CX28" s="44"/>
      <c r="CY28" s="44"/>
    </row>
    <row r="29" spans="1:103" x14ac:dyDescent="0.2">
      <c r="A29" s="41" t="s">
        <v>221</v>
      </c>
      <c r="B29" s="23"/>
      <c r="C29" s="23"/>
      <c r="D29" s="23"/>
      <c r="E29" s="23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  <c r="BG29" s="44"/>
      <c r="BH29" s="44"/>
      <c r="BI29" s="44"/>
      <c r="BJ29" s="44"/>
      <c r="BK29" s="44"/>
      <c r="BL29" s="44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4"/>
      <c r="CA29" s="44"/>
      <c r="CB29" s="44"/>
      <c r="CC29" s="44"/>
      <c r="CD29" s="44"/>
      <c r="CE29" s="44"/>
      <c r="CF29" s="44"/>
      <c r="CG29" s="44"/>
      <c r="CH29" s="44"/>
      <c r="CI29" s="44"/>
      <c r="CJ29" s="44"/>
      <c r="CK29" s="44"/>
      <c r="CL29" s="44"/>
      <c r="CM29" s="44"/>
      <c r="CN29" s="44"/>
      <c r="CO29" s="44"/>
      <c r="CP29" s="44"/>
      <c r="CQ29" s="44"/>
      <c r="CR29" s="44"/>
      <c r="CS29" s="44"/>
      <c r="CT29" s="44"/>
      <c r="CU29" s="44"/>
      <c r="CV29" s="44"/>
      <c r="CW29" s="44"/>
      <c r="CX29" s="44"/>
      <c r="CY29" s="44"/>
    </row>
    <row r="30" spans="1:103" x14ac:dyDescent="0.2">
      <c r="A30" s="41" t="s">
        <v>222</v>
      </c>
      <c r="B30" s="23"/>
      <c r="C30" s="23"/>
      <c r="D30" s="23"/>
      <c r="E30" s="23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  <c r="BG30" s="44"/>
      <c r="BH30" s="44"/>
      <c r="BI30" s="44"/>
      <c r="BJ30" s="44"/>
      <c r="BK30" s="44"/>
      <c r="BL30" s="44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4"/>
      <c r="CA30" s="44"/>
      <c r="CB30" s="44"/>
      <c r="CC30" s="44"/>
      <c r="CD30" s="44"/>
      <c r="CE30" s="44"/>
      <c r="CF30" s="44"/>
      <c r="CG30" s="44"/>
      <c r="CH30" s="44"/>
      <c r="CI30" s="44"/>
      <c r="CJ30" s="44"/>
      <c r="CK30" s="44"/>
      <c r="CL30" s="44"/>
      <c r="CM30" s="44"/>
      <c r="CN30" s="44"/>
      <c r="CO30" s="44"/>
      <c r="CP30" s="44"/>
      <c r="CQ30" s="44"/>
      <c r="CR30" s="44"/>
      <c r="CS30" s="44"/>
      <c r="CT30" s="44"/>
      <c r="CU30" s="44"/>
      <c r="CV30" s="44"/>
      <c r="CW30" s="44"/>
      <c r="CX30" s="44"/>
      <c r="CY30" s="44"/>
    </row>
    <row r="31" spans="1:103" x14ac:dyDescent="0.2">
      <c r="A31" s="41" t="s">
        <v>223</v>
      </c>
      <c r="B31" s="23"/>
      <c r="C31" s="23"/>
      <c r="D31" s="23"/>
      <c r="E31" s="23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  <c r="BG31" s="44"/>
      <c r="BH31" s="44"/>
      <c r="BI31" s="44"/>
      <c r="BJ31" s="44"/>
      <c r="BK31" s="44"/>
      <c r="BL31" s="44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4"/>
      <c r="CA31" s="44"/>
      <c r="CB31" s="44"/>
      <c r="CC31" s="44"/>
      <c r="CD31" s="44"/>
      <c r="CE31" s="44"/>
      <c r="CF31" s="44"/>
      <c r="CG31" s="44"/>
      <c r="CH31" s="44"/>
      <c r="CI31" s="44"/>
      <c r="CJ31" s="44"/>
      <c r="CK31" s="44"/>
      <c r="CL31" s="44"/>
      <c r="CM31" s="44"/>
      <c r="CN31" s="44"/>
      <c r="CO31" s="44"/>
      <c r="CP31" s="44"/>
      <c r="CQ31" s="44"/>
      <c r="CR31" s="44"/>
      <c r="CS31" s="44"/>
      <c r="CT31" s="44"/>
      <c r="CU31" s="44"/>
      <c r="CV31" s="44"/>
      <c r="CW31" s="44"/>
      <c r="CX31" s="44"/>
      <c r="CY31" s="44"/>
    </row>
    <row r="32" spans="1:103" x14ac:dyDescent="0.2">
      <c r="A32" s="41" t="s">
        <v>224</v>
      </c>
      <c r="B32" s="23"/>
      <c r="C32" s="23"/>
      <c r="D32" s="23"/>
      <c r="E32" s="23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  <c r="BG32" s="44"/>
      <c r="BH32" s="44"/>
      <c r="BI32" s="44"/>
      <c r="BJ32" s="44"/>
      <c r="BK32" s="44"/>
      <c r="BL32" s="44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4"/>
      <c r="CA32" s="44"/>
      <c r="CB32" s="44"/>
      <c r="CC32" s="44"/>
      <c r="CD32" s="44"/>
      <c r="CE32" s="44"/>
      <c r="CF32" s="44"/>
      <c r="CG32" s="44"/>
      <c r="CH32" s="44"/>
      <c r="CI32" s="44"/>
      <c r="CJ32" s="44"/>
      <c r="CK32" s="44"/>
      <c r="CL32" s="44"/>
      <c r="CM32" s="44"/>
      <c r="CN32" s="44"/>
      <c r="CO32" s="44"/>
      <c r="CP32" s="44"/>
      <c r="CQ32" s="44"/>
      <c r="CR32" s="44"/>
      <c r="CS32" s="44"/>
      <c r="CT32" s="44"/>
      <c r="CU32" s="44"/>
      <c r="CV32" s="44"/>
      <c r="CW32" s="44"/>
      <c r="CX32" s="44"/>
      <c r="CY32" s="44"/>
    </row>
    <row r="33" spans="1:103" x14ac:dyDescent="0.2">
      <c r="A33" s="41" t="s">
        <v>225</v>
      </c>
      <c r="B33" s="23"/>
      <c r="C33" s="23"/>
      <c r="D33" s="23"/>
      <c r="E33" s="23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  <c r="BG33" s="44"/>
      <c r="BH33" s="44"/>
      <c r="BI33" s="44"/>
      <c r="BJ33" s="44"/>
      <c r="BK33" s="44"/>
      <c r="BL33" s="44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4"/>
      <c r="CA33" s="44"/>
      <c r="CB33" s="44"/>
      <c r="CC33" s="44"/>
      <c r="CD33" s="44"/>
      <c r="CE33" s="44"/>
      <c r="CF33" s="44"/>
      <c r="CG33" s="44"/>
      <c r="CH33" s="44"/>
      <c r="CI33" s="44"/>
      <c r="CJ33" s="44"/>
      <c r="CK33" s="44"/>
      <c r="CL33" s="44"/>
      <c r="CM33" s="44"/>
      <c r="CN33" s="44"/>
      <c r="CO33" s="44"/>
      <c r="CP33" s="44"/>
      <c r="CQ33" s="44"/>
      <c r="CR33" s="44"/>
      <c r="CS33" s="44"/>
      <c r="CT33" s="44"/>
      <c r="CU33" s="44"/>
      <c r="CV33" s="44"/>
      <c r="CW33" s="44"/>
      <c r="CX33" s="44"/>
      <c r="CY33" s="44"/>
    </row>
    <row r="34" spans="1:103" x14ac:dyDescent="0.2">
      <c r="A34" s="41" t="s">
        <v>226</v>
      </c>
      <c r="B34" s="23"/>
      <c r="C34" s="23"/>
      <c r="D34" s="23"/>
      <c r="E34" s="23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4"/>
      <c r="CA34" s="44"/>
      <c r="CB34" s="44"/>
      <c r="CC34" s="44"/>
      <c r="CD34" s="44"/>
      <c r="CE34" s="44"/>
      <c r="CF34" s="44"/>
      <c r="CG34" s="44"/>
      <c r="CH34" s="44"/>
      <c r="CI34" s="44"/>
      <c r="CJ34" s="44"/>
      <c r="CK34" s="44"/>
      <c r="CL34" s="44"/>
      <c r="CM34" s="44"/>
      <c r="CN34" s="44"/>
      <c r="CO34" s="44"/>
      <c r="CP34" s="44"/>
      <c r="CQ34" s="44"/>
      <c r="CR34" s="44"/>
      <c r="CS34" s="44"/>
      <c r="CT34" s="44"/>
      <c r="CU34" s="44"/>
      <c r="CV34" s="44"/>
      <c r="CW34" s="44"/>
      <c r="CX34" s="44"/>
      <c r="CY34" s="44"/>
    </row>
    <row r="35" spans="1:103" x14ac:dyDescent="0.2">
      <c r="A35" s="41" t="s">
        <v>227</v>
      </c>
      <c r="B35" s="23"/>
      <c r="C35" s="23"/>
      <c r="D35" s="23"/>
      <c r="E35" s="23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4"/>
      <c r="CA35" s="44"/>
      <c r="CB35" s="44"/>
      <c r="CC35" s="44"/>
      <c r="CD35" s="44"/>
      <c r="CE35" s="44"/>
      <c r="CF35" s="44"/>
      <c r="CG35" s="44"/>
      <c r="CH35" s="44"/>
      <c r="CI35" s="44"/>
      <c r="CJ35" s="44"/>
      <c r="CK35" s="44"/>
      <c r="CL35" s="44"/>
      <c r="CM35" s="44"/>
      <c r="CN35" s="44"/>
      <c r="CO35" s="44"/>
      <c r="CP35" s="44"/>
      <c r="CQ35" s="44"/>
      <c r="CR35" s="44"/>
      <c r="CS35" s="44"/>
      <c r="CT35" s="44"/>
      <c r="CU35" s="44"/>
      <c r="CV35" s="44"/>
      <c r="CW35" s="44"/>
      <c r="CX35" s="44"/>
      <c r="CY35" s="44"/>
    </row>
    <row r="36" spans="1:103" x14ac:dyDescent="0.2">
      <c r="A36" s="41" t="s">
        <v>228</v>
      </c>
      <c r="B36" s="23"/>
      <c r="C36" s="23"/>
      <c r="D36" s="23"/>
      <c r="E36" s="2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CQ36" s="44"/>
      <c r="CR36" s="44"/>
      <c r="CS36" s="44"/>
      <c r="CT36" s="44"/>
      <c r="CU36" s="44"/>
      <c r="CV36" s="44"/>
      <c r="CW36" s="44"/>
      <c r="CX36" s="44"/>
      <c r="CY36" s="44"/>
    </row>
    <row r="37" spans="1:103" x14ac:dyDescent="0.2">
      <c r="A37" s="41" t="s">
        <v>229</v>
      </c>
      <c r="B37" s="23"/>
      <c r="C37" s="23"/>
      <c r="D37" s="23"/>
      <c r="E37" s="23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4"/>
      <c r="CA37" s="44"/>
      <c r="CB37" s="44"/>
      <c r="CC37" s="44"/>
      <c r="CD37" s="44"/>
      <c r="CE37" s="44"/>
      <c r="CF37" s="44"/>
      <c r="CG37" s="44"/>
      <c r="CH37" s="44"/>
      <c r="CI37" s="44"/>
      <c r="CJ37" s="44"/>
      <c r="CK37" s="44"/>
      <c r="CL37" s="44"/>
      <c r="CM37" s="44"/>
      <c r="CN37" s="44"/>
      <c r="CO37" s="44"/>
      <c r="CP37" s="44"/>
      <c r="CQ37" s="44"/>
      <c r="CR37" s="44"/>
      <c r="CS37" s="44"/>
      <c r="CT37" s="44"/>
      <c r="CU37" s="44"/>
      <c r="CV37" s="44"/>
      <c r="CW37" s="44"/>
      <c r="CX37" s="44"/>
      <c r="CY37" s="44"/>
    </row>
    <row r="38" spans="1:103" x14ac:dyDescent="0.2">
      <c r="A38" s="41" t="s">
        <v>230</v>
      </c>
      <c r="B38" s="23"/>
      <c r="C38" s="23"/>
      <c r="D38" s="23"/>
      <c r="E38" s="23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4"/>
      <c r="CA38" s="44"/>
      <c r="CB38" s="44"/>
      <c r="CC38" s="44"/>
      <c r="CD38" s="44"/>
      <c r="CE38" s="44"/>
      <c r="CF38" s="44"/>
      <c r="CG38" s="44"/>
      <c r="CH38" s="44"/>
      <c r="CI38" s="44"/>
      <c r="CJ38" s="44"/>
      <c r="CK38" s="44"/>
      <c r="CL38" s="44"/>
      <c r="CM38" s="44"/>
      <c r="CN38" s="44"/>
      <c r="CO38" s="44"/>
      <c r="CP38" s="44"/>
      <c r="CQ38" s="44"/>
      <c r="CR38" s="44"/>
      <c r="CS38" s="44"/>
      <c r="CT38" s="44"/>
      <c r="CU38" s="44"/>
      <c r="CV38" s="44"/>
      <c r="CW38" s="44"/>
      <c r="CX38" s="44"/>
      <c r="CY38" s="44"/>
    </row>
    <row r="39" spans="1:103" x14ac:dyDescent="0.2">
      <c r="A39" s="41" t="s">
        <v>231</v>
      </c>
      <c r="B39" s="23"/>
      <c r="C39" s="23"/>
      <c r="D39" s="23"/>
      <c r="E39" s="23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  <c r="BG39" s="44"/>
      <c r="BH39" s="44"/>
      <c r="BI39" s="44"/>
      <c r="BJ39" s="44"/>
      <c r="BK39" s="44"/>
      <c r="BL39" s="44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4"/>
      <c r="CA39" s="44"/>
      <c r="CB39" s="44"/>
      <c r="CC39" s="44"/>
      <c r="CD39" s="44"/>
      <c r="CE39" s="44"/>
      <c r="CF39" s="44"/>
      <c r="CG39" s="44"/>
      <c r="CH39" s="44"/>
      <c r="CI39" s="44"/>
      <c r="CJ39" s="44"/>
      <c r="CK39" s="44"/>
      <c r="CL39" s="44"/>
      <c r="CM39" s="44"/>
      <c r="CN39" s="44"/>
      <c r="CO39" s="44"/>
      <c r="CP39" s="44"/>
      <c r="CQ39" s="44"/>
      <c r="CR39" s="44"/>
      <c r="CS39" s="44"/>
      <c r="CT39" s="44"/>
      <c r="CU39" s="44"/>
      <c r="CV39" s="44"/>
      <c r="CW39" s="44"/>
      <c r="CX39" s="44"/>
      <c r="CY39" s="44"/>
    </row>
    <row r="40" spans="1:103" x14ac:dyDescent="0.2">
      <c r="A40" s="41" t="s">
        <v>232</v>
      </c>
      <c r="B40" s="23"/>
      <c r="C40" s="23"/>
      <c r="D40" s="23"/>
      <c r="E40" s="23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  <c r="BG40" s="44"/>
      <c r="BH40" s="44"/>
      <c r="BI40" s="44"/>
      <c r="BJ40" s="44"/>
      <c r="BK40" s="44"/>
      <c r="BL40" s="44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4"/>
      <c r="CA40" s="44"/>
      <c r="CB40" s="44"/>
      <c r="CC40" s="44"/>
      <c r="CD40" s="44"/>
      <c r="CE40" s="44"/>
      <c r="CF40" s="44"/>
      <c r="CG40" s="44"/>
      <c r="CH40" s="44"/>
      <c r="CI40" s="44"/>
      <c r="CJ40" s="44"/>
      <c r="CK40" s="44"/>
      <c r="CL40" s="44"/>
      <c r="CM40" s="44"/>
      <c r="CN40" s="44"/>
      <c r="CO40" s="44"/>
      <c r="CP40" s="44"/>
      <c r="CQ40" s="44"/>
      <c r="CR40" s="44"/>
      <c r="CS40" s="44"/>
      <c r="CT40" s="44"/>
      <c r="CU40" s="44"/>
      <c r="CV40" s="44"/>
      <c r="CW40" s="44"/>
      <c r="CX40" s="44"/>
      <c r="CY40" s="44"/>
    </row>
    <row r="41" spans="1:103" x14ac:dyDescent="0.2">
      <c r="A41" s="41" t="s">
        <v>233</v>
      </c>
      <c r="B41" s="23"/>
      <c r="C41" s="23"/>
      <c r="D41" s="23"/>
      <c r="E41" s="23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  <c r="BG41" s="44"/>
      <c r="BH41" s="44"/>
      <c r="BI41" s="44"/>
      <c r="BJ41" s="44"/>
      <c r="BK41" s="44"/>
      <c r="BL41" s="44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4"/>
      <c r="CA41" s="44"/>
      <c r="CB41" s="44"/>
      <c r="CC41" s="44"/>
      <c r="CD41" s="44"/>
      <c r="CE41" s="44"/>
      <c r="CF41" s="44"/>
      <c r="CG41" s="44"/>
      <c r="CH41" s="44"/>
      <c r="CI41" s="44"/>
      <c r="CJ41" s="44"/>
      <c r="CK41" s="44"/>
      <c r="CL41" s="44"/>
      <c r="CM41" s="44"/>
      <c r="CN41" s="44"/>
      <c r="CO41" s="44"/>
      <c r="CP41" s="44"/>
      <c r="CQ41" s="44"/>
      <c r="CR41" s="44"/>
      <c r="CS41" s="44"/>
      <c r="CT41" s="44"/>
      <c r="CU41" s="44"/>
      <c r="CV41" s="44"/>
      <c r="CW41" s="44"/>
      <c r="CX41" s="44"/>
      <c r="CY41" s="44"/>
    </row>
    <row r="42" spans="1:103" x14ac:dyDescent="0.2">
      <c r="A42" s="41" t="s">
        <v>234</v>
      </c>
      <c r="B42" s="23"/>
      <c r="C42" s="23"/>
      <c r="D42" s="23"/>
      <c r="E42" s="23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  <c r="BG42" s="44"/>
      <c r="BH42" s="44"/>
      <c r="BI42" s="44"/>
      <c r="BJ42" s="44"/>
      <c r="BK42" s="44"/>
      <c r="BL42" s="44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4"/>
      <c r="CA42" s="44"/>
      <c r="CB42" s="44"/>
      <c r="CC42" s="44"/>
      <c r="CD42" s="44"/>
      <c r="CE42" s="44"/>
      <c r="CF42" s="44"/>
      <c r="CG42" s="44"/>
      <c r="CH42" s="44"/>
      <c r="CI42" s="44"/>
      <c r="CJ42" s="44"/>
      <c r="CK42" s="44"/>
      <c r="CL42" s="44"/>
      <c r="CM42" s="44"/>
      <c r="CN42" s="44"/>
      <c r="CO42" s="44"/>
      <c r="CP42" s="44"/>
      <c r="CQ42" s="44"/>
      <c r="CR42" s="44"/>
      <c r="CS42" s="44"/>
      <c r="CT42" s="44"/>
      <c r="CU42" s="44"/>
      <c r="CV42" s="44"/>
      <c r="CW42" s="44"/>
      <c r="CX42" s="44"/>
      <c r="CY42" s="44"/>
    </row>
    <row r="43" spans="1:103" x14ac:dyDescent="0.2">
      <c r="A43" s="41" t="s">
        <v>235</v>
      </c>
      <c r="B43" s="23"/>
      <c r="C43" s="23"/>
      <c r="D43" s="23"/>
      <c r="E43" s="23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  <c r="BG43" s="44"/>
      <c r="BH43" s="44"/>
      <c r="BI43" s="44"/>
      <c r="BJ43" s="44"/>
      <c r="BK43" s="44"/>
      <c r="BL43" s="44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4"/>
      <c r="CA43" s="44"/>
      <c r="CB43" s="44"/>
      <c r="CC43" s="44"/>
      <c r="CD43" s="44"/>
      <c r="CE43" s="44"/>
      <c r="CF43" s="44"/>
      <c r="CG43" s="44"/>
      <c r="CH43" s="44"/>
      <c r="CI43" s="44"/>
      <c r="CJ43" s="44"/>
      <c r="CK43" s="44"/>
      <c r="CL43" s="44"/>
      <c r="CM43" s="44"/>
      <c r="CN43" s="44"/>
      <c r="CO43" s="44"/>
      <c r="CP43" s="44"/>
      <c r="CQ43" s="44"/>
      <c r="CR43" s="44"/>
      <c r="CS43" s="44"/>
      <c r="CT43" s="44"/>
      <c r="CU43" s="44"/>
      <c r="CV43" s="44"/>
      <c r="CW43" s="44"/>
      <c r="CX43" s="44"/>
      <c r="CY43" s="44"/>
    </row>
    <row r="44" spans="1:103" x14ac:dyDescent="0.2">
      <c r="A44" s="41" t="s">
        <v>236</v>
      </c>
      <c r="B44" s="23"/>
      <c r="C44" s="23"/>
      <c r="D44" s="23"/>
      <c r="E44" s="23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  <c r="BG44" s="44"/>
      <c r="BH44" s="44"/>
      <c r="BI44" s="44"/>
      <c r="BJ44" s="44"/>
      <c r="BK44" s="44"/>
      <c r="BL44" s="44"/>
      <c r="BM44" s="44"/>
      <c r="BN44" s="44"/>
      <c r="BO44" s="44"/>
      <c r="BP44" s="44"/>
      <c r="BQ44" s="44"/>
      <c r="BR44" s="44"/>
      <c r="BS44" s="44"/>
      <c r="BT44" s="44"/>
      <c r="BU44" s="44"/>
      <c r="BV44" s="44"/>
      <c r="BW44" s="44"/>
      <c r="BX44" s="44"/>
      <c r="BY44" s="44"/>
      <c r="BZ44" s="44"/>
      <c r="CA44" s="44"/>
      <c r="CB44" s="44"/>
      <c r="CC44" s="44"/>
      <c r="CD44" s="44"/>
      <c r="CE44" s="44"/>
      <c r="CF44" s="44"/>
      <c r="CG44" s="44"/>
      <c r="CH44" s="44"/>
      <c r="CI44" s="44"/>
      <c r="CJ44" s="44"/>
      <c r="CK44" s="44"/>
      <c r="CL44" s="44"/>
      <c r="CM44" s="44"/>
      <c r="CN44" s="44"/>
      <c r="CO44" s="44"/>
      <c r="CP44" s="44"/>
      <c r="CQ44" s="44"/>
      <c r="CR44" s="44"/>
      <c r="CS44" s="44"/>
      <c r="CT44" s="44"/>
      <c r="CU44" s="44"/>
      <c r="CV44" s="44"/>
      <c r="CW44" s="44"/>
      <c r="CX44" s="44"/>
      <c r="CY44" s="44"/>
    </row>
    <row r="45" spans="1:103" x14ac:dyDescent="0.2">
      <c r="A45" s="41" t="s">
        <v>237</v>
      </c>
      <c r="B45" s="23"/>
      <c r="C45" s="23"/>
      <c r="D45" s="23"/>
      <c r="E45" s="23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4"/>
      <c r="BC45" s="44"/>
      <c r="BD45" s="44"/>
      <c r="BE45" s="44"/>
      <c r="BF45" s="44"/>
      <c r="BG45" s="44"/>
      <c r="BH45" s="44"/>
      <c r="BI45" s="44"/>
      <c r="BJ45" s="44"/>
      <c r="BK45" s="44"/>
      <c r="BL45" s="44"/>
      <c r="BM45" s="44"/>
      <c r="BN45" s="44"/>
      <c r="BO45" s="44"/>
      <c r="BP45" s="44"/>
      <c r="BQ45" s="44"/>
      <c r="BR45" s="44"/>
      <c r="BS45" s="44"/>
      <c r="BT45" s="44"/>
      <c r="BU45" s="44"/>
      <c r="BV45" s="44"/>
      <c r="BW45" s="44"/>
      <c r="BX45" s="44"/>
      <c r="BY45" s="44"/>
      <c r="BZ45" s="44"/>
      <c r="CA45" s="44"/>
      <c r="CB45" s="44"/>
      <c r="CC45" s="44"/>
      <c r="CD45" s="44"/>
      <c r="CE45" s="44"/>
      <c r="CF45" s="44"/>
      <c r="CG45" s="44"/>
      <c r="CH45" s="44"/>
      <c r="CI45" s="44"/>
      <c r="CJ45" s="44"/>
      <c r="CK45" s="44"/>
      <c r="CL45" s="44"/>
      <c r="CM45" s="44"/>
      <c r="CN45" s="44"/>
      <c r="CO45" s="44"/>
      <c r="CP45" s="44"/>
      <c r="CQ45" s="44"/>
      <c r="CR45" s="44"/>
      <c r="CS45" s="44"/>
      <c r="CT45" s="44"/>
      <c r="CU45" s="44"/>
      <c r="CV45" s="44"/>
      <c r="CW45" s="44"/>
      <c r="CX45" s="44"/>
      <c r="CY45" s="44"/>
    </row>
    <row r="46" spans="1:103" x14ac:dyDescent="0.2">
      <c r="A46" s="41" t="s">
        <v>238</v>
      </c>
      <c r="B46" s="23"/>
      <c r="C46" s="23"/>
      <c r="D46" s="23"/>
      <c r="E46" s="23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4"/>
      <c r="BR46" s="44"/>
      <c r="BS46" s="44"/>
      <c r="BT46" s="44"/>
      <c r="BU46" s="44"/>
      <c r="BV46" s="44"/>
      <c r="BW46" s="44"/>
      <c r="BX46" s="44"/>
      <c r="BY46" s="44"/>
      <c r="BZ46" s="44"/>
      <c r="CA46" s="44"/>
      <c r="CB46" s="44"/>
      <c r="CC46" s="44"/>
      <c r="CD46" s="44"/>
      <c r="CE46" s="44"/>
      <c r="CF46" s="44"/>
      <c r="CG46" s="44"/>
      <c r="CH46" s="44"/>
      <c r="CI46" s="44"/>
      <c r="CJ46" s="44"/>
      <c r="CK46" s="44"/>
      <c r="CL46" s="44"/>
      <c r="CM46" s="44"/>
      <c r="CN46" s="44"/>
      <c r="CO46" s="44"/>
      <c r="CP46" s="44"/>
      <c r="CQ46" s="44"/>
      <c r="CR46" s="44"/>
      <c r="CS46" s="44"/>
      <c r="CT46" s="44"/>
      <c r="CU46" s="44"/>
      <c r="CV46" s="44"/>
      <c r="CW46" s="44"/>
      <c r="CX46" s="44"/>
      <c r="CY46" s="44"/>
    </row>
    <row r="47" spans="1:103" x14ac:dyDescent="0.2">
      <c r="A47" s="41" t="s">
        <v>239</v>
      </c>
      <c r="B47" s="23"/>
      <c r="C47" s="23"/>
      <c r="D47" s="23"/>
      <c r="E47" s="23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4"/>
      <c r="BC47" s="44"/>
      <c r="BD47" s="44"/>
      <c r="BE47" s="44"/>
      <c r="BF47" s="44"/>
      <c r="BG47" s="44"/>
      <c r="BH47" s="44"/>
      <c r="BI47" s="44"/>
      <c r="BJ47" s="44"/>
      <c r="BK47" s="44"/>
      <c r="BL47" s="44"/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4"/>
      <c r="CA47" s="44"/>
      <c r="CB47" s="44"/>
      <c r="CC47" s="44"/>
      <c r="CD47" s="44"/>
      <c r="CE47" s="44"/>
      <c r="CF47" s="44"/>
      <c r="CG47" s="44"/>
      <c r="CH47" s="44"/>
      <c r="CI47" s="44"/>
      <c r="CJ47" s="44"/>
      <c r="CK47" s="44"/>
      <c r="CL47" s="44"/>
      <c r="CM47" s="44"/>
      <c r="CN47" s="44"/>
      <c r="CO47" s="44"/>
      <c r="CP47" s="44"/>
      <c r="CQ47" s="44"/>
      <c r="CR47" s="44"/>
      <c r="CS47" s="44"/>
      <c r="CT47" s="44"/>
      <c r="CU47" s="44"/>
      <c r="CV47" s="44"/>
      <c r="CW47" s="44"/>
      <c r="CX47" s="44"/>
      <c r="CY47" s="44"/>
    </row>
    <row r="48" spans="1:103" x14ac:dyDescent="0.2">
      <c r="A48" s="41" t="s">
        <v>240</v>
      </c>
      <c r="B48" s="23"/>
      <c r="C48" s="23"/>
      <c r="D48" s="23"/>
      <c r="E48" s="23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4"/>
      <c r="BC48" s="44"/>
      <c r="BD48" s="44"/>
      <c r="BE48" s="44"/>
      <c r="BF48" s="44"/>
      <c r="BG48" s="44"/>
      <c r="BH48" s="44"/>
      <c r="BI48" s="44"/>
      <c r="BJ48" s="44"/>
      <c r="BK48" s="44"/>
      <c r="BL48" s="44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4"/>
      <c r="CA48" s="44"/>
      <c r="CB48" s="44"/>
      <c r="CC48" s="44"/>
      <c r="CD48" s="44"/>
      <c r="CE48" s="44"/>
      <c r="CF48" s="44"/>
      <c r="CG48" s="44"/>
      <c r="CH48" s="44"/>
      <c r="CI48" s="44"/>
      <c r="CJ48" s="44"/>
      <c r="CK48" s="44"/>
      <c r="CL48" s="44"/>
      <c r="CM48" s="44"/>
      <c r="CN48" s="44"/>
      <c r="CO48" s="44"/>
      <c r="CP48" s="44"/>
      <c r="CQ48" s="44"/>
      <c r="CR48" s="44"/>
      <c r="CS48" s="44"/>
      <c r="CT48" s="44"/>
      <c r="CU48" s="44"/>
      <c r="CV48" s="44"/>
      <c r="CW48" s="44"/>
      <c r="CX48" s="44"/>
      <c r="CY48" s="44"/>
    </row>
    <row r="49" spans="1:103" x14ac:dyDescent="0.2">
      <c r="A49" s="41" t="s">
        <v>241</v>
      </c>
      <c r="B49" s="23"/>
      <c r="C49" s="23"/>
      <c r="D49" s="23"/>
      <c r="E49" s="23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4"/>
      <c r="BC49" s="44"/>
      <c r="BD49" s="44"/>
      <c r="BE49" s="44"/>
      <c r="BF49" s="44"/>
      <c r="BG49" s="44"/>
      <c r="BH49" s="44"/>
      <c r="BI49" s="44"/>
      <c r="BJ49" s="44"/>
      <c r="BK49" s="44"/>
      <c r="BL49" s="44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4"/>
      <c r="CA49" s="44"/>
      <c r="CB49" s="44"/>
      <c r="CC49" s="44"/>
      <c r="CD49" s="44"/>
      <c r="CE49" s="44"/>
      <c r="CF49" s="44"/>
      <c r="CG49" s="44"/>
      <c r="CH49" s="44"/>
      <c r="CI49" s="44"/>
      <c r="CJ49" s="44"/>
      <c r="CK49" s="44"/>
      <c r="CL49" s="44"/>
      <c r="CM49" s="44"/>
      <c r="CN49" s="44"/>
      <c r="CO49" s="44"/>
      <c r="CP49" s="44"/>
      <c r="CQ49" s="44"/>
      <c r="CR49" s="44"/>
      <c r="CS49" s="44"/>
      <c r="CT49" s="44"/>
      <c r="CU49" s="44"/>
      <c r="CV49" s="44"/>
      <c r="CW49" s="44"/>
      <c r="CX49" s="44"/>
      <c r="CY49" s="44"/>
    </row>
    <row r="50" spans="1:103" x14ac:dyDescent="0.2">
      <c r="A50" s="41" t="s">
        <v>242</v>
      </c>
      <c r="B50" s="23"/>
      <c r="C50" s="23"/>
      <c r="D50" s="23"/>
      <c r="E50" s="23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4"/>
      <c r="BC50" s="44"/>
      <c r="BD50" s="44"/>
      <c r="BE50" s="44"/>
      <c r="BF50" s="44"/>
      <c r="BG50" s="44"/>
      <c r="BH50" s="44"/>
      <c r="BI50" s="44"/>
      <c r="BJ50" s="44"/>
      <c r="BK50" s="44"/>
      <c r="BL50" s="44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4"/>
      <c r="CA50" s="44"/>
      <c r="CB50" s="44"/>
      <c r="CC50" s="44"/>
      <c r="CD50" s="44"/>
      <c r="CE50" s="44"/>
      <c r="CF50" s="44"/>
      <c r="CG50" s="44"/>
      <c r="CH50" s="44"/>
      <c r="CI50" s="44"/>
      <c r="CJ50" s="44"/>
      <c r="CK50" s="44"/>
      <c r="CL50" s="44"/>
      <c r="CM50" s="44"/>
      <c r="CN50" s="44"/>
      <c r="CO50" s="44"/>
      <c r="CP50" s="44"/>
      <c r="CQ50" s="44"/>
      <c r="CR50" s="44"/>
      <c r="CS50" s="44"/>
      <c r="CT50" s="44"/>
      <c r="CU50" s="44"/>
      <c r="CV50" s="44"/>
      <c r="CW50" s="44"/>
      <c r="CX50" s="44"/>
      <c r="CY50" s="44"/>
    </row>
    <row r="51" spans="1:103" x14ac:dyDescent="0.2">
      <c r="A51" s="41" t="s">
        <v>243</v>
      </c>
      <c r="B51" s="23"/>
      <c r="C51" s="23"/>
      <c r="D51" s="23"/>
      <c r="E51" s="23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4"/>
      <c r="BC51" s="44"/>
      <c r="BD51" s="44"/>
      <c r="BE51" s="44"/>
      <c r="BF51" s="44"/>
      <c r="BG51" s="44"/>
      <c r="BH51" s="44"/>
      <c r="BI51" s="44"/>
      <c r="BJ51" s="44"/>
      <c r="BK51" s="44"/>
      <c r="BL51" s="44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4"/>
      <c r="CA51" s="44"/>
      <c r="CB51" s="44"/>
      <c r="CC51" s="44"/>
      <c r="CD51" s="44"/>
      <c r="CE51" s="44"/>
      <c r="CF51" s="44"/>
      <c r="CG51" s="44"/>
      <c r="CH51" s="44"/>
      <c r="CI51" s="44"/>
      <c r="CJ51" s="44"/>
      <c r="CK51" s="44"/>
      <c r="CL51" s="44"/>
      <c r="CM51" s="44"/>
      <c r="CN51" s="44"/>
      <c r="CO51" s="44"/>
      <c r="CP51" s="44"/>
      <c r="CQ51" s="44"/>
      <c r="CR51" s="44"/>
      <c r="CS51" s="44"/>
      <c r="CT51" s="44"/>
      <c r="CU51" s="44"/>
      <c r="CV51" s="44"/>
      <c r="CW51" s="44"/>
      <c r="CX51" s="44"/>
      <c r="CY51" s="44"/>
    </row>
    <row r="52" spans="1:103" x14ac:dyDescent="0.2">
      <c r="A52" s="41" t="s">
        <v>244</v>
      </c>
      <c r="B52" s="23"/>
      <c r="C52" s="23"/>
      <c r="D52" s="23"/>
      <c r="E52" s="23"/>
      <c r="F52" s="44"/>
      <c r="G52" s="44"/>
      <c r="H52" s="44"/>
      <c r="I52" s="44"/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4"/>
      <c r="BC52" s="44"/>
      <c r="BD52" s="44"/>
      <c r="BE52" s="44"/>
      <c r="BF52" s="44"/>
      <c r="BG52" s="44"/>
      <c r="BH52" s="44"/>
      <c r="BI52" s="44"/>
      <c r="BJ52" s="44"/>
      <c r="BK52" s="44"/>
      <c r="BL52" s="44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4"/>
      <c r="CA52" s="44"/>
      <c r="CB52" s="44"/>
      <c r="CC52" s="44"/>
      <c r="CD52" s="44"/>
      <c r="CE52" s="44"/>
      <c r="CF52" s="44"/>
      <c r="CG52" s="44"/>
      <c r="CH52" s="44"/>
      <c r="CI52" s="44"/>
      <c r="CJ52" s="44"/>
      <c r="CK52" s="44"/>
      <c r="CL52" s="44"/>
      <c r="CM52" s="44"/>
      <c r="CN52" s="44"/>
      <c r="CO52" s="44"/>
      <c r="CP52" s="44"/>
      <c r="CQ52" s="44"/>
      <c r="CR52" s="44"/>
      <c r="CS52" s="44"/>
      <c r="CT52" s="44"/>
      <c r="CU52" s="44"/>
      <c r="CV52" s="44"/>
      <c r="CW52" s="44"/>
      <c r="CX52" s="44"/>
      <c r="CY52" s="44"/>
    </row>
    <row r="53" spans="1:103" x14ac:dyDescent="0.2">
      <c r="A53" s="41" t="s">
        <v>245</v>
      </c>
      <c r="B53" s="23"/>
      <c r="C53" s="23"/>
      <c r="D53" s="23"/>
      <c r="E53" s="23"/>
      <c r="F53" s="44"/>
      <c r="G53" s="44"/>
      <c r="H53" s="44"/>
      <c r="I53" s="44"/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4"/>
      <c r="BC53" s="44"/>
      <c r="BD53" s="44"/>
      <c r="BE53" s="44"/>
      <c r="BF53" s="44"/>
      <c r="BG53" s="44"/>
      <c r="BH53" s="44"/>
      <c r="BI53" s="44"/>
      <c r="BJ53" s="44"/>
      <c r="BK53" s="44"/>
      <c r="BL53" s="44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4"/>
      <c r="CA53" s="44"/>
      <c r="CB53" s="44"/>
      <c r="CC53" s="44"/>
      <c r="CD53" s="44"/>
      <c r="CE53" s="44"/>
      <c r="CF53" s="44"/>
      <c r="CG53" s="44"/>
      <c r="CH53" s="44"/>
      <c r="CI53" s="44"/>
      <c r="CJ53" s="44"/>
      <c r="CK53" s="44"/>
      <c r="CL53" s="44"/>
      <c r="CM53" s="44"/>
      <c r="CN53" s="44"/>
      <c r="CO53" s="44"/>
      <c r="CP53" s="44"/>
      <c r="CQ53" s="44"/>
      <c r="CR53" s="44"/>
      <c r="CS53" s="44"/>
      <c r="CT53" s="44"/>
      <c r="CU53" s="44"/>
      <c r="CV53" s="44"/>
      <c r="CW53" s="44"/>
      <c r="CX53" s="44"/>
      <c r="CY53" s="44"/>
    </row>
    <row r="54" spans="1:103" x14ac:dyDescent="0.2">
      <c r="A54" s="41" t="s">
        <v>246</v>
      </c>
      <c r="B54" s="23"/>
      <c r="C54" s="23"/>
      <c r="D54" s="23"/>
      <c r="E54" s="23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4"/>
      <c r="BC54" s="44"/>
      <c r="BD54" s="44"/>
      <c r="BE54" s="44"/>
      <c r="BF54" s="44"/>
      <c r="BG54" s="44"/>
      <c r="BH54" s="44"/>
      <c r="BI54" s="44"/>
      <c r="BJ54" s="44"/>
      <c r="BK54" s="44"/>
      <c r="BL54" s="44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4"/>
      <c r="CA54" s="44"/>
      <c r="CB54" s="44"/>
      <c r="CC54" s="44"/>
      <c r="CD54" s="44"/>
      <c r="CE54" s="44"/>
      <c r="CF54" s="44"/>
      <c r="CG54" s="44"/>
      <c r="CH54" s="44"/>
      <c r="CI54" s="44"/>
      <c r="CJ54" s="44"/>
      <c r="CK54" s="44"/>
      <c r="CL54" s="44"/>
      <c r="CM54" s="44"/>
      <c r="CN54" s="44"/>
      <c r="CO54" s="44"/>
      <c r="CP54" s="44"/>
      <c r="CQ54" s="44"/>
      <c r="CR54" s="44"/>
      <c r="CS54" s="44"/>
      <c r="CT54" s="44"/>
      <c r="CU54" s="44"/>
      <c r="CV54" s="44"/>
      <c r="CW54" s="44"/>
      <c r="CX54" s="44"/>
      <c r="CY54" s="44"/>
    </row>
    <row r="55" spans="1:103" x14ac:dyDescent="0.2">
      <c r="A55" s="41" t="s">
        <v>247</v>
      </c>
      <c r="B55" s="23"/>
      <c r="C55" s="23"/>
      <c r="D55" s="23"/>
      <c r="E55" s="23"/>
      <c r="F55" s="44"/>
      <c r="G55" s="44"/>
      <c r="H55" s="44"/>
      <c r="I55" s="44"/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4"/>
      <c r="BC55" s="44"/>
      <c r="BD55" s="44"/>
      <c r="BE55" s="44"/>
      <c r="BF55" s="44"/>
      <c r="BG55" s="44"/>
      <c r="BH55" s="44"/>
      <c r="BI55" s="44"/>
      <c r="BJ55" s="44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4"/>
      <c r="CA55" s="44"/>
      <c r="CB55" s="44"/>
      <c r="CC55" s="44"/>
      <c r="CD55" s="44"/>
      <c r="CE55" s="44"/>
      <c r="CF55" s="44"/>
      <c r="CG55" s="44"/>
      <c r="CH55" s="44"/>
      <c r="CI55" s="44"/>
      <c r="CJ55" s="44"/>
      <c r="CK55" s="44"/>
      <c r="CL55" s="44"/>
      <c r="CM55" s="44"/>
      <c r="CN55" s="44"/>
      <c r="CO55" s="44"/>
      <c r="CP55" s="44"/>
      <c r="CQ55" s="44"/>
      <c r="CR55" s="44"/>
      <c r="CS55" s="44"/>
      <c r="CT55" s="44"/>
      <c r="CU55" s="44"/>
      <c r="CV55" s="44"/>
      <c r="CW55" s="44"/>
      <c r="CX55" s="44"/>
      <c r="CY55" s="44"/>
    </row>
    <row r="56" spans="1:103" x14ac:dyDescent="0.2">
      <c r="A56" s="41" t="s">
        <v>248</v>
      </c>
      <c r="B56" s="23"/>
      <c r="C56" s="23"/>
      <c r="D56" s="23"/>
      <c r="E56" s="23"/>
      <c r="F56" s="44"/>
      <c r="G56" s="44"/>
      <c r="H56" s="44"/>
      <c r="I56" s="44"/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4"/>
      <c r="BI56" s="44"/>
      <c r="BJ56" s="44"/>
      <c r="BK56" s="44"/>
      <c r="BL56" s="44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4"/>
      <c r="CA56" s="44"/>
      <c r="CB56" s="44"/>
      <c r="CC56" s="44"/>
      <c r="CD56" s="44"/>
      <c r="CE56" s="44"/>
      <c r="CF56" s="44"/>
      <c r="CG56" s="44"/>
      <c r="CH56" s="44"/>
      <c r="CI56" s="44"/>
      <c r="CJ56" s="44"/>
      <c r="CK56" s="44"/>
      <c r="CL56" s="44"/>
      <c r="CM56" s="44"/>
      <c r="CN56" s="44"/>
      <c r="CO56" s="44"/>
      <c r="CP56" s="44"/>
      <c r="CQ56" s="44"/>
      <c r="CR56" s="44"/>
      <c r="CS56" s="44"/>
      <c r="CT56" s="44"/>
      <c r="CU56" s="44"/>
      <c r="CV56" s="44"/>
      <c r="CW56" s="44"/>
      <c r="CX56" s="44"/>
      <c r="CY56" s="44"/>
    </row>
    <row r="57" spans="1:103" x14ac:dyDescent="0.2">
      <c r="A57" s="41" t="s">
        <v>249</v>
      </c>
      <c r="B57" s="23"/>
      <c r="C57" s="23"/>
      <c r="D57" s="23"/>
      <c r="E57" s="23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4"/>
      <c r="BC57" s="44"/>
      <c r="BD57" s="44"/>
      <c r="BE57" s="44"/>
      <c r="BF57" s="44"/>
      <c r="BG57" s="44"/>
      <c r="BH57" s="44"/>
      <c r="BI57" s="44"/>
      <c r="BJ57" s="44"/>
      <c r="BK57" s="44"/>
      <c r="BL57" s="44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4"/>
      <c r="CA57" s="44"/>
      <c r="CB57" s="44"/>
      <c r="CC57" s="44"/>
      <c r="CD57" s="44"/>
      <c r="CE57" s="44"/>
      <c r="CF57" s="44"/>
      <c r="CG57" s="44"/>
      <c r="CH57" s="44"/>
      <c r="CI57" s="44"/>
      <c r="CJ57" s="44"/>
      <c r="CK57" s="44"/>
      <c r="CL57" s="44"/>
      <c r="CM57" s="44"/>
      <c r="CN57" s="44"/>
      <c r="CO57" s="44"/>
      <c r="CP57" s="44"/>
      <c r="CQ57" s="44"/>
      <c r="CR57" s="44"/>
      <c r="CS57" s="44"/>
      <c r="CT57" s="44"/>
      <c r="CU57" s="44"/>
      <c r="CV57" s="44"/>
      <c r="CW57" s="44"/>
      <c r="CX57" s="44"/>
      <c r="CY57" s="44"/>
    </row>
    <row r="58" spans="1:103" x14ac:dyDescent="0.2">
      <c r="A58" s="41" t="s">
        <v>250</v>
      </c>
      <c r="B58" s="23"/>
      <c r="C58" s="23"/>
      <c r="D58" s="23"/>
      <c r="E58" s="23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4"/>
      <c r="BC58" s="44"/>
      <c r="BD58" s="44"/>
      <c r="BE58" s="44"/>
      <c r="BF58" s="44"/>
      <c r="BG58" s="44"/>
      <c r="BH58" s="44"/>
      <c r="BI58" s="44"/>
      <c r="BJ58" s="44"/>
      <c r="BK58" s="44"/>
      <c r="BL58" s="44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4"/>
      <c r="CA58" s="44"/>
      <c r="CB58" s="44"/>
      <c r="CC58" s="44"/>
      <c r="CD58" s="44"/>
      <c r="CE58" s="44"/>
      <c r="CF58" s="44"/>
      <c r="CG58" s="44"/>
      <c r="CH58" s="44"/>
      <c r="CI58" s="44"/>
      <c r="CJ58" s="44"/>
      <c r="CK58" s="44"/>
      <c r="CL58" s="44"/>
      <c r="CM58" s="44"/>
      <c r="CN58" s="44"/>
      <c r="CO58" s="44"/>
      <c r="CP58" s="44"/>
      <c r="CQ58" s="44"/>
      <c r="CR58" s="44"/>
      <c r="CS58" s="44"/>
      <c r="CT58" s="44"/>
      <c r="CU58" s="44"/>
      <c r="CV58" s="44"/>
      <c r="CW58" s="44"/>
      <c r="CX58" s="44"/>
      <c r="CY58" s="44"/>
    </row>
    <row r="59" spans="1:103" x14ac:dyDescent="0.2">
      <c r="A59" s="41" t="s">
        <v>251</v>
      </c>
      <c r="B59" s="23"/>
      <c r="C59" s="23"/>
      <c r="D59" s="23"/>
      <c r="E59" s="23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4"/>
      <c r="BC59" s="44"/>
      <c r="BD59" s="44"/>
      <c r="BE59" s="44"/>
      <c r="BF59" s="44"/>
      <c r="BG59" s="44"/>
      <c r="BH59" s="44"/>
      <c r="BI59" s="44"/>
      <c r="BJ59" s="44"/>
      <c r="BK59" s="44"/>
      <c r="BL59" s="44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4"/>
      <c r="CA59" s="44"/>
      <c r="CB59" s="44"/>
      <c r="CC59" s="44"/>
      <c r="CD59" s="44"/>
      <c r="CE59" s="44"/>
      <c r="CF59" s="44"/>
      <c r="CG59" s="44"/>
      <c r="CH59" s="44"/>
      <c r="CI59" s="44"/>
      <c r="CJ59" s="44"/>
      <c r="CK59" s="44"/>
      <c r="CL59" s="44"/>
      <c r="CM59" s="44"/>
      <c r="CN59" s="44"/>
      <c r="CO59" s="44"/>
      <c r="CP59" s="44"/>
      <c r="CQ59" s="44"/>
      <c r="CR59" s="44"/>
      <c r="CS59" s="44"/>
      <c r="CT59" s="44"/>
      <c r="CU59" s="44"/>
      <c r="CV59" s="44"/>
      <c r="CW59" s="44"/>
      <c r="CX59" s="44"/>
      <c r="CY59" s="44"/>
    </row>
    <row r="60" spans="1:103" x14ac:dyDescent="0.2">
      <c r="A60" s="41" t="s">
        <v>252</v>
      </c>
      <c r="B60" s="23"/>
      <c r="C60" s="23"/>
      <c r="D60" s="23"/>
      <c r="E60" s="23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44"/>
      <c r="AG60" s="44"/>
      <c r="AH60" s="44"/>
      <c r="AI60" s="44"/>
      <c r="AJ60" s="44"/>
      <c r="AK60" s="44"/>
      <c r="AL60" s="44"/>
      <c r="AM60" s="44"/>
      <c r="AN60" s="44"/>
      <c r="AO60" s="44"/>
      <c r="AP60" s="44"/>
      <c r="AQ60" s="44"/>
      <c r="AR60" s="44"/>
      <c r="AS60" s="44"/>
      <c r="AT60" s="44"/>
      <c r="AU60" s="44"/>
      <c r="AV60" s="44"/>
      <c r="AW60" s="44"/>
      <c r="AX60" s="44"/>
      <c r="AY60" s="44"/>
      <c r="AZ60" s="44"/>
      <c r="BA60" s="44"/>
      <c r="BB60" s="44"/>
      <c r="BC60" s="44"/>
      <c r="BD60" s="44"/>
      <c r="BE60" s="44"/>
      <c r="BF60" s="44"/>
      <c r="BG60" s="44"/>
      <c r="BH60" s="44"/>
      <c r="BI60" s="44"/>
      <c r="BJ60" s="44"/>
      <c r="BK60" s="44"/>
      <c r="BL60" s="44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4"/>
      <c r="CA60" s="44"/>
      <c r="CB60" s="44"/>
      <c r="CC60" s="44"/>
      <c r="CD60" s="44"/>
      <c r="CE60" s="44"/>
      <c r="CF60" s="44"/>
      <c r="CG60" s="44"/>
      <c r="CH60" s="44"/>
      <c r="CI60" s="44"/>
      <c r="CJ60" s="44"/>
      <c r="CK60" s="44"/>
      <c r="CL60" s="44"/>
      <c r="CM60" s="44"/>
      <c r="CN60" s="44"/>
      <c r="CO60" s="44"/>
      <c r="CP60" s="44"/>
      <c r="CQ60" s="44"/>
      <c r="CR60" s="44"/>
      <c r="CS60" s="44"/>
      <c r="CT60" s="44"/>
      <c r="CU60" s="44"/>
      <c r="CV60" s="44"/>
      <c r="CW60" s="44"/>
      <c r="CX60" s="44"/>
      <c r="CY60" s="44"/>
    </row>
    <row r="61" spans="1:103" x14ac:dyDescent="0.2">
      <c r="A61" s="41" t="s">
        <v>253</v>
      </c>
      <c r="B61" s="23"/>
      <c r="C61" s="23"/>
      <c r="D61" s="23"/>
      <c r="E61" s="23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4"/>
      <c r="CA61" s="44"/>
      <c r="CB61" s="44"/>
      <c r="CC61" s="44"/>
      <c r="CD61" s="44"/>
      <c r="CE61" s="44"/>
      <c r="CF61" s="44"/>
      <c r="CG61" s="44"/>
      <c r="CH61" s="44"/>
      <c r="CI61" s="44"/>
      <c r="CJ61" s="44"/>
      <c r="CK61" s="44"/>
      <c r="CL61" s="44"/>
      <c r="CM61" s="44"/>
      <c r="CN61" s="44"/>
      <c r="CO61" s="44"/>
      <c r="CP61" s="44"/>
      <c r="CQ61" s="44"/>
      <c r="CR61" s="44"/>
      <c r="CS61" s="44"/>
      <c r="CT61" s="44"/>
      <c r="CU61" s="44"/>
      <c r="CV61" s="44"/>
      <c r="CW61" s="44"/>
      <c r="CX61" s="44"/>
      <c r="CY61" s="44"/>
    </row>
    <row r="62" spans="1:103" x14ac:dyDescent="0.2">
      <c r="A62" s="41" t="s">
        <v>254</v>
      </c>
      <c r="B62" s="23"/>
      <c r="C62" s="23"/>
      <c r="D62" s="23"/>
      <c r="E62" s="23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4"/>
      <c r="CA62" s="44"/>
      <c r="CB62" s="44"/>
      <c r="CC62" s="44"/>
      <c r="CD62" s="44"/>
      <c r="CE62" s="44"/>
      <c r="CF62" s="44"/>
      <c r="CG62" s="44"/>
      <c r="CH62" s="44"/>
      <c r="CI62" s="44"/>
      <c r="CJ62" s="44"/>
      <c r="CK62" s="44"/>
      <c r="CL62" s="44"/>
      <c r="CM62" s="44"/>
      <c r="CN62" s="44"/>
      <c r="CO62" s="44"/>
      <c r="CP62" s="44"/>
      <c r="CQ62" s="44"/>
      <c r="CR62" s="44"/>
      <c r="CS62" s="44"/>
      <c r="CT62" s="44"/>
      <c r="CU62" s="44"/>
      <c r="CV62" s="44"/>
      <c r="CW62" s="44"/>
      <c r="CX62" s="44"/>
      <c r="CY62" s="44"/>
    </row>
    <row r="63" spans="1:103" x14ac:dyDescent="0.2">
      <c r="A63" s="41" t="s">
        <v>255</v>
      </c>
      <c r="B63" s="23"/>
      <c r="C63" s="23"/>
      <c r="D63" s="23"/>
      <c r="E63" s="23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  <c r="BM63" s="44"/>
      <c r="BN63" s="44"/>
      <c r="BO63" s="44"/>
      <c r="BP63" s="44"/>
      <c r="BQ63" s="44"/>
      <c r="BR63" s="44"/>
      <c r="BS63" s="44"/>
      <c r="BT63" s="44"/>
      <c r="BU63" s="44"/>
      <c r="BV63" s="44"/>
      <c r="BW63" s="44"/>
      <c r="BX63" s="44"/>
      <c r="BY63" s="44"/>
      <c r="BZ63" s="44"/>
      <c r="CA63" s="44"/>
      <c r="CB63" s="44"/>
      <c r="CC63" s="44"/>
      <c r="CD63" s="44"/>
      <c r="CE63" s="44"/>
      <c r="CF63" s="44"/>
      <c r="CG63" s="44"/>
      <c r="CH63" s="44"/>
      <c r="CI63" s="44"/>
      <c r="CJ63" s="44"/>
      <c r="CK63" s="44"/>
      <c r="CL63" s="44"/>
      <c r="CM63" s="44"/>
      <c r="CN63" s="44"/>
      <c r="CO63" s="44"/>
      <c r="CP63" s="44"/>
      <c r="CQ63" s="44"/>
      <c r="CR63" s="44"/>
      <c r="CS63" s="44"/>
      <c r="CT63" s="44"/>
      <c r="CU63" s="44"/>
      <c r="CV63" s="44"/>
      <c r="CW63" s="44"/>
      <c r="CX63" s="44"/>
      <c r="CY63" s="44"/>
    </row>
    <row r="64" spans="1:103" x14ac:dyDescent="0.2">
      <c r="A64" s="41" t="s">
        <v>256</v>
      </c>
      <c r="B64" s="23"/>
      <c r="C64" s="23"/>
      <c r="D64" s="23"/>
      <c r="E64" s="23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O64" s="44"/>
      <c r="AP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BB64" s="44"/>
      <c r="BC64" s="44"/>
      <c r="BD64" s="44"/>
      <c r="BE64" s="44"/>
      <c r="BF64" s="44"/>
      <c r="BG64" s="44"/>
      <c r="BH64" s="44"/>
      <c r="BI64" s="44"/>
      <c r="BJ64" s="44"/>
      <c r="BK64" s="44"/>
      <c r="BL64" s="44"/>
      <c r="BM64" s="44"/>
      <c r="BN64" s="44"/>
      <c r="BO64" s="44"/>
      <c r="BP64" s="44"/>
      <c r="BQ64" s="44"/>
      <c r="BR64" s="44"/>
      <c r="BS64" s="44"/>
      <c r="BT64" s="44"/>
      <c r="BU64" s="44"/>
      <c r="BV64" s="44"/>
      <c r="BW64" s="44"/>
      <c r="BX64" s="44"/>
      <c r="BY64" s="44"/>
      <c r="BZ64" s="44"/>
      <c r="CA64" s="44"/>
      <c r="CB64" s="44"/>
      <c r="CC64" s="44"/>
      <c r="CD64" s="44"/>
      <c r="CE64" s="44"/>
      <c r="CF64" s="44"/>
      <c r="CG64" s="44"/>
      <c r="CH64" s="44"/>
      <c r="CI64" s="44"/>
      <c r="CJ64" s="44"/>
      <c r="CK64" s="44"/>
      <c r="CL64" s="44"/>
      <c r="CM64" s="44"/>
      <c r="CN64" s="44"/>
      <c r="CO64" s="44"/>
      <c r="CP64" s="44"/>
      <c r="CQ64" s="44"/>
      <c r="CR64" s="44"/>
      <c r="CS64" s="44"/>
      <c r="CT64" s="44"/>
      <c r="CU64" s="44"/>
      <c r="CV64" s="44"/>
      <c r="CW64" s="44"/>
      <c r="CX64" s="44"/>
      <c r="CY64" s="44"/>
    </row>
    <row r="65" spans="1:103" x14ac:dyDescent="0.2">
      <c r="A65" s="41" t="s">
        <v>257</v>
      </c>
      <c r="B65" s="23"/>
      <c r="C65" s="23"/>
      <c r="D65" s="23"/>
      <c r="E65" s="23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O65" s="44"/>
      <c r="AP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BB65" s="44"/>
      <c r="BC65" s="44"/>
      <c r="BD65" s="44"/>
      <c r="BE65" s="44"/>
      <c r="BF65" s="44"/>
      <c r="BG65" s="44"/>
      <c r="BH65" s="44"/>
      <c r="BI65" s="44"/>
      <c r="BJ65" s="44"/>
      <c r="BK65" s="44"/>
      <c r="BL65" s="44"/>
      <c r="BM65" s="44"/>
      <c r="BN65" s="44"/>
      <c r="BO65" s="44"/>
      <c r="BP65" s="44"/>
      <c r="BQ65" s="44"/>
      <c r="BR65" s="44"/>
      <c r="BS65" s="44"/>
      <c r="BT65" s="44"/>
      <c r="BU65" s="44"/>
      <c r="BV65" s="44"/>
      <c r="BW65" s="44"/>
      <c r="BX65" s="44"/>
      <c r="BY65" s="44"/>
      <c r="BZ65" s="44"/>
      <c r="CA65" s="44"/>
      <c r="CB65" s="44"/>
      <c r="CC65" s="44"/>
      <c r="CD65" s="44"/>
      <c r="CE65" s="44"/>
      <c r="CF65" s="44"/>
      <c r="CG65" s="44"/>
      <c r="CH65" s="44"/>
      <c r="CI65" s="44"/>
      <c r="CJ65" s="44"/>
      <c r="CK65" s="44"/>
      <c r="CL65" s="44"/>
      <c r="CM65" s="44"/>
      <c r="CN65" s="44"/>
      <c r="CO65" s="44"/>
      <c r="CP65" s="44"/>
      <c r="CQ65" s="44"/>
      <c r="CR65" s="44"/>
      <c r="CS65" s="44"/>
      <c r="CT65" s="44"/>
      <c r="CU65" s="44"/>
      <c r="CV65" s="44"/>
      <c r="CW65" s="44"/>
      <c r="CX65" s="44"/>
      <c r="CY65" s="44"/>
    </row>
    <row r="66" spans="1:103" x14ac:dyDescent="0.2">
      <c r="A66" s="41" t="s">
        <v>258</v>
      </c>
      <c r="B66" s="23"/>
      <c r="C66" s="23"/>
      <c r="D66" s="23"/>
      <c r="E66" s="23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O66" s="44"/>
      <c r="AP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BB66" s="44"/>
      <c r="BC66" s="44"/>
      <c r="BD66" s="44"/>
      <c r="BE66" s="44"/>
      <c r="BF66" s="44"/>
      <c r="BG66" s="44"/>
      <c r="BH66" s="44"/>
      <c r="BI66" s="44"/>
      <c r="BJ66" s="44"/>
      <c r="BK66" s="44"/>
      <c r="BL66" s="44"/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4"/>
      <c r="CA66" s="44"/>
      <c r="CB66" s="44"/>
      <c r="CC66" s="44"/>
      <c r="CD66" s="44"/>
      <c r="CE66" s="44"/>
      <c r="CF66" s="44"/>
      <c r="CG66" s="44"/>
      <c r="CH66" s="44"/>
      <c r="CI66" s="44"/>
      <c r="CJ66" s="44"/>
      <c r="CK66" s="44"/>
      <c r="CL66" s="44"/>
      <c r="CM66" s="44"/>
      <c r="CN66" s="44"/>
      <c r="CO66" s="44"/>
      <c r="CP66" s="44"/>
      <c r="CQ66" s="44"/>
      <c r="CR66" s="44"/>
      <c r="CS66" s="44"/>
      <c r="CT66" s="44"/>
      <c r="CU66" s="44"/>
      <c r="CV66" s="44"/>
      <c r="CW66" s="44"/>
      <c r="CX66" s="44"/>
      <c r="CY66" s="44"/>
    </row>
    <row r="67" spans="1:103" x14ac:dyDescent="0.2">
      <c r="A67" s="41" t="s">
        <v>259</v>
      </c>
      <c r="B67" s="23"/>
      <c r="C67" s="23"/>
      <c r="D67" s="23"/>
      <c r="E67" s="23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O67" s="44"/>
      <c r="AP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BB67" s="44"/>
      <c r="BC67" s="44"/>
      <c r="BD67" s="44"/>
      <c r="BE67" s="44"/>
      <c r="BF67" s="44"/>
      <c r="BG67" s="44"/>
      <c r="BH67" s="44"/>
      <c r="BI67" s="44"/>
      <c r="BJ67" s="44"/>
      <c r="BK67" s="44"/>
      <c r="BL67" s="44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4"/>
      <c r="CA67" s="44"/>
      <c r="CB67" s="44"/>
      <c r="CC67" s="44"/>
      <c r="CD67" s="44"/>
      <c r="CE67" s="44"/>
      <c r="CF67" s="44"/>
      <c r="CG67" s="44"/>
      <c r="CH67" s="44"/>
      <c r="CI67" s="44"/>
      <c r="CJ67" s="44"/>
      <c r="CK67" s="44"/>
      <c r="CL67" s="44"/>
      <c r="CM67" s="44"/>
      <c r="CN67" s="44"/>
      <c r="CO67" s="44"/>
      <c r="CP67" s="44"/>
      <c r="CQ67" s="44"/>
      <c r="CR67" s="44"/>
      <c r="CS67" s="44"/>
      <c r="CT67" s="44"/>
      <c r="CU67" s="44"/>
      <c r="CV67" s="44"/>
      <c r="CW67" s="44"/>
      <c r="CX67" s="44"/>
      <c r="CY67" s="44"/>
    </row>
    <row r="68" spans="1:103" x14ac:dyDescent="0.2">
      <c r="A68" s="41" t="s">
        <v>260</v>
      </c>
      <c r="B68" s="23"/>
      <c r="C68" s="23"/>
      <c r="D68" s="23"/>
      <c r="E68" s="23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O68" s="44"/>
      <c r="AP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BB68" s="44"/>
      <c r="BC68" s="44"/>
      <c r="BD68" s="44"/>
      <c r="BE68" s="44"/>
      <c r="BF68" s="44"/>
      <c r="BG68" s="44"/>
      <c r="BH68" s="44"/>
      <c r="BI68" s="44"/>
      <c r="BJ68" s="44"/>
      <c r="BK68" s="44"/>
      <c r="BL68" s="44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4"/>
      <c r="CA68" s="44"/>
      <c r="CB68" s="44"/>
      <c r="CC68" s="44"/>
      <c r="CD68" s="44"/>
      <c r="CE68" s="44"/>
      <c r="CF68" s="44"/>
      <c r="CG68" s="44"/>
      <c r="CH68" s="44"/>
      <c r="CI68" s="44"/>
      <c r="CJ68" s="44"/>
      <c r="CK68" s="44"/>
      <c r="CL68" s="44"/>
      <c r="CM68" s="44"/>
      <c r="CN68" s="44"/>
      <c r="CO68" s="44"/>
      <c r="CP68" s="44"/>
      <c r="CQ68" s="44"/>
      <c r="CR68" s="44"/>
      <c r="CS68" s="44"/>
      <c r="CT68" s="44"/>
      <c r="CU68" s="44"/>
      <c r="CV68" s="44"/>
      <c r="CW68" s="44"/>
      <c r="CX68" s="44"/>
      <c r="CY68" s="44"/>
    </row>
    <row r="69" spans="1:103" x14ac:dyDescent="0.2">
      <c r="A69" s="41" t="s">
        <v>261</v>
      </c>
      <c r="B69" s="23"/>
      <c r="C69" s="23"/>
      <c r="D69" s="23"/>
      <c r="E69" s="23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O69" s="44"/>
      <c r="AP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BB69" s="44"/>
      <c r="BC69" s="44"/>
      <c r="BD69" s="44"/>
      <c r="BE69" s="44"/>
      <c r="BF69" s="44"/>
      <c r="BG69" s="44"/>
      <c r="BH69" s="44"/>
      <c r="BI69" s="44"/>
      <c r="BJ69" s="44"/>
      <c r="BK69" s="44"/>
      <c r="BL69" s="44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4"/>
      <c r="CA69" s="44"/>
      <c r="CB69" s="44"/>
      <c r="CC69" s="44"/>
      <c r="CD69" s="44"/>
      <c r="CE69" s="44"/>
      <c r="CF69" s="44"/>
      <c r="CG69" s="44"/>
      <c r="CH69" s="44"/>
      <c r="CI69" s="44"/>
      <c r="CJ69" s="44"/>
      <c r="CK69" s="44"/>
      <c r="CL69" s="44"/>
      <c r="CM69" s="44"/>
      <c r="CN69" s="44"/>
      <c r="CO69" s="44"/>
      <c r="CP69" s="44"/>
      <c r="CQ69" s="44"/>
      <c r="CR69" s="44"/>
      <c r="CS69" s="44"/>
      <c r="CT69" s="44"/>
      <c r="CU69" s="44"/>
      <c r="CV69" s="44"/>
      <c r="CW69" s="44"/>
      <c r="CX69" s="44"/>
      <c r="CY69" s="44"/>
    </row>
    <row r="70" spans="1:103" x14ac:dyDescent="0.2">
      <c r="A70" s="41" t="s">
        <v>262</v>
      </c>
      <c r="B70" s="23"/>
      <c r="C70" s="23"/>
      <c r="D70" s="23"/>
      <c r="E70" s="23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  <c r="AA70" s="44"/>
      <c r="AB70" s="44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O70" s="44"/>
      <c r="AP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BB70" s="44"/>
      <c r="BC70" s="44"/>
      <c r="BD70" s="44"/>
      <c r="BE70" s="44"/>
      <c r="BF70" s="44"/>
      <c r="BG70" s="44"/>
      <c r="BH70" s="44"/>
      <c r="BI70" s="44"/>
      <c r="BJ70" s="44"/>
      <c r="BK70" s="44"/>
      <c r="BL70" s="44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4"/>
      <c r="CA70" s="44"/>
      <c r="CB70" s="44"/>
      <c r="CC70" s="44"/>
      <c r="CD70" s="44"/>
      <c r="CE70" s="44"/>
      <c r="CF70" s="44"/>
      <c r="CG70" s="44"/>
      <c r="CH70" s="44"/>
      <c r="CI70" s="44"/>
      <c r="CJ70" s="44"/>
      <c r="CK70" s="44"/>
      <c r="CL70" s="44"/>
      <c r="CM70" s="44"/>
      <c r="CN70" s="44"/>
      <c r="CO70" s="44"/>
      <c r="CP70" s="44"/>
      <c r="CQ70" s="44"/>
      <c r="CR70" s="44"/>
      <c r="CS70" s="44"/>
      <c r="CT70" s="44"/>
      <c r="CU70" s="44"/>
      <c r="CV70" s="44"/>
      <c r="CW70" s="44"/>
      <c r="CX70" s="44"/>
      <c r="CY70" s="44"/>
    </row>
    <row r="71" spans="1:103" x14ac:dyDescent="0.2">
      <c r="A71" s="41" t="s">
        <v>263</v>
      </c>
      <c r="B71" s="23"/>
      <c r="C71" s="23"/>
      <c r="D71" s="23"/>
      <c r="E71" s="23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4"/>
      <c r="CA71" s="44"/>
      <c r="CB71" s="44"/>
      <c r="CC71" s="44"/>
      <c r="CD71" s="44"/>
      <c r="CE71" s="44"/>
      <c r="CF71" s="44"/>
      <c r="CG71" s="44"/>
      <c r="CH71" s="44"/>
      <c r="CI71" s="44"/>
      <c r="CJ71" s="44"/>
      <c r="CK71" s="44"/>
      <c r="CL71" s="44"/>
      <c r="CM71" s="44"/>
      <c r="CN71" s="44"/>
      <c r="CO71" s="44"/>
      <c r="CP71" s="44"/>
      <c r="CQ71" s="44"/>
      <c r="CR71" s="44"/>
      <c r="CS71" s="44"/>
      <c r="CT71" s="44"/>
      <c r="CU71" s="44"/>
      <c r="CV71" s="44"/>
      <c r="CW71" s="44"/>
      <c r="CX71" s="44"/>
      <c r="CY71" s="44"/>
    </row>
    <row r="72" spans="1:103" x14ac:dyDescent="0.2">
      <c r="A72" s="41" t="s">
        <v>264</v>
      </c>
      <c r="B72" s="23"/>
      <c r="C72" s="23"/>
      <c r="D72" s="23"/>
      <c r="E72" s="23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  <c r="AA72" s="44"/>
      <c r="AB72" s="44"/>
      <c r="AC72" s="44"/>
      <c r="AD72" s="44"/>
      <c r="AE72" s="44"/>
      <c r="AF72" s="44"/>
      <c r="AG72" s="44"/>
      <c r="AH72" s="44"/>
      <c r="AI72" s="44"/>
      <c r="AJ72" s="44"/>
      <c r="AK72" s="44"/>
      <c r="AL72" s="44"/>
      <c r="AM72" s="44"/>
      <c r="AN72" s="44"/>
      <c r="AO72" s="44"/>
      <c r="AP72" s="44"/>
      <c r="AQ72" s="44"/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BB72" s="44"/>
      <c r="BC72" s="44"/>
      <c r="BD72" s="44"/>
      <c r="BE72" s="44"/>
      <c r="BF72" s="44"/>
      <c r="BG72" s="44"/>
      <c r="BH72" s="44"/>
      <c r="BI72" s="44"/>
      <c r="BJ72" s="44"/>
      <c r="BK72" s="44"/>
      <c r="BL72" s="44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4"/>
      <c r="CA72" s="44"/>
      <c r="CB72" s="44"/>
      <c r="CC72" s="44"/>
      <c r="CD72" s="44"/>
      <c r="CE72" s="44"/>
      <c r="CF72" s="44"/>
      <c r="CG72" s="44"/>
      <c r="CH72" s="44"/>
      <c r="CI72" s="44"/>
      <c r="CJ72" s="44"/>
      <c r="CK72" s="44"/>
      <c r="CL72" s="44"/>
      <c r="CM72" s="44"/>
      <c r="CN72" s="44"/>
      <c r="CO72" s="44"/>
      <c r="CP72" s="44"/>
      <c r="CQ72" s="44"/>
      <c r="CR72" s="44"/>
      <c r="CS72" s="44"/>
      <c r="CT72" s="44"/>
      <c r="CU72" s="44"/>
      <c r="CV72" s="44"/>
      <c r="CW72" s="44"/>
      <c r="CX72" s="44"/>
      <c r="CY72" s="44"/>
    </row>
    <row r="73" spans="1:103" x14ac:dyDescent="0.2">
      <c r="A73" s="41" t="s">
        <v>265</v>
      </c>
      <c r="B73" s="23"/>
      <c r="C73" s="23"/>
      <c r="D73" s="23"/>
      <c r="E73" s="23"/>
      <c r="F73" s="44"/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  <c r="AA73" s="44"/>
      <c r="AB73" s="44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O73" s="44"/>
      <c r="AP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BB73" s="44"/>
      <c r="BC73" s="44"/>
      <c r="BD73" s="44"/>
      <c r="BE73" s="44"/>
      <c r="BF73" s="44"/>
      <c r="BG73" s="44"/>
      <c r="BH73" s="44"/>
      <c r="BI73" s="44"/>
      <c r="BJ73" s="44"/>
      <c r="BK73" s="44"/>
      <c r="BL73" s="44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4"/>
      <c r="CA73" s="44"/>
      <c r="CB73" s="44"/>
      <c r="CC73" s="44"/>
      <c r="CD73" s="44"/>
      <c r="CE73" s="44"/>
      <c r="CF73" s="44"/>
      <c r="CG73" s="44"/>
      <c r="CH73" s="44"/>
      <c r="CI73" s="44"/>
      <c r="CJ73" s="44"/>
      <c r="CK73" s="44"/>
      <c r="CL73" s="44"/>
      <c r="CM73" s="44"/>
      <c r="CN73" s="44"/>
      <c r="CO73" s="44"/>
      <c r="CP73" s="44"/>
      <c r="CQ73" s="44"/>
      <c r="CR73" s="44"/>
      <c r="CS73" s="44"/>
      <c r="CT73" s="44"/>
      <c r="CU73" s="44"/>
      <c r="CV73" s="44"/>
      <c r="CW73" s="44"/>
      <c r="CX73" s="44"/>
      <c r="CY73" s="44"/>
    </row>
    <row r="74" spans="1:103" x14ac:dyDescent="0.2">
      <c r="A74" s="41" t="s">
        <v>266</v>
      </c>
      <c r="B74" s="23"/>
      <c r="C74" s="23"/>
      <c r="D74" s="23"/>
      <c r="E74" s="23"/>
      <c r="F74" s="44"/>
      <c r="G74" s="44"/>
      <c r="H74" s="44"/>
      <c r="I74" s="44"/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  <c r="AA74" s="44"/>
      <c r="AB74" s="44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O74" s="44"/>
      <c r="AP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BB74" s="44"/>
      <c r="BC74" s="44"/>
      <c r="BD74" s="44"/>
      <c r="BE74" s="44"/>
      <c r="BF74" s="44"/>
      <c r="BG74" s="44"/>
      <c r="BH74" s="44"/>
      <c r="BI74" s="44"/>
      <c r="BJ74" s="44"/>
      <c r="BK74" s="44"/>
      <c r="BL74" s="44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4"/>
      <c r="CA74" s="44"/>
      <c r="CB74" s="44"/>
      <c r="CC74" s="44"/>
      <c r="CD74" s="44"/>
      <c r="CE74" s="44"/>
      <c r="CF74" s="44"/>
      <c r="CG74" s="44"/>
      <c r="CH74" s="44"/>
      <c r="CI74" s="44"/>
      <c r="CJ74" s="44"/>
      <c r="CK74" s="44"/>
      <c r="CL74" s="44"/>
      <c r="CM74" s="44"/>
      <c r="CN74" s="44"/>
      <c r="CO74" s="44"/>
      <c r="CP74" s="44"/>
      <c r="CQ74" s="44"/>
      <c r="CR74" s="44"/>
      <c r="CS74" s="44"/>
      <c r="CT74" s="44"/>
      <c r="CU74" s="44"/>
      <c r="CV74" s="44"/>
      <c r="CW74" s="44"/>
      <c r="CX74" s="44"/>
      <c r="CY74" s="44"/>
    </row>
    <row r="75" spans="1:103" x14ac:dyDescent="0.2">
      <c r="A75" s="41" t="s">
        <v>267</v>
      </c>
      <c r="B75" s="23"/>
      <c r="C75" s="23"/>
      <c r="D75" s="23"/>
      <c r="E75" s="23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4"/>
      <c r="CA75" s="44"/>
      <c r="CB75" s="44"/>
      <c r="CC75" s="44"/>
      <c r="CD75" s="44"/>
      <c r="CE75" s="44"/>
      <c r="CF75" s="44"/>
      <c r="CG75" s="44"/>
      <c r="CH75" s="44"/>
      <c r="CI75" s="44"/>
      <c r="CJ75" s="44"/>
      <c r="CK75" s="44"/>
      <c r="CL75" s="44"/>
      <c r="CM75" s="44"/>
      <c r="CN75" s="44"/>
      <c r="CO75" s="44"/>
      <c r="CP75" s="44"/>
      <c r="CQ75" s="44"/>
      <c r="CR75" s="44"/>
      <c r="CS75" s="44"/>
      <c r="CT75" s="44"/>
      <c r="CU75" s="44"/>
      <c r="CV75" s="44"/>
      <c r="CW75" s="44"/>
      <c r="CX75" s="44"/>
      <c r="CY75" s="44"/>
    </row>
    <row r="76" spans="1:103" x14ac:dyDescent="0.2">
      <c r="A76" s="41" t="s">
        <v>268</v>
      </c>
      <c r="B76" s="23"/>
      <c r="C76" s="23"/>
      <c r="D76" s="23"/>
      <c r="E76" s="23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  <c r="AH76" s="44"/>
      <c r="AI76" s="44"/>
      <c r="AJ76" s="44"/>
      <c r="AK76" s="44"/>
      <c r="AL76" s="44"/>
      <c r="AM76" s="44"/>
      <c r="AN76" s="44"/>
      <c r="AO76" s="44"/>
      <c r="AP76" s="44"/>
      <c r="AQ76" s="44"/>
      <c r="AR76" s="44"/>
      <c r="AS76" s="44"/>
      <c r="AT76" s="44"/>
      <c r="AU76" s="44"/>
      <c r="AV76" s="44"/>
      <c r="AW76" s="44"/>
      <c r="AX76" s="44"/>
      <c r="AY76" s="44"/>
      <c r="AZ76" s="44"/>
      <c r="BA76" s="44"/>
      <c r="BB76" s="44"/>
      <c r="BC76" s="44"/>
      <c r="BD76" s="44"/>
      <c r="BE76" s="44"/>
      <c r="BF76" s="44"/>
      <c r="BG76" s="44"/>
      <c r="BH76" s="44"/>
      <c r="BI76" s="44"/>
      <c r="BJ76" s="44"/>
      <c r="BK76" s="44"/>
      <c r="BL76" s="44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4"/>
      <c r="CA76" s="44"/>
      <c r="CB76" s="44"/>
      <c r="CC76" s="44"/>
      <c r="CD76" s="44"/>
      <c r="CE76" s="44"/>
      <c r="CF76" s="44"/>
      <c r="CG76" s="44"/>
      <c r="CH76" s="44"/>
      <c r="CI76" s="44"/>
      <c r="CJ76" s="44"/>
      <c r="CK76" s="44"/>
      <c r="CL76" s="44"/>
      <c r="CM76" s="44"/>
      <c r="CN76" s="44"/>
      <c r="CO76" s="44"/>
      <c r="CP76" s="44"/>
      <c r="CQ76" s="44"/>
      <c r="CR76" s="44"/>
      <c r="CS76" s="44"/>
      <c r="CT76" s="44"/>
      <c r="CU76" s="44"/>
      <c r="CV76" s="44"/>
      <c r="CW76" s="44"/>
      <c r="CX76" s="44"/>
      <c r="CY76" s="44"/>
    </row>
    <row r="77" spans="1:103" x14ac:dyDescent="0.2">
      <c r="A77" s="41" t="s">
        <v>269</v>
      </c>
      <c r="B77" s="23"/>
      <c r="C77" s="23"/>
      <c r="D77" s="23"/>
      <c r="E77" s="23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44"/>
      <c r="AS77" s="44"/>
      <c r="AT77" s="44"/>
      <c r="AU77" s="44"/>
      <c r="AV77" s="44"/>
      <c r="AW77" s="44"/>
      <c r="AX77" s="44"/>
      <c r="AY77" s="44"/>
      <c r="AZ77" s="44"/>
      <c r="BA77" s="44"/>
      <c r="BB77" s="44"/>
      <c r="BC77" s="44"/>
      <c r="BD77" s="44"/>
      <c r="BE77" s="44"/>
      <c r="BF77" s="44"/>
      <c r="BG77" s="44"/>
      <c r="BH77" s="44"/>
      <c r="BI77" s="44"/>
      <c r="BJ77" s="44"/>
      <c r="BK77" s="44"/>
      <c r="BL77" s="44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4"/>
      <c r="CA77" s="44"/>
      <c r="CB77" s="44"/>
      <c r="CC77" s="44"/>
      <c r="CD77" s="44"/>
      <c r="CE77" s="44"/>
      <c r="CF77" s="44"/>
      <c r="CG77" s="44"/>
      <c r="CH77" s="44"/>
      <c r="CI77" s="44"/>
      <c r="CJ77" s="44"/>
      <c r="CK77" s="44"/>
      <c r="CL77" s="44"/>
      <c r="CM77" s="44"/>
      <c r="CN77" s="44"/>
      <c r="CO77" s="44"/>
      <c r="CP77" s="44"/>
      <c r="CQ77" s="44"/>
      <c r="CR77" s="44"/>
      <c r="CS77" s="44"/>
      <c r="CT77" s="44"/>
      <c r="CU77" s="44"/>
      <c r="CV77" s="44"/>
      <c r="CW77" s="44"/>
      <c r="CX77" s="44"/>
      <c r="CY77" s="44"/>
    </row>
    <row r="78" spans="1:103" x14ac:dyDescent="0.2">
      <c r="A78" s="41" t="s">
        <v>270</v>
      </c>
      <c r="B78" s="23"/>
      <c r="C78" s="23"/>
      <c r="D78" s="23"/>
      <c r="E78" s="23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4"/>
      <c r="AF78" s="44"/>
      <c r="AG78" s="44"/>
      <c r="AH78" s="44"/>
      <c r="AI78" s="44"/>
      <c r="AJ78" s="44"/>
      <c r="AK78" s="44"/>
      <c r="AL78" s="44"/>
      <c r="AM78" s="44"/>
      <c r="AN78" s="44"/>
      <c r="AO78" s="44"/>
      <c r="AP78" s="44"/>
      <c r="AQ78" s="44"/>
      <c r="AR78" s="44"/>
      <c r="AS78" s="44"/>
      <c r="AT78" s="44"/>
      <c r="AU78" s="44"/>
      <c r="AV78" s="44"/>
      <c r="AW78" s="44"/>
      <c r="AX78" s="44"/>
      <c r="AY78" s="44"/>
      <c r="AZ78" s="44"/>
      <c r="BA78" s="44"/>
      <c r="BB78" s="44"/>
      <c r="BC78" s="44"/>
      <c r="BD78" s="44"/>
      <c r="BE78" s="44"/>
      <c r="BF78" s="44"/>
      <c r="BG78" s="44"/>
      <c r="BH78" s="44"/>
      <c r="BI78" s="44"/>
      <c r="BJ78" s="44"/>
      <c r="BK78" s="44"/>
      <c r="BL78" s="44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4"/>
      <c r="CA78" s="44"/>
      <c r="CB78" s="44"/>
      <c r="CC78" s="44"/>
      <c r="CD78" s="44"/>
      <c r="CE78" s="44"/>
      <c r="CF78" s="44"/>
      <c r="CG78" s="44"/>
      <c r="CH78" s="44"/>
      <c r="CI78" s="44"/>
      <c r="CJ78" s="44"/>
      <c r="CK78" s="44"/>
      <c r="CL78" s="44"/>
      <c r="CM78" s="44"/>
      <c r="CN78" s="44"/>
      <c r="CO78" s="44"/>
      <c r="CP78" s="44"/>
      <c r="CQ78" s="44"/>
      <c r="CR78" s="44"/>
      <c r="CS78" s="44"/>
      <c r="CT78" s="44"/>
      <c r="CU78" s="44"/>
      <c r="CV78" s="44"/>
      <c r="CW78" s="44"/>
      <c r="CX78" s="44"/>
      <c r="CY78" s="44"/>
    </row>
    <row r="79" spans="1:103" x14ac:dyDescent="0.2">
      <c r="A79" s="41" t="s">
        <v>271</v>
      </c>
      <c r="B79" s="23"/>
      <c r="C79" s="23"/>
      <c r="D79" s="23"/>
      <c r="E79" s="23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  <c r="AI79" s="44"/>
      <c r="AJ79" s="44"/>
      <c r="AK79" s="44"/>
      <c r="AL79" s="44"/>
      <c r="AM79" s="44"/>
      <c r="AN79" s="44"/>
      <c r="AO79" s="44"/>
      <c r="AP79" s="44"/>
      <c r="AQ79" s="44"/>
      <c r="AR79" s="44"/>
      <c r="AS79" s="44"/>
      <c r="AT79" s="44"/>
      <c r="AU79" s="44"/>
      <c r="AV79" s="44"/>
      <c r="AW79" s="44"/>
      <c r="AX79" s="44"/>
      <c r="AY79" s="44"/>
      <c r="AZ79" s="44"/>
      <c r="BA79" s="44"/>
      <c r="BB79" s="44"/>
      <c r="BC79" s="44"/>
      <c r="BD79" s="44"/>
      <c r="BE79" s="44"/>
      <c r="BF79" s="44"/>
      <c r="BG79" s="44"/>
      <c r="BH79" s="44"/>
      <c r="BI79" s="44"/>
      <c r="BJ79" s="44"/>
      <c r="BK79" s="44"/>
      <c r="BL79" s="44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4"/>
      <c r="CA79" s="44"/>
      <c r="CB79" s="44"/>
      <c r="CC79" s="44"/>
      <c r="CD79" s="44"/>
      <c r="CE79" s="44"/>
      <c r="CF79" s="44"/>
      <c r="CG79" s="44"/>
      <c r="CH79" s="44"/>
      <c r="CI79" s="44"/>
      <c r="CJ79" s="44"/>
      <c r="CK79" s="44"/>
      <c r="CL79" s="44"/>
      <c r="CM79" s="44"/>
      <c r="CN79" s="44"/>
      <c r="CO79" s="44"/>
      <c r="CP79" s="44"/>
      <c r="CQ79" s="44"/>
      <c r="CR79" s="44"/>
      <c r="CS79" s="44"/>
      <c r="CT79" s="44"/>
      <c r="CU79" s="44"/>
      <c r="CV79" s="44"/>
      <c r="CW79" s="44"/>
      <c r="CX79" s="44"/>
      <c r="CY79" s="44"/>
    </row>
    <row r="80" spans="1:103" x14ac:dyDescent="0.2">
      <c r="A80" s="41" t="s">
        <v>272</v>
      </c>
      <c r="B80" s="23"/>
      <c r="C80" s="23"/>
      <c r="D80" s="23"/>
      <c r="E80" s="23"/>
      <c r="F80" s="44"/>
      <c r="G80" s="44"/>
      <c r="H80" s="44"/>
      <c r="I80" s="44"/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  <c r="AA80" s="44"/>
      <c r="AB80" s="44"/>
      <c r="AC80" s="44"/>
      <c r="AD80" s="44"/>
      <c r="AE80" s="44"/>
      <c r="AF80" s="44"/>
      <c r="AG80" s="44"/>
      <c r="AH80" s="44"/>
      <c r="AI80" s="44"/>
      <c r="AJ80" s="44"/>
      <c r="AK80" s="44"/>
      <c r="AL80" s="44"/>
      <c r="AM80" s="44"/>
      <c r="AN80" s="44"/>
      <c r="AO80" s="44"/>
      <c r="AP80" s="44"/>
      <c r="AQ80" s="44"/>
      <c r="AR80" s="44"/>
      <c r="AS80" s="44"/>
      <c r="AT80" s="44"/>
      <c r="AU80" s="44"/>
      <c r="AV80" s="44"/>
      <c r="AW80" s="44"/>
      <c r="AX80" s="44"/>
      <c r="AY80" s="44"/>
      <c r="AZ80" s="44"/>
      <c r="BA80" s="44"/>
      <c r="BB80" s="44"/>
      <c r="BC80" s="44"/>
      <c r="BD80" s="44"/>
      <c r="BE80" s="44"/>
      <c r="BF80" s="44"/>
      <c r="BG80" s="44"/>
      <c r="BH80" s="44"/>
      <c r="BI80" s="44"/>
      <c r="BJ80" s="44"/>
      <c r="BK80" s="44"/>
      <c r="BL80" s="44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4"/>
      <c r="CA80" s="44"/>
      <c r="CB80" s="44"/>
      <c r="CC80" s="44"/>
      <c r="CD80" s="44"/>
      <c r="CE80" s="44"/>
      <c r="CF80" s="44"/>
      <c r="CG80" s="44"/>
      <c r="CH80" s="44"/>
      <c r="CI80" s="44"/>
      <c r="CJ80" s="44"/>
      <c r="CK80" s="44"/>
      <c r="CL80" s="44"/>
      <c r="CM80" s="44"/>
      <c r="CN80" s="44"/>
      <c r="CO80" s="44"/>
      <c r="CP80" s="44"/>
      <c r="CQ80" s="44"/>
      <c r="CR80" s="44"/>
      <c r="CS80" s="44"/>
      <c r="CT80" s="44"/>
      <c r="CU80" s="44"/>
      <c r="CV80" s="44"/>
      <c r="CW80" s="44"/>
      <c r="CX80" s="44"/>
      <c r="CY80" s="44"/>
    </row>
    <row r="81" spans="1:103" x14ac:dyDescent="0.2">
      <c r="A81" s="41" t="s">
        <v>273</v>
      </c>
      <c r="B81" s="23"/>
      <c r="C81" s="23"/>
      <c r="D81" s="23"/>
      <c r="E81" s="23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  <c r="AA81" s="44"/>
      <c r="AB81" s="44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O81" s="44"/>
      <c r="AP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BB81" s="44"/>
      <c r="BC81" s="44"/>
      <c r="BD81" s="44"/>
      <c r="BE81" s="44"/>
      <c r="BF81" s="44"/>
      <c r="BG81" s="44"/>
      <c r="BH81" s="44"/>
      <c r="BI81" s="44"/>
      <c r="BJ81" s="44"/>
      <c r="BK81" s="44"/>
      <c r="BL81" s="44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4"/>
      <c r="CA81" s="44"/>
      <c r="CB81" s="44"/>
      <c r="CC81" s="44"/>
      <c r="CD81" s="44"/>
      <c r="CE81" s="44"/>
      <c r="CF81" s="44"/>
      <c r="CG81" s="44"/>
      <c r="CH81" s="44"/>
      <c r="CI81" s="44"/>
      <c r="CJ81" s="44"/>
      <c r="CK81" s="44"/>
      <c r="CL81" s="44"/>
      <c r="CM81" s="44"/>
      <c r="CN81" s="44"/>
      <c r="CO81" s="44"/>
      <c r="CP81" s="44"/>
      <c r="CQ81" s="44"/>
      <c r="CR81" s="44"/>
      <c r="CS81" s="44"/>
      <c r="CT81" s="44"/>
      <c r="CU81" s="44"/>
      <c r="CV81" s="44"/>
      <c r="CW81" s="44"/>
      <c r="CX81" s="44"/>
      <c r="CY81" s="44"/>
    </row>
    <row r="82" spans="1:103" x14ac:dyDescent="0.2">
      <c r="A82" s="41" t="s">
        <v>274</v>
      </c>
      <c r="B82" s="23"/>
      <c r="C82" s="23"/>
      <c r="D82" s="23"/>
      <c r="E82" s="23"/>
      <c r="F82" s="44"/>
      <c r="G82" s="44"/>
      <c r="H82" s="44"/>
      <c r="I82" s="44"/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  <c r="AA82" s="44"/>
      <c r="AB82" s="44"/>
      <c r="AC82" s="44"/>
      <c r="AD82" s="44"/>
      <c r="AE82" s="44"/>
      <c r="AF82" s="44"/>
      <c r="AG82" s="44"/>
      <c r="AH82" s="44"/>
      <c r="AI82" s="44"/>
      <c r="AJ82" s="44"/>
      <c r="AK82" s="44"/>
      <c r="AL82" s="44"/>
      <c r="AM82" s="44"/>
      <c r="AN82" s="44"/>
      <c r="AO82" s="44"/>
      <c r="AP82" s="44"/>
      <c r="AQ82" s="44"/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BB82" s="44"/>
      <c r="BC82" s="44"/>
      <c r="BD82" s="44"/>
      <c r="BE82" s="44"/>
      <c r="BF82" s="44"/>
      <c r="BG82" s="44"/>
      <c r="BH82" s="44"/>
      <c r="BI82" s="44"/>
      <c r="BJ82" s="44"/>
      <c r="BK82" s="44"/>
      <c r="BL82" s="44"/>
      <c r="BM82" s="44"/>
      <c r="BN82" s="44"/>
      <c r="BO82" s="44"/>
      <c r="BP82" s="44"/>
      <c r="BQ82" s="44"/>
      <c r="BR82" s="44"/>
      <c r="BS82" s="44"/>
      <c r="BT82" s="44"/>
      <c r="BU82" s="44"/>
      <c r="BV82" s="44"/>
      <c r="BW82" s="44"/>
      <c r="BX82" s="44"/>
      <c r="BY82" s="44"/>
      <c r="BZ82" s="44"/>
      <c r="CA82" s="44"/>
      <c r="CB82" s="44"/>
      <c r="CC82" s="44"/>
      <c r="CD82" s="44"/>
      <c r="CE82" s="44"/>
      <c r="CF82" s="44"/>
      <c r="CG82" s="44"/>
      <c r="CH82" s="44"/>
      <c r="CI82" s="44"/>
      <c r="CJ82" s="44"/>
      <c r="CK82" s="44"/>
      <c r="CL82" s="44"/>
      <c r="CM82" s="44"/>
      <c r="CN82" s="44"/>
      <c r="CO82" s="44"/>
      <c r="CP82" s="44"/>
      <c r="CQ82" s="44"/>
      <c r="CR82" s="44"/>
      <c r="CS82" s="44"/>
      <c r="CT82" s="44"/>
      <c r="CU82" s="44"/>
      <c r="CV82" s="44"/>
      <c r="CW82" s="44"/>
      <c r="CX82" s="44"/>
      <c r="CY82" s="44"/>
    </row>
    <row r="83" spans="1:103" x14ac:dyDescent="0.2">
      <c r="A83" s="41" t="s">
        <v>275</v>
      </c>
      <c r="B83" s="23"/>
      <c r="C83" s="23"/>
      <c r="D83" s="23"/>
      <c r="E83" s="23"/>
      <c r="F83" s="44"/>
      <c r="G83" s="44"/>
      <c r="H83" s="44"/>
      <c r="I83" s="44"/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  <c r="AA83" s="44"/>
      <c r="AB83" s="44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O83" s="44"/>
      <c r="AP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BB83" s="44"/>
      <c r="BC83" s="44"/>
      <c r="BD83" s="44"/>
      <c r="BE83" s="44"/>
      <c r="BF83" s="44"/>
      <c r="BG83" s="44"/>
      <c r="BH83" s="44"/>
      <c r="BI83" s="44"/>
      <c r="BJ83" s="44"/>
      <c r="BK83" s="44"/>
      <c r="BL83" s="44"/>
      <c r="BM83" s="44"/>
      <c r="BN83" s="44"/>
      <c r="BO83" s="44"/>
      <c r="BP83" s="44"/>
      <c r="BQ83" s="44"/>
      <c r="BR83" s="44"/>
      <c r="BS83" s="44"/>
      <c r="BT83" s="44"/>
      <c r="BU83" s="44"/>
      <c r="BV83" s="44"/>
      <c r="BW83" s="44"/>
      <c r="BX83" s="44"/>
      <c r="BY83" s="44"/>
      <c r="BZ83" s="44"/>
      <c r="CA83" s="44"/>
      <c r="CB83" s="44"/>
      <c r="CC83" s="44"/>
      <c r="CD83" s="44"/>
      <c r="CE83" s="44"/>
      <c r="CF83" s="44"/>
      <c r="CG83" s="44"/>
      <c r="CH83" s="44"/>
      <c r="CI83" s="44"/>
      <c r="CJ83" s="44"/>
      <c r="CK83" s="44"/>
      <c r="CL83" s="44"/>
      <c r="CM83" s="44"/>
      <c r="CN83" s="44"/>
      <c r="CO83" s="44"/>
      <c r="CP83" s="44"/>
      <c r="CQ83" s="44"/>
      <c r="CR83" s="44"/>
      <c r="CS83" s="44"/>
      <c r="CT83" s="44"/>
      <c r="CU83" s="44"/>
      <c r="CV83" s="44"/>
      <c r="CW83" s="44"/>
      <c r="CX83" s="44"/>
      <c r="CY83" s="44"/>
    </row>
    <row r="84" spans="1:103" x14ac:dyDescent="0.2">
      <c r="A84" s="41" t="s">
        <v>276</v>
      </c>
      <c r="B84" s="23"/>
      <c r="C84" s="23"/>
      <c r="D84" s="23"/>
      <c r="E84" s="23"/>
      <c r="F84" s="44"/>
      <c r="G84" s="44"/>
      <c r="H84" s="44"/>
      <c r="I84" s="44"/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  <c r="AA84" s="44"/>
      <c r="AB84" s="44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O84" s="44"/>
      <c r="AP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BB84" s="44"/>
      <c r="BC84" s="44"/>
      <c r="BD84" s="44"/>
      <c r="BE84" s="44"/>
      <c r="BF84" s="44"/>
      <c r="BG84" s="44"/>
      <c r="BH84" s="44"/>
      <c r="BI84" s="44"/>
      <c r="BJ84" s="44"/>
      <c r="BK84" s="44"/>
      <c r="BL84" s="44"/>
      <c r="BM84" s="44"/>
      <c r="BN84" s="44"/>
      <c r="BO84" s="44"/>
      <c r="BP84" s="44"/>
      <c r="BQ84" s="44"/>
      <c r="BR84" s="44"/>
      <c r="BS84" s="44"/>
      <c r="BT84" s="44"/>
      <c r="BU84" s="44"/>
      <c r="BV84" s="44"/>
      <c r="BW84" s="44"/>
      <c r="BX84" s="44"/>
      <c r="BY84" s="44"/>
      <c r="BZ84" s="44"/>
      <c r="CA84" s="44"/>
      <c r="CB84" s="44"/>
      <c r="CC84" s="44"/>
      <c r="CD84" s="44"/>
      <c r="CE84" s="44"/>
      <c r="CF84" s="44"/>
      <c r="CG84" s="44"/>
      <c r="CH84" s="44"/>
      <c r="CI84" s="44"/>
      <c r="CJ84" s="44"/>
      <c r="CK84" s="44"/>
      <c r="CL84" s="44"/>
      <c r="CM84" s="44"/>
      <c r="CN84" s="44"/>
      <c r="CO84" s="44"/>
      <c r="CP84" s="44"/>
      <c r="CQ84" s="44"/>
      <c r="CR84" s="44"/>
      <c r="CS84" s="44"/>
      <c r="CT84" s="44"/>
      <c r="CU84" s="44"/>
      <c r="CV84" s="44"/>
      <c r="CW84" s="44"/>
      <c r="CX84" s="44"/>
      <c r="CY84" s="44"/>
    </row>
    <row r="85" spans="1:103" x14ac:dyDescent="0.2">
      <c r="A85" s="41" t="s">
        <v>277</v>
      </c>
      <c r="B85" s="23"/>
      <c r="C85" s="23"/>
      <c r="D85" s="23"/>
      <c r="E85" s="23"/>
      <c r="F85" s="44"/>
      <c r="G85" s="44"/>
      <c r="H85" s="44"/>
      <c r="I85" s="44"/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  <c r="AA85" s="44"/>
      <c r="AB85" s="44"/>
      <c r="AC85" s="44"/>
      <c r="AD85" s="44"/>
      <c r="AE85" s="44"/>
      <c r="AF85" s="44"/>
      <c r="AG85" s="44"/>
      <c r="AH85" s="44"/>
      <c r="AI85" s="44"/>
      <c r="AJ85" s="44"/>
      <c r="AK85" s="44"/>
      <c r="AL85" s="44"/>
      <c r="AM85" s="44"/>
      <c r="AN85" s="44"/>
      <c r="AO85" s="44"/>
      <c r="AP85" s="44"/>
      <c r="AQ85" s="44"/>
      <c r="AR85" s="44"/>
      <c r="AS85" s="44"/>
      <c r="AT85" s="44"/>
      <c r="AU85" s="44"/>
      <c r="AV85" s="44"/>
      <c r="AW85" s="44"/>
      <c r="AX85" s="44"/>
      <c r="AY85" s="44"/>
      <c r="AZ85" s="44"/>
      <c r="BA85" s="44"/>
      <c r="BB85" s="44"/>
      <c r="BC85" s="44"/>
      <c r="BD85" s="44"/>
      <c r="BE85" s="44"/>
      <c r="BF85" s="44"/>
      <c r="BG85" s="44"/>
      <c r="BH85" s="44"/>
      <c r="BI85" s="44"/>
      <c r="BJ85" s="44"/>
      <c r="BK85" s="44"/>
      <c r="BL85" s="44"/>
      <c r="BM85" s="44"/>
      <c r="BN85" s="44"/>
      <c r="BO85" s="44"/>
      <c r="BP85" s="44"/>
      <c r="BQ85" s="44"/>
      <c r="BR85" s="44"/>
      <c r="BS85" s="44"/>
      <c r="BT85" s="44"/>
      <c r="BU85" s="44"/>
      <c r="BV85" s="44"/>
      <c r="BW85" s="44"/>
      <c r="BX85" s="44"/>
      <c r="BY85" s="44"/>
      <c r="BZ85" s="44"/>
      <c r="CA85" s="44"/>
      <c r="CB85" s="44"/>
      <c r="CC85" s="44"/>
      <c r="CD85" s="44"/>
      <c r="CE85" s="44"/>
      <c r="CF85" s="44"/>
      <c r="CG85" s="44"/>
      <c r="CH85" s="44"/>
      <c r="CI85" s="44"/>
      <c r="CJ85" s="44"/>
      <c r="CK85" s="44"/>
      <c r="CL85" s="44"/>
      <c r="CM85" s="44"/>
      <c r="CN85" s="44"/>
      <c r="CO85" s="44"/>
      <c r="CP85" s="44"/>
      <c r="CQ85" s="44"/>
      <c r="CR85" s="44"/>
      <c r="CS85" s="44"/>
      <c r="CT85" s="44"/>
      <c r="CU85" s="44"/>
      <c r="CV85" s="44"/>
      <c r="CW85" s="44"/>
      <c r="CX85" s="44"/>
      <c r="CY85" s="44"/>
    </row>
    <row r="86" spans="1:103" x14ac:dyDescent="0.2">
      <c r="A86" s="41" t="s">
        <v>278</v>
      </c>
      <c r="B86" s="23"/>
      <c r="C86" s="23"/>
      <c r="D86" s="23"/>
      <c r="E86" s="23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  <c r="AA86" s="44"/>
      <c r="AB86" s="44"/>
      <c r="AC86" s="44"/>
      <c r="AD86" s="44"/>
      <c r="AE86" s="44"/>
      <c r="AF86" s="44"/>
      <c r="AG86" s="44"/>
      <c r="AH86" s="44"/>
      <c r="AI86" s="44"/>
      <c r="AJ86" s="44"/>
      <c r="AK86" s="44"/>
      <c r="AL86" s="44"/>
      <c r="AM86" s="44"/>
      <c r="AN86" s="44"/>
      <c r="AO86" s="44"/>
      <c r="AP86" s="44"/>
      <c r="AQ86" s="44"/>
      <c r="AR86" s="44"/>
      <c r="AS86" s="44"/>
      <c r="AT86" s="44"/>
      <c r="AU86" s="44"/>
      <c r="AV86" s="44"/>
      <c r="AW86" s="44"/>
      <c r="AX86" s="44"/>
      <c r="AY86" s="44"/>
      <c r="AZ86" s="44"/>
      <c r="BA86" s="44"/>
      <c r="BB86" s="44"/>
      <c r="BC86" s="44"/>
      <c r="BD86" s="44"/>
      <c r="BE86" s="44"/>
      <c r="BF86" s="44"/>
      <c r="BG86" s="44"/>
      <c r="BH86" s="44"/>
      <c r="BI86" s="44"/>
      <c r="BJ86" s="44"/>
      <c r="BK86" s="44"/>
      <c r="BL86" s="44"/>
      <c r="BM86" s="44"/>
      <c r="BN86" s="44"/>
      <c r="BO86" s="44"/>
      <c r="BP86" s="44"/>
      <c r="BQ86" s="44"/>
      <c r="BR86" s="44"/>
      <c r="BS86" s="44"/>
      <c r="BT86" s="44"/>
      <c r="BU86" s="44"/>
      <c r="BV86" s="44"/>
      <c r="BW86" s="44"/>
      <c r="BX86" s="44"/>
      <c r="BY86" s="44"/>
      <c r="BZ86" s="44"/>
      <c r="CA86" s="44"/>
      <c r="CB86" s="44"/>
      <c r="CC86" s="44"/>
      <c r="CD86" s="44"/>
      <c r="CE86" s="44"/>
      <c r="CF86" s="44"/>
      <c r="CG86" s="44"/>
      <c r="CH86" s="44"/>
      <c r="CI86" s="44"/>
      <c r="CJ86" s="44"/>
      <c r="CK86" s="44"/>
      <c r="CL86" s="44"/>
      <c r="CM86" s="44"/>
      <c r="CN86" s="44"/>
      <c r="CO86" s="44"/>
      <c r="CP86" s="44"/>
      <c r="CQ86" s="44"/>
      <c r="CR86" s="44"/>
      <c r="CS86" s="44"/>
      <c r="CT86" s="44"/>
      <c r="CU86" s="44"/>
      <c r="CV86" s="44"/>
      <c r="CW86" s="44"/>
      <c r="CX86" s="44"/>
      <c r="CY86" s="44"/>
    </row>
    <row r="87" spans="1:103" x14ac:dyDescent="0.2">
      <c r="A87" s="41" t="s">
        <v>279</v>
      </c>
      <c r="B87" s="23"/>
      <c r="C87" s="23"/>
      <c r="D87" s="23"/>
      <c r="E87" s="23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  <c r="AA87" s="44"/>
      <c r="AB87" s="44"/>
      <c r="AC87" s="44"/>
      <c r="AD87" s="44"/>
      <c r="AE87" s="44"/>
      <c r="AF87" s="44"/>
      <c r="AG87" s="44"/>
      <c r="AH87" s="44"/>
      <c r="AI87" s="44"/>
      <c r="AJ87" s="44"/>
      <c r="AK87" s="44"/>
      <c r="AL87" s="44"/>
      <c r="AM87" s="44"/>
      <c r="AN87" s="44"/>
      <c r="AO87" s="44"/>
      <c r="AP87" s="44"/>
      <c r="AQ87" s="44"/>
      <c r="AR87" s="44"/>
      <c r="AS87" s="44"/>
      <c r="AT87" s="44"/>
      <c r="AU87" s="44"/>
      <c r="AV87" s="44"/>
      <c r="AW87" s="44"/>
      <c r="AX87" s="44"/>
      <c r="AY87" s="44"/>
      <c r="AZ87" s="44"/>
      <c r="BA87" s="44"/>
      <c r="BB87" s="44"/>
      <c r="BC87" s="44"/>
      <c r="BD87" s="44"/>
      <c r="BE87" s="44"/>
      <c r="BF87" s="44"/>
      <c r="BG87" s="44"/>
      <c r="BH87" s="44"/>
      <c r="BI87" s="44"/>
      <c r="BJ87" s="44"/>
      <c r="BK87" s="44"/>
      <c r="BL87" s="44"/>
      <c r="BM87" s="44"/>
      <c r="BN87" s="44"/>
      <c r="BO87" s="44"/>
      <c r="BP87" s="44"/>
      <c r="BQ87" s="44"/>
      <c r="BR87" s="44"/>
      <c r="BS87" s="44"/>
      <c r="BT87" s="44"/>
      <c r="BU87" s="44"/>
      <c r="BV87" s="44"/>
      <c r="BW87" s="44"/>
      <c r="BX87" s="44"/>
      <c r="BY87" s="44"/>
      <c r="BZ87" s="44"/>
      <c r="CA87" s="44"/>
      <c r="CB87" s="44"/>
      <c r="CC87" s="44"/>
      <c r="CD87" s="44"/>
      <c r="CE87" s="44"/>
      <c r="CF87" s="44"/>
      <c r="CG87" s="44"/>
      <c r="CH87" s="44"/>
      <c r="CI87" s="44"/>
      <c r="CJ87" s="44"/>
      <c r="CK87" s="44"/>
      <c r="CL87" s="44"/>
      <c r="CM87" s="44"/>
      <c r="CN87" s="44"/>
      <c r="CO87" s="44"/>
      <c r="CP87" s="44"/>
      <c r="CQ87" s="44"/>
      <c r="CR87" s="44"/>
      <c r="CS87" s="44"/>
      <c r="CT87" s="44"/>
      <c r="CU87" s="44"/>
      <c r="CV87" s="44"/>
      <c r="CW87" s="44"/>
      <c r="CX87" s="44"/>
      <c r="CY87" s="44"/>
    </row>
    <row r="88" spans="1:103" x14ac:dyDescent="0.2">
      <c r="A88" s="41" t="s">
        <v>280</v>
      </c>
      <c r="B88" s="23"/>
      <c r="C88" s="23"/>
      <c r="D88" s="23"/>
      <c r="E88" s="23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  <c r="AA88" s="44"/>
      <c r="AB88" s="44"/>
      <c r="AC88" s="44"/>
      <c r="AD88" s="44"/>
      <c r="AE88" s="44"/>
      <c r="AF88" s="44"/>
      <c r="AG88" s="44"/>
      <c r="AH88" s="44"/>
      <c r="AI88" s="44"/>
      <c r="AJ88" s="44"/>
      <c r="AK88" s="44"/>
      <c r="AL88" s="44"/>
      <c r="AM88" s="44"/>
      <c r="AN88" s="44"/>
      <c r="AO88" s="44"/>
      <c r="AP88" s="44"/>
      <c r="AQ88" s="44"/>
      <c r="AR88" s="44"/>
      <c r="AS88" s="44"/>
      <c r="AT88" s="44"/>
      <c r="AU88" s="44"/>
      <c r="AV88" s="44"/>
      <c r="AW88" s="44"/>
      <c r="AX88" s="44"/>
      <c r="AY88" s="44"/>
      <c r="AZ88" s="44"/>
      <c r="BA88" s="44"/>
      <c r="BB88" s="44"/>
      <c r="BC88" s="44"/>
      <c r="BD88" s="44"/>
      <c r="BE88" s="44"/>
      <c r="BF88" s="44"/>
      <c r="BG88" s="44"/>
      <c r="BH88" s="44"/>
      <c r="BI88" s="44"/>
      <c r="BJ88" s="44"/>
      <c r="BK88" s="44"/>
      <c r="BL88" s="44"/>
      <c r="BM88" s="44"/>
      <c r="BN88" s="44"/>
      <c r="BO88" s="44"/>
      <c r="BP88" s="44"/>
      <c r="BQ88" s="44"/>
      <c r="BR88" s="44"/>
      <c r="BS88" s="44"/>
      <c r="BT88" s="44"/>
      <c r="BU88" s="44"/>
      <c r="BV88" s="44"/>
      <c r="BW88" s="44"/>
      <c r="BX88" s="44"/>
      <c r="BY88" s="44"/>
      <c r="BZ88" s="44"/>
      <c r="CA88" s="44"/>
      <c r="CB88" s="44"/>
      <c r="CC88" s="44"/>
      <c r="CD88" s="44"/>
      <c r="CE88" s="44"/>
      <c r="CF88" s="44"/>
      <c r="CG88" s="44"/>
      <c r="CH88" s="44"/>
      <c r="CI88" s="44"/>
      <c r="CJ88" s="44"/>
      <c r="CK88" s="44"/>
      <c r="CL88" s="44"/>
      <c r="CM88" s="44"/>
      <c r="CN88" s="44"/>
      <c r="CO88" s="44"/>
      <c r="CP88" s="44"/>
      <c r="CQ88" s="44"/>
      <c r="CR88" s="44"/>
      <c r="CS88" s="44"/>
      <c r="CT88" s="44"/>
      <c r="CU88" s="44"/>
      <c r="CV88" s="44"/>
      <c r="CW88" s="44"/>
      <c r="CX88" s="44"/>
      <c r="CY88" s="44"/>
    </row>
    <row r="89" spans="1:103" x14ac:dyDescent="0.2">
      <c r="A89" s="41" t="s">
        <v>281</v>
      </c>
      <c r="B89" s="23"/>
      <c r="C89" s="23"/>
      <c r="D89" s="23"/>
      <c r="E89" s="23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  <c r="AA89" s="44"/>
      <c r="AB89" s="44"/>
      <c r="AC89" s="44"/>
      <c r="AD89" s="44"/>
      <c r="AE89" s="44"/>
      <c r="AF89" s="44"/>
      <c r="AG89" s="44"/>
      <c r="AH89" s="44"/>
      <c r="AI89" s="44"/>
      <c r="AJ89" s="44"/>
      <c r="AK89" s="44"/>
      <c r="AL89" s="44"/>
      <c r="AM89" s="44"/>
      <c r="AN89" s="44"/>
      <c r="AO89" s="44"/>
      <c r="AP89" s="44"/>
      <c r="AQ89" s="44"/>
      <c r="AR89" s="44"/>
      <c r="AS89" s="44"/>
      <c r="AT89" s="44"/>
      <c r="AU89" s="44"/>
      <c r="AV89" s="44"/>
      <c r="AW89" s="44"/>
      <c r="AX89" s="44"/>
      <c r="AY89" s="44"/>
      <c r="AZ89" s="44"/>
      <c r="BA89" s="44"/>
      <c r="BB89" s="44"/>
      <c r="BC89" s="44"/>
      <c r="BD89" s="44"/>
      <c r="BE89" s="44"/>
      <c r="BF89" s="44"/>
      <c r="BG89" s="44"/>
      <c r="BH89" s="44"/>
      <c r="BI89" s="44"/>
      <c r="BJ89" s="44"/>
      <c r="BK89" s="44"/>
      <c r="BL89" s="44"/>
      <c r="BM89" s="44"/>
      <c r="BN89" s="44"/>
      <c r="BO89" s="44"/>
      <c r="BP89" s="44"/>
      <c r="BQ89" s="44"/>
      <c r="BR89" s="44"/>
      <c r="BS89" s="44"/>
      <c r="BT89" s="44"/>
      <c r="BU89" s="44"/>
      <c r="BV89" s="44"/>
      <c r="BW89" s="44"/>
      <c r="BX89" s="44"/>
      <c r="BY89" s="44"/>
      <c r="BZ89" s="44"/>
      <c r="CA89" s="44"/>
      <c r="CB89" s="44"/>
      <c r="CC89" s="44"/>
      <c r="CD89" s="44"/>
      <c r="CE89" s="44"/>
      <c r="CF89" s="44"/>
      <c r="CG89" s="44"/>
      <c r="CH89" s="44"/>
      <c r="CI89" s="44"/>
      <c r="CJ89" s="44"/>
      <c r="CK89" s="44"/>
      <c r="CL89" s="44"/>
      <c r="CM89" s="44"/>
      <c r="CN89" s="44"/>
      <c r="CO89" s="44"/>
      <c r="CP89" s="44"/>
      <c r="CQ89" s="44"/>
      <c r="CR89" s="44"/>
      <c r="CS89" s="44"/>
      <c r="CT89" s="44"/>
      <c r="CU89" s="44"/>
      <c r="CV89" s="44"/>
      <c r="CW89" s="44"/>
      <c r="CX89" s="44"/>
      <c r="CY89" s="44"/>
    </row>
    <row r="90" spans="1:103" x14ac:dyDescent="0.2">
      <c r="A90" s="41" t="s">
        <v>282</v>
      </c>
      <c r="B90" s="23"/>
      <c r="C90" s="23"/>
      <c r="D90" s="23"/>
      <c r="E90" s="23"/>
      <c r="F90" s="44"/>
      <c r="G90" s="44"/>
      <c r="H90" s="44"/>
      <c r="I90" s="44"/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  <c r="AA90" s="44"/>
      <c r="AB90" s="44"/>
      <c r="AC90" s="44"/>
      <c r="AD90" s="44"/>
      <c r="AE90" s="44"/>
      <c r="AF90" s="44"/>
      <c r="AG90" s="44"/>
      <c r="AH90" s="44"/>
      <c r="AI90" s="44"/>
      <c r="AJ90" s="44"/>
      <c r="AK90" s="44"/>
      <c r="AL90" s="44"/>
      <c r="AM90" s="44"/>
      <c r="AN90" s="44"/>
      <c r="AO90" s="44"/>
      <c r="AP90" s="44"/>
      <c r="AQ90" s="44"/>
      <c r="AR90" s="44"/>
      <c r="AS90" s="44"/>
      <c r="AT90" s="44"/>
      <c r="AU90" s="44"/>
      <c r="AV90" s="44"/>
      <c r="AW90" s="44"/>
      <c r="AX90" s="44"/>
      <c r="AY90" s="44"/>
      <c r="AZ90" s="44"/>
      <c r="BA90" s="44"/>
      <c r="BB90" s="44"/>
      <c r="BC90" s="44"/>
      <c r="BD90" s="44"/>
      <c r="BE90" s="44"/>
      <c r="BF90" s="44"/>
      <c r="BG90" s="44"/>
      <c r="BH90" s="44"/>
      <c r="BI90" s="44"/>
      <c r="BJ90" s="44"/>
      <c r="BK90" s="44"/>
      <c r="BL90" s="44"/>
      <c r="BM90" s="44"/>
      <c r="BN90" s="44"/>
      <c r="BO90" s="44"/>
      <c r="BP90" s="44"/>
      <c r="BQ90" s="44"/>
      <c r="BR90" s="44"/>
      <c r="BS90" s="44"/>
      <c r="BT90" s="44"/>
      <c r="BU90" s="44"/>
      <c r="BV90" s="44"/>
      <c r="BW90" s="44"/>
      <c r="BX90" s="44"/>
      <c r="BY90" s="44"/>
      <c r="BZ90" s="44"/>
      <c r="CA90" s="44"/>
      <c r="CB90" s="44"/>
      <c r="CC90" s="44"/>
      <c r="CD90" s="44"/>
      <c r="CE90" s="44"/>
      <c r="CF90" s="44"/>
      <c r="CG90" s="44"/>
      <c r="CH90" s="44"/>
      <c r="CI90" s="44"/>
      <c r="CJ90" s="44"/>
      <c r="CK90" s="44"/>
      <c r="CL90" s="44"/>
      <c r="CM90" s="44"/>
      <c r="CN90" s="44"/>
      <c r="CO90" s="44"/>
      <c r="CP90" s="44"/>
      <c r="CQ90" s="44"/>
      <c r="CR90" s="44"/>
      <c r="CS90" s="44"/>
      <c r="CT90" s="44"/>
      <c r="CU90" s="44"/>
      <c r="CV90" s="44"/>
      <c r="CW90" s="44"/>
      <c r="CX90" s="44"/>
      <c r="CY90" s="44"/>
    </row>
    <row r="91" spans="1:103" x14ac:dyDescent="0.2">
      <c r="A91" s="41" t="s">
        <v>283</v>
      </c>
      <c r="B91" s="23"/>
      <c r="C91" s="23"/>
      <c r="D91" s="23"/>
      <c r="E91" s="23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  <c r="AA91" s="44"/>
      <c r="AB91" s="44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O91" s="44"/>
      <c r="AP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BB91" s="44"/>
      <c r="BC91" s="44"/>
      <c r="BD91" s="44"/>
      <c r="BE91" s="44"/>
      <c r="BF91" s="44"/>
      <c r="BG91" s="44"/>
      <c r="BH91" s="44"/>
      <c r="BI91" s="44"/>
      <c r="BJ91" s="44"/>
      <c r="BK91" s="44"/>
      <c r="BL91" s="44"/>
      <c r="BM91" s="44"/>
      <c r="BN91" s="44"/>
      <c r="BO91" s="44"/>
      <c r="BP91" s="44"/>
      <c r="BQ91" s="44"/>
      <c r="BR91" s="44"/>
      <c r="BS91" s="44"/>
      <c r="BT91" s="44"/>
      <c r="BU91" s="44"/>
      <c r="BV91" s="44"/>
      <c r="BW91" s="44"/>
      <c r="BX91" s="44"/>
      <c r="BY91" s="44"/>
      <c r="BZ91" s="44"/>
      <c r="CA91" s="44"/>
      <c r="CB91" s="44"/>
      <c r="CC91" s="44"/>
      <c r="CD91" s="44"/>
      <c r="CE91" s="44"/>
      <c r="CF91" s="44"/>
      <c r="CG91" s="44"/>
      <c r="CH91" s="44"/>
      <c r="CI91" s="44"/>
      <c r="CJ91" s="44"/>
      <c r="CK91" s="44"/>
      <c r="CL91" s="44"/>
      <c r="CM91" s="44"/>
      <c r="CN91" s="44"/>
      <c r="CO91" s="44"/>
      <c r="CP91" s="44"/>
      <c r="CQ91" s="44"/>
      <c r="CR91" s="44"/>
      <c r="CS91" s="44"/>
      <c r="CT91" s="44"/>
      <c r="CU91" s="44"/>
      <c r="CV91" s="44"/>
      <c r="CW91" s="44"/>
      <c r="CX91" s="44"/>
      <c r="CY91" s="44"/>
    </row>
    <row r="92" spans="1:103" x14ac:dyDescent="0.2">
      <c r="A92" s="41" t="s">
        <v>284</v>
      </c>
      <c r="B92" s="23"/>
      <c r="C92" s="23"/>
      <c r="D92" s="23"/>
      <c r="E92" s="23"/>
      <c r="F92" s="44"/>
      <c r="G92" s="44"/>
      <c r="H92" s="44"/>
      <c r="I92" s="44"/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  <c r="AA92" s="44"/>
      <c r="AB92" s="44"/>
      <c r="AC92" s="44"/>
      <c r="AD92" s="44"/>
      <c r="AE92" s="44"/>
      <c r="AF92" s="44"/>
      <c r="AG92" s="44"/>
      <c r="AH92" s="44"/>
      <c r="AI92" s="44"/>
      <c r="AJ92" s="44"/>
      <c r="AK92" s="44"/>
      <c r="AL92" s="44"/>
      <c r="AM92" s="44"/>
      <c r="AN92" s="44"/>
      <c r="AO92" s="44"/>
      <c r="AP92" s="44"/>
      <c r="AQ92" s="44"/>
      <c r="AR92" s="44"/>
      <c r="AS92" s="44"/>
      <c r="AT92" s="44"/>
      <c r="AU92" s="44"/>
      <c r="AV92" s="44"/>
      <c r="AW92" s="44"/>
      <c r="AX92" s="44"/>
      <c r="AY92" s="44"/>
      <c r="AZ92" s="44"/>
      <c r="BA92" s="44"/>
      <c r="BB92" s="44"/>
      <c r="BC92" s="44"/>
      <c r="BD92" s="44"/>
      <c r="BE92" s="44"/>
      <c r="BF92" s="44"/>
      <c r="BG92" s="44"/>
      <c r="BH92" s="44"/>
      <c r="BI92" s="44"/>
      <c r="BJ92" s="44"/>
      <c r="BK92" s="44"/>
      <c r="BL92" s="44"/>
      <c r="BM92" s="44"/>
      <c r="BN92" s="44"/>
      <c r="BO92" s="44"/>
      <c r="BP92" s="44"/>
      <c r="BQ92" s="44"/>
      <c r="BR92" s="44"/>
      <c r="BS92" s="44"/>
      <c r="BT92" s="44"/>
      <c r="BU92" s="44"/>
      <c r="BV92" s="44"/>
      <c r="BW92" s="44"/>
      <c r="BX92" s="44"/>
      <c r="BY92" s="44"/>
      <c r="BZ92" s="44"/>
      <c r="CA92" s="44"/>
      <c r="CB92" s="44"/>
      <c r="CC92" s="44"/>
      <c r="CD92" s="44"/>
      <c r="CE92" s="44"/>
      <c r="CF92" s="44"/>
      <c r="CG92" s="44"/>
      <c r="CH92" s="44"/>
      <c r="CI92" s="44"/>
      <c r="CJ92" s="44"/>
      <c r="CK92" s="44"/>
      <c r="CL92" s="44"/>
      <c r="CM92" s="44"/>
      <c r="CN92" s="44"/>
      <c r="CO92" s="44"/>
      <c r="CP92" s="44"/>
      <c r="CQ92" s="44"/>
      <c r="CR92" s="44"/>
      <c r="CS92" s="44"/>
      <c r="CT92" s="44"/>
      <c r="CU92" s="44"/>
      <c r="CV92" s="44"/>
      <c r="CW92" s="44"/>
      <c r="CX92" s="44"/>
      <c r="CY92" s="44"/>
    </row>
    <row r="93" spans="1:103" x14ac:dyDescent="0.2">
      <c r="A93" s="41" t="s">
        <v>285</v>
      </c>
      <c r="B93" s="23"/>
      <c r="C93" s="23"/>
      <c r="D93" s="23"/>
      <c r="E93" s="23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  <c r="AA93" s="44"/>
      <c r="AB93" s="44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  <c r="AO93" s="44"/>
      <c r="AP93" s="44"/>
      <c r="AQ93" s="44"/>
      <c r="AR93" s="44"/>
      <c r="AS93" s="44"/>
      <c r="AT93" s="44"/>
      <c r="AU93" s="44"/>
      <c r="AV93" s="44"/>
      <c r="AW93" s="44"/>
      <c r="AX93" s="44"/>
      <c r="AY93" s="44"/>
      <c r="AZ93" s="44"/>
      <c r="BA93" s="44"/>
      <c r="BB93" s="44"/>
      <c r="BC93" s="44"/>
      <c r="BD93" s="44"/>
      <c r="BE93" s="44"/>
      <c r="BF93" s="44"/>
      <c r="BG93" s="44"/>
      <c r="BH93" s="44"/>
      <c r="BI93" s="44"/>
      <c r="BJ93" s="44"/>
      <c r="BK93" s="44"/>
      <c r="BL93" s="44"/>
      <c r="BM93" s="44"/>
      <c r="BN93" s="44"/>
      <c r="BO93" s="44"/>
      <c r="BP93" s="44"/>
      <c r="BQ93" s="44"/>
      <c r="BR93" s="44"/>
      <c r="BS93" s="44"/>
      <c r="BT93" s="44"/>
      <c r="BU93" s="44"/>
      <c r="BV93" s="44"/>
      <c r="BW93" s="44"/>
      <c r="BX93" s="44"/>
      <c r="BY93" s="44"/>
      <c r="BZ93" s="44"/>
      <c r="CA93" s="44"/>
      <c r="CB93" s="44"/>
      <c r="CC93" s="44"/>
      <c r="CD93" s="44"/>
      <c r="CE93" s="44"/>
      <c r="CF93" s="44"/>
      <c r="CG93" s="44"/>
      <c r="CH93" s="44"/>
      <c r="CI93" s="44"/>
      <c r="CJ93" s="44"/>
      <c r="CK93" s="44"/>
      <c r="CL93" s="44"/>
      <c r="CM93" s="44"/>
      <c r="CN93" s="44"/>
      <c r="CO93" s="44"/>
      <c r="CP93" s="44"/>
      <c r="CQ93" s="44"/>
      <c r="CR93" s="44"/>
      <c r="CS93" s="44"/>
      <c r="CT93" s="44"/>
      <c r="CU93" s="44"/>
      <c r="CV93" s="44"/>
      <c r="CW93" s="44"/>
      <c r="CX93" s="44"/>
      <c r="CY93" s="44"/>
    </row>
    <row r="94" spans="1:103" x14ac:dyDescent="0.2">
      <c r="A94" s="41" t="s">
        <v>286</v>
      </c>
      <c r="B94" s="23"/>
      <c r="C94" s="23"/>
      <c r="D94" s="23"/>
      <c r="E94" s="23"/>
      <c r="F94" s="44"/>
      <c r="G94" s="44"/>
      <c r="H94" s="44"/>
      <c r="I94" s="44"/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  <c r="AA94" s="44"/>
      <c r="AB94" s="44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  <c r="AO94" s="44"/>
      <c r="AP94" s="44"/>
      <c r="AQ94" s="44"/>
      <c r="AR94" s="44"/>
      <c r="AS94" s="44"/>
      <c r="AT94" s="44"/>
      <c r="AU94" s="44"/>
      <c r="AV94" s="44"/>
      <c r="AW94" s="44"/>
      <c r="AX94" s="44"/>
      <c r="AY94" s="44"/>
      <c r="AZ94" s="44"/>
      <c r="BA94" s="44"/>
      <c r="BB94" s="44"/>
      <c r="BC94" s="44"/>
      <c r="BD94" s="44"/>
      <c r="BE94" s="44"/>
      <c r="BF94" s="44"/>
      <c r="BG94" s="44"/>
      <c r="BH94" s="44"/>
      <c r="BI94" s="44"/>
      <c r="BJ94" s="44"/>
      <c r="BK94" s="44"/>
      <c r="BL94" s="44"/>
      <c r="BM94" s="44"/>
      <c r="BN94" s="44"/>
      <c r="BO94" s="44"/>
      <c r="BP94" s="44"/>
      <c r="BQ94" s="44"/>
      <c r="BR94" s="44"/>
      <c r="BS94" s="44"/>
      <c r="BT94" s="44"/>
      <c r="BU94" s="44"/>
      <c r="BV94" s="44"/>
      <c r="BW94" s="44"/>
      <c r="BX94" s="44"/>
      <c r="BY94" s="44"/>
      <c r="BZ94" s="44"/>
      <c r="CA94" s="44"/>
      <c r="CB94" s="44"/>
      <c r="CC94" s="44"/>
      <c r="CD94" s="44"/>
      <c r="CE94" s="44"/>
      <c r="CF94" s="44"/>
      <c r="CG94" s="44"/>
      <c r="CH94" s="44"/>
      <c r="CI94" s="44"/>
      <c r="CJ94" s="44"/>
      <c r="CK94" s="44"/>
      <c r="CL94" s="44"/>
      <c r="CM94" s="44"/>
      <c r="CN94" s="44"/>
      <c r="CO94" s="44"/>
      <c r="CP94" s="44"/>
      <c r="CQ94" s="44"/>
      <c r="CR94" s="44"/>
      <c r="CS94" s="44"/>
      <c r="CT94" s="44"/>
      <c r="CU94" s="44"/>
      <c r="CV94" s="44"/>
      <c r="CW94" s="44"/>
      <c r="CX94" s="44"/>
      <c r="CY94" s="44"/>
    </row>
    <row r="95" spans="1:103" x14ac:dyDescent="0.2">
      <c r="A95" s="41" t="s">
        <v>287</v>
      </c>
      <c r="B95" s="23"/>
      <c r="C95" s="23"/>
      <c r="D95" s="23"/>
      <c r="E95" s="23"/>
      <c r="F95" s="44"/>
      <c r="G95" s="44"/>
      <c r="H95" s="44"/>
      <c r="I95" s="44"/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  <c r="AA95" s="44"/>
      <c r="AB95" s="44"/>
      <c r="AC95" s="44"/>
      <c r="AD95" s="44"/>
      <c r="AE95" s="44"/>
      <c r="AF95" s="44"/>
      <c r="AG95" s="44"/>
      <c r="AH95" s="44"/>
      <c r="AI95" s="44"/>
      <c r="AJ95" s="44"/>
      <c r="AK95" s="44"/>
      <c r="AL95" s="44"/>
      <c r="AM95" s="44"/>
      <c r="AN95" s="44"/>
      <c r="AO95" s="44"/>
      <c r="AP95" s="44"/>
      <c r="AQ95" s="44"/>
      <c r="AR95" s="44"/>
      <c r="AS95" s="44"/>
      <c r="AT95" s="44"/>
      <c r="AU95" s="44"/>
      <c r="AV95" s="44"/>
      <c r="AW95" s="44"/>
      <c r="AX95" s="44"/>
      <c r="AY95" s="44"/>
      <c r="AZ95" s="44"/>
      <c r="BA95" s="44"/>
      <c r="BB95" s="44"/>
      <c r="BC95" s="44"/>
      <c r="BD95" s="44"/>
      <c r="BE95" s="44"/>
      <c r="BF95" s="44"/>
      <c r="BG95" s="44"/>
      <c r="BH95" s="44"/>
      <c r="BI95" s="44"/>
      <c r="BJ95" s="44"/>
      <c r="BK95" s="44"/>
      <c r="BL95" s="44"/>
      <c r="BM95" s="44"/>
      <c r="BN95" s="44"/>
      <c r="BO95" s="44"/>
      <c r="BP95" s="44"/>
      <c r="BQ95" s="44"/>
      <c r="BR95" s="44"/>
      <c r="BS95" s="44"/>
      <c r="BT95" s="44"/>
      <c r="BU95" s="44"/>
      <c r="BV95" s="44"/>
      <c r="BW95" s="44"/>
      <c r="BX95" s="44"/>
      <c r="BY95" s="44"/>
      <c r="BZ95" s="44"/>
      <c r="CA95" s="44"/>
      <c r="CB95" s="44"/>
      <c r="CC95" s="44"/>
      <c r="CD95" s="44"/>
      <c r="CE95" s="44"/>
      <c r="CF95" s="44"/>
      <c r="CG95" s="44"/>
      <c r="CH95" s="44"/>
      <c r="CI95" s="44"/>
      <c r="CJ95" s="44"/>
      <c r="CK95" s="44"/>
      <c r="CL95" s="44"/>
      <c r="CM95" s="44"/>
      <c r="CN95" s="44"/>
      <c r="CO95" s="44"/>
      <c r="CP95" s="44"/>
      <c r="CQ95" s="44"/>
      <c r="CR95" s="44"/>
      <c r="CS95" s="44"/>
      <c r="CT95" s="44"/>
      <c r="CU95" s="44"/>
      <c r="CV95" s="44"/>
      <c r="CW95" s="44"/>
      <c r="CX95" s="44"/>
      <c r="CY95" s="44"/>
    </row>
    <row r="96" spans="1:103" x14ac:dyDescent="0.2">
      <c r="A96" s="41" t="s">
        <v>288</v>
      </c>
      <c r="B96" s="23"/>
      <c r="C96" s="23"/>
      <c r="D96" s="23"/>
      <c r="E96" s="23"/>
      <c r="F96" s="44"/>
      <c r="G96" s="44"/>
      <c r="H96" s="44"/>
      <c r="I96" s="44"/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  <c r="AA96" s="44"/>
      <c r="AB96" s="44"/>
      <c r="AC96" s="44"/>
      <c r="AD96" s="44"/>
      <c r="AE96" s="44"/>
      <c r="AF96" s="44"/>
      <c r="AG96" s="44"/>
      <c r="AH96" s="44"/>
      <c r="AI96" s="44"/>
      <c r="AJ96" s="44"/>
      <c r="AK96" s="44"/>
      <c r="AL96" s="44"/>
      <c r="AM96" s="44"/>
      <c r="AN96" s="44"/>
      <c r="AO96" s="44"/>
      <c r="AP96" s="44"/>
      <c r="AQ96" s="44"/>
      <c r="AR96" s="44"/>
      <c r="AS96" s="44"/>
      <c r="AT96" s="44"/>
      <c r="AU96" s="44"/>
      <c r="AV96" s="44"/>
      <c r="AW96" s="44"/>
      <c r="AX96" s="44"/>
      <c r="AY96" s="44"/>
      <c r="AZ96" s="44"/>
      <c r="BA96" s="44"/>
      <c r="BB96" s="44"/>
      <c r="BC96" s="44"/>
      <c r="BD96" s="44"/>
      <c r="BE96" s="44"/>
      <c r="BF96" s="44"/>
      <c r="BG96" s="44"/>
      <c r="BH96" s="44"/>
      <c r="BI96" s="44"/>
      <c r="BJ96" s="44"/>
      <c r="BK96" s="44"/>
      <c r="BL96" s="44"/>
      <c r="BM96" s="44"/>
      <c r="BN96" s="44"/>
      <c r="BO96" s="44"/>
      <c r="BP96" s="44"/>
      <c r="BQ96" s="44"/>
      <c r="BR96" s="44"/>
      <c r="BS96" s="44"/>
      <c r="BT96" s="44"/>
      <c r="BU96" s="44"/>
      <c r="BV96" s="44"/>
      <c r="BW96" s="44"/>
      <c r="BX96" s="44"/>
      <c r="BY96" s="44"/>
      <c r="BZ96" s="44"/>
      <c r="CA96" s="44"/>
      <c r="CB96" s="44"/>
      <c r="CC96" s="44"/>
      <c r="CD96" s="44"/>
      <c r="CE96" s="44"/>
      <c r="CF96" s="44"/>
      <c r="CG96" s="44"/>
      <c r="CH96" s="44"/>
      <c r="CI96" s="44"/>
      <c r="CJ96" s="44"/>
      <c r="CK96" s="44"/>
      <c r="CL96" s="44"/>
      <c r="CM96" s="44"/>
      <c r="CN96" s="44"/>
      <c r="CO96" s="44"/>
      <c r="CP96" s="44"/>
      <c r="CQ96" s="44"/>
      <c r="CR96" s="44"/>
      <c r="CS96" s="44"/>
      <c r="CT96" s="44"/>
      <c r="CU96" s="44"/>
      <c r="CV96" s="44"/>
      <c r="CW96" s="44"/>
      <c r="CX96" s="44"/>
      <c r="CY96" s="44"/>
    </row>
    <row r="97" spans="1:103" x14ac:dyDescent="0.2">
      <c r="A97" s="41" t="s">
        <v>289</v>
      </c>
      <c r="B97" s="23"/>
      <c r="C97" s="23"/>
      <c r="D97" s="23"/>
      <c r="E97" s="23"/>
      <c r="F97" s="44"/>
      <c r="G97" s="44"/>
      <c r="H97" s="44"/>
      <c r="I97" s="44"/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  <c r="AA97" s="44"/>
      <c r="AB97" s="44"/>
      <c r="AC97" s="44"/>
      <c r="AD97" s="44"/>
      <c r="AE97" s="44"/>
      <c r="AF97" s="44"/>
      <c r="AG97" s="44"/>
      <c r="AH97" s="44"/>
      <c r="AI97" s="44"/>
      <c r="AJ97" s="44"/>
      <c r="AK97" s="44"/>
      <c r="AL97" s="44"/>
      <c r="AM97" s="44"/>
      <c r="AN97" s="44"/>
      <c r="AO97" s="44"/>
      <c r="AP97" s="44"/>
      <c r="AQ97" s="44"/>
      <c r="AR97" s="44"/>
      <c r="AS97" s="44"/>
      <c r="AT97" s="44"/>
      <c r="AU97" s="44"/>
      <c r="AV97" s="44"/>
      <c r="AW97" s="44"/>
      <c r="AX97" s="44"/>
      <c r="AY97" s="44"/>
      <c r="AZ97" s="44"/>
      <c r="BA97" s="44"/>
      <c r="BB97" s="44"/>
      <c r="BC97" s="44"/>
      <c r="BD97" s="44"/>
      <c r="BE97" s="44"/>
      <c r="BF97" s="44"/>
      <c r="BG97" s="44"/>
      <c r="BH97" s="44"/>
      <c r="BI97" s="44"/>
      <c r="BJ97" s="44"/>
      <c r="BK97" s="44"/>
      <c r="BL97" s="44"/>
      <c r="BM97" s="44"/>
      <c r="BN97" s="44"/>
      <c r="BO97" s="44"/>
      <c r="BP97" s="44"/>
      <c r="BQ97" s="44"/>
      <c r="BR97" s="44"/>
      <c r="BS97" s="44"/>
      <c r="BT97" s="44"/>
      <c r="BU97" s="44"/>
      <c r="BV97" s="44"/>
      <c r="BW97" s="44"/>
      <c r="BX97" s="44"/>
      <c r="BY97" s="44"/>
      <c r="BZ97" s="44"/>
      <c r="CA97" s="44"/>
      <c r="CB97" s="44"/>
      <c r="CC97" s="44"/>
      <c r="CD97" s="44"/>
      <c r="CE97" s="44"/>
      <c r="CF97" s="44"/>
      <c r="CG97" s="44"/>
      <c r="CH97" s="44"/>
      <c r="CI97" s="44"/>
      <c r="CJ97" s="44"/>
      <c r="CK97" s="44"/>
      <c r="CL97" s="44"/>
      <c r="CM97" s="44"/>
      <c r="CN97" s="44"/>
      <c r="CO97" s="44"/>
      <c r="CP97" s="44"/>
      <c r="CQ97" s="44"/>
      <c r="CR97" s="44"/>
      <c r="CS97" s="44"/>
      <c r="CT97" s="44"/>
      <c r="CU97" s="44"/>
      <c r="CV97" s="44"/>
      <c r="CW97" s="44"/>
      <c r="CX97" s="44"/>
      <c r="CY97" s="44"/>
    </row>
    <row r="98" spans="1:103" x14ac:dyDescent="0.2">
      <c r="A98" s="41" t="s">
        <v>290</v>
      </c>
      <c r="B98" s="23"/>
      <c r="C98" s="23"/>
      <c r="D98" s="23"/>
      <c r="E98" s="23"/>
      <c r="F98" s="44"/>
      <c r="G98" s="44"/>
      <c r="H98" s="44"/>
      <c r="I98" s="44"/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  <c r="AA98" s="44"/>
      <c r="AB98" s="44"/>
      <c r="AC98" s="44"/>
      <c r="AD98" s="44"/>
      <c r="AE98" s="44"/>
      <c r="AF98" s="44"/>
      <c r="AG98" s="44"/>
      <c r="AH98" s="44"/>
      <c r="AI98" s="44"/>
      <c r="AJ98" s="44"/>
      <c r="AK98" s="44"/>
      <c r="AL98" s="44"/>
      <c r="AM98" s="44"/>
      <c r="AN98" s="44"/>
      <c r="AO98" s="44"/>
      <c r="AP98" s="44"/>
      <c r="AQ98" s="44"/>
      <c r="AR98" s="44"/>
      <c r="AS98" s="44"/>
      <c r="AT98" s="44"/>
      <c r="AU98" s="44"/>
      <c r="AV98" s="44"/>
      <c r="AW98" s="44"/>
      <c r="AX98" s="44"/>
      <c r="AY98" s="44"/>
      <c r="AZ98" s="44"/>
      <c r="BA98" s="44"/>
      <c r="BB98" s="44"/>
      <c r="BC98" s="44"/>
      <c r="BD98" s="44"/>
      <c r="BE98" s="44"/>
      <c r="BF98" s="44"/>
      <c r="BG98" s="44"/>
      <c r="BH98" s="44"/>
      <c r="BI98" s="44"/>
      <c r="BJ98" s="44"/>
      <c r="BK98" s="44"/>
      <c r="BL98" s="44"/>
      <c r="BM98" s="44"/>
      <c r="BN98" s="44"/>
      <c r="BO98" s="44"/>
      <c r="BP98" s="44"/>
      <c r="BQ98" s="44"/>
      <c r="BR98" s="44"/>
      <c r="BS98" s="44"/>
      <c r="BT98" s="44"/>
      <c r="BU98" s="44"/>
      <c r="BV98" s="44"/>
      <c r="BW98" s="44"/>
      <c r="BX98" s="44"/>
      <c r="BY98" s="44"/>
      <c r="BZ98" s="44"/>
      <c r="CA98" s="44"/>
      <c r="CB98" s="44"/>
      <c r="CC98" s="44"/>
      <c r="CD98" s="44"/>
      <c r="CE98" s="44"/>
      <c r="CF98" s="44"/>
      <c r="CG98" s="44"/>
      <c r="CH98" s="44"/>
      <c r="CI98" s="44"/>
      <c r="CJ98" s="44"/>
      <c r="CK98" s="44"/>
      <c r="CL98" s="44"/>
      <c r="CM98" s="44"/>
      <c r="CN98" s="44"/>
      <c r="CO98" s="44"/>
      <c r="CP98" s="44"/>
      <c r="CQ98" s="44"/>
      <c r="CR98" s="44"/>
      <c r="CS98" s="44"/>
      <c r="CT98" s="44"/>
      <c r="CU98" s="44"/>
      <c r="CV98" s="44"/>
      <c r="CW98" s="44"/>
      <c r="CX98" s="44"/>
      <c r="CY98" s="44"/>
    </row>
    <row r="99" spans="1:103" x14ac:dyDescent="0.2">
      <c r="A99" s="41" t="s">
        <v>291</v>
      </c>
      <c r="B99" s="23"/>
      <c r="C99" s="23"/>
      <c r="D99" s="23"/>
      <c r="E99" s="23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  <c r="AA99" s="44"/>
      <c r="AB99" s="44"/>
      <c r="AC99" s="44"/>
      <c r="AD99" s="44"/>
      <c r="AE99" s="44"/>
      <c r="AF99" s="44"/>
      <c r="AG99" s="44"/>
      <c r="AH99" s="44"/>
      <c r="AI99" s="44"/>
      <c r="AJ99" s="44"/>
      <c r="AK99" s="44"/>
      <c r="AL99" s="44"/>
      <c r="AM99" s="44"/>
      <c r="AN99" s="44"/>
      <c r="AO99" s="44"/>
      <c r="AP99" s="44"/>
      <c r="AQ99" s="44"/>
      <c r="AR99" s="44"/>
      <c r="AS99" s="44"/>
      <c r="AT99" s="44"/>
      <c r="AU99" s="44"/>
      <c r="AV99" s="44"/>
      <c r="AW99" s="44"/>
      <c r="AX99" s="44"/>
      <c r="AY99" s="44"/>
      <c r="AZ99" s="44"/>
      <c r="BA99" s="44"/>
      <c r="BB99" s="44"/>
      <c r="BC99" s="44"/>
      <c r="BD99" s="44"/>
      <c r="BE99" s="44"/>
      <c r="BF99" s="44"/>
      <c r="BG99" s="44"/>
      <c r="BH99" s="44"/>
      <c r="BI99" s="44"/>
      <c r="BJ99" s="44"/>
      <c r="BK99" s="44"/>
      <c r="BL99" s="44"/>
      <c r="BM99" s="44"/>
      <c r="BN99" s="44"/>
      <c r="BO99" s="44"/>
      <c r="BP99" s="44"/>
      <c r="BQ99" s="44"/>
      <c r="BR99" s="44"/>
      <c r="BS99" s="44"/>
      <c r="BT99" s="44"/>
      <c r="BU99" s="44"/>
      <c r="BV99" s="44"/>
      <c r="BW99" s="44"/>
      <c r="BX99" s="44"/>
      <c r="BY99" s="44"/>
      <c r="BZ99" s="44"/>
      <c r="CA99" s="44"/>
      <c r="CB99" s="44"/>
      <c r="CC99" s="44"/>
      <c r="CD99" s="44"/>
      <c r="CE99" s="44"/>
      <c r="CF99" s="44"/>
      <c r="CG99" s="44"/>
      <c r="CH99" s="44"/>
      <c r="CI99" s="44"/>
      <c r="CJ99" s="44"/>
      <c r="CK99" s="44"/>
      <c r="CL99" s="44"/>
      <c r="CM99" s="44"/>
      <c r="CN99" s="44"/>
      <c r="CO99" s="44"/>
      <c r="CP99" s="44"/>
      <c r="CQ99" s="44"/>
      <c r="CR99" s="44"/>
      <c r="CS99" s="44"/>
      <c r="CT99" s="44"/>
      <c r="CU99" s="44"/>
      <c r="CV99" s="44"/>
      <c r="CW99" s="44"/>
      <c r="CX99" s="44"/>
      <c r="CY99" s="44"/>
    </row>
    <row r="100" spans="1:103" x14ac:dyDescent="0.2">
      <c r="A100" s="41" t="s">
        <v>292</v>
      </c>
      <c r="B100" s="23"/>
      <c r="C100" s="23"/>
      <c r="D100" s="23"/>
      <c r="E100" s="23"/>
      <c r="F100" s="44"/>
      <c r="G100" s="44"/>
      <c r="H100" s="44"/>
      <c r="I100" s="44"/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  <c r="AA100" s="44"/>
      <c r="AB100" s="44"/>
      <c r="AC100" s="44"/>
      <c r="AD100" s="44"/>
      <c r="AE100" s="44"/>
      <c r="AF100" s="44"/>
      <c r="AG100" s="44"/>
      <c r="AH100" s="44"/>
      <c r="AI100" s="44"/>
      <c r="AJ100" s="44"/>
      <c r="AK100" s="44"/>
      <c r="AL100" s="44"/>
      <c r="AM100" s="44"/>
      <c r="AN100" s="44"/>
      <c r="AO100" s="44"/>
      <c r="AP100" s="44"/>
      <c r="AQ100" s="44"/>
      <c r="AR100" s="44"/>
      <c r="AS100" s="44"/>
      <c r="AT100" s="44"/>
      <c r="AU100" s="44"/>
      <c r="AV100" s="44"/>
      <c r="AW100" s="44"/>
      <c r="AX100" s="44"/>
      <c r="AY100" s="44"/>
      <c r="AZ100" s="44"/>
      <c r="BA100" s="44"/>
      <c r="BB100" s="44"/>
      <c r="BC100" s="44"/>
      <c r="BD100" s="44"/>
      <c r="BE100" s="44"/>
      <c r="BF100" s="44"/>
      <c r="BG100" s="44"/>
      <c r="BH100" s="44"/>
      <c r="BI100" s="44"/>
      <c r="BJ100" s="44"/>
      <c r="BK100" s="44"/>
      <c r="BL100" s="44"/>
      <c r="BM100" s="44"/>
      <c r="BN100" s="44"/>
      <c r="BO100" s="44"/>
      <c r="BP100" s="44"/>
      <c r="BQ100" s="44"/>
      <c r="BR100" s="44"/>
      <c r="BS100" s="44"/>
      <c r="BT100" s="44"/>
      <c r="BU100" s="44"/>
      <c r="BV100" s="44"/>
      <c r="BW100" s="44"/>
      <c r="BX100" s="44"/>
      <c r="BY100" s="44"/>
      <c r="BZ100" s="44"/>
      <c r="CA100" s="44"/>
      <c r="CB100" s="44"/>
      <c r="CC100" s="44"/>
      <c r="CD100" s="44"/>
      <c r="CE100" s="44"/>
      <c r="CF100" s="44"/>
      <c r="CG100" s="44"/>
      <c r="CH100" s="44"/>
      <c r="CI100" s="44"/>
      <c r="CJ100" s="44"/>
      <c r="CK100" s="44"/>
      <c r="CL100" s="44"/>
      <c r="CM100" s="44"/>
      <c r="CN100" s="44"/>
      <c r="CO100" s="44"/>
      <c r="CP100" s="44"/>
      <c r="CQ100" s="44"/>
      <c r="CR100" s="44"/>
      <c r="CS100" s="44"/>
      <c r="CT100" s="44"/>
      <c r="CU100" s="44"/>
      <c r="CV100" s="44"/>
      <c r="CW100" s="44"/>
      <c r="CX100" s="44"/>
      <c r="CY100" s="44"/>
    </row>
    <row r="101" spans="1:103" x14ac:dyDescent="0.2">
      <c r="A101" s="41" t="s">
        <v>293</v>
      </c>
      <c r="B101" s="23"/>
      <c r="C101" s="23"/>
      <c r="D101" s="23"/>
      <c r="E101" s="23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  <c r="AA101" s="44"/>
      <c r="AB101" s="44"/>
      <c r="AC101" s="44"/>
      <c r="AD101" s="44"/>
      <c r="AE101" s="44"/>
      <c r="AF101" s="44"/>
      <c r="AG101" s="44"/>
      <c r="AH101" s="44"/>
      <c r="AI101" s="44"/>
      <c r="AJ101" s="44"/>
      <c r="AK101" s="44"/>
      <c r="AL101" s="44"/>
      <c r="AM101" s="44"/>
      <c r="AN101" s="44"/>
      <c r="AO101" s="44"/>
      <c r="AP101" s="44"/>
      <c r="AQ101" s="44"/>
      <c r="AR101" s="44"/>
      <c r="AS101" s="44"/>
      <c r="AT101" s="44"/>
      <c r="AU101" s="44"/>
      <c r="AV101" s="44"/>
      <c r="AW101" s="44"/>
      <c r="AX101" s="44"/>
      <c r="AY101" s="44"/>
      <c r="AZ101" s="44"/>
      <c r="BA101" s="44"/>
      <c r="BB101" s="44"/>
      <c r="BC101" s="44"/>
      <c r="BD101" s="44"/>
      <c r="BE101" s="44"/>
      <c r="BF101" s="44"/>
      <c r="BG101" s="44"/>
      <c r="BH101" s="44"/>
      <c r="BI101" s="44"/>
      <c r="BJ101" s="44"/>
      <c r="BK101" s="44"/>
      <c r="BL101" s="44"/>
      <c r="BM101" s="44"/>
      <c r="BN101" s="44"/>
      <c r="BO101" s="44"/>
      <c r="BP101" s="44"/>
      <c r="BQ101" s="44"/>
      <c r="BR101" s="44"/>
      <c r="BS101" s="44"/>
      <c r="BT101" s="44"/>
      <c r="BU101" s="44"/>
      <c r="BV101" s="44"/>
      <c r="BW101" s="44"/>
      <c r="BX101" s="44"/>
      <c r="BY101" s="44"/>
      <c r="BZ101" s="44"/>
      <c r="CA101" s="44"/>
      <c r="CB101" s="44"/>
      <c r="CC101" s="44"/>
      <c r="CD101" s="44"/>
      <c r="CE101" s="44"/>
      <c r="CF101" s="44"/>
      <c r="CG101" s="44"/>
      <c r="CH101" s="44"/>
      <c r="CI101" s="44"/>
      <c r="CJ101" s="44"/>
      <c r="CK101" s="44"/>
      <c r="CL101" s="44"/>
      <c r="CM101" s="44"/>
      <c r="CN101" s="44"/>
      <c r="CO101" s="44"/>
      <c r="CP101" s="44"/>
      <c r="CQ101" s="44"/>
      <c r="CR101" s="44"/>
      <c r="CS101" s="44"/>
      <c r="CT101" s="44"/>
      <c r="CU101" s="44"/>
      <c r="CV101" s="44"/>
      <c r="CW101" s="44"/>
      <c r="CX101" s="44"/>
      <c r="CY101" s="44"/>
    </row>
    <row r="102" spans="1:103" x14ac:dyDescent="0.2">
      <c r="A102" s="41" t="s">
        <v>294</v>
      </c>
      <c r="B102" s="23"/>
      <c r="C102" s="23"/>
      <c r="D102" s="23"/>
      <c r="E102" s="23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44"/>
      <c r="AS102" s="44"/>
      <c r="AT102" s="44"/>
      <c r="AU102" s="44"/>
      <c r="AV102" s="44"/>
      <c r="AW102" s="44"/>
      <c r="AX102" s="44"/>
      <c r="AY102" s="44"/>
      <c r="AZ102" s="44"/>
      <c r="BA102" s="44"/>
      <c r="BB102" s="44"/>
      <c r="BC102" s="44"/>
      <c r="BD102" s="44"/>
      <c r="BE102" s="44"/>
      <c r="BF102" s="44"/>
      <c r="BG102" s="44"/>
      <c r="BH102" s="44"/>
      <c r="BI102" s="44"/>
      <c r="BJ102" s="44"/>
      <c r="BK102" s="44"/>
      <c r="BL102" s="44"/>
      <c r="BM102" s="44"/>
      <c r="BN102" s="44"/>
      <c r="BO102" s="44"/>
      <c r="BP102" s="44"/>
      <c r="BQ102" s="44"/>
      <c r="BR102" s="44"/>
      <c r="BS102" s="44"/>
      <c r="BT102" s="44"/>
      <c r="BU102" s="44"/>
      <c r="BV102" s="44"/>
      <c r="BW102" s="44"/>
      <c r="BX102" s="44"/>
      <c r="BY102" s="44"/>
      <c r="BZ102" s="44"/>
      <c r="CA102" s="44"/>
      <c r="CB102" s="44"/>
      <c r="CC102" s="44"/>
      <c r="CD102" s="44"/>
      <c r="CE102" s="44"/>
      <c r="CF102" s="44"/>
      <c r="CG102" s="44"/>
      <c r="CH102" s="44"/>
      <c r="CI102" s="44"/>
      <c r="CJ102" s="44"/>
      <c r="CK102" s="44"/>
      <c r="CL102" s="44"/>
      <c r="CM102" s="44"/>
      <c r="CN102" s="44"/>
      <c r="CO102" s="44"/>
      <c r="CP102" s="44"/>
      <c r="CQ102" s="44"/>
      <c r="CR102" s="44"/>
      <c r="CS102" s="44"/>
      <c r="CT102" s="44"/>
      <c r="CU102" s="44"/>
      <c r="CV102" s="44"/>
      <c r="CW102" s="44"/>
      <c r="CX102" s="44"/>
      <c r="CY102" s="44"/>
    </row>
    <row r="103" spans="1:103" x14ac:dyDescent="0.2">
      <c r="A103" s="41" t="s">
        <v>295</v>
      </c>
      <c r="B103" s="23"/>
      <c r="C103" s="23"/>
      <c r="D103" s="23"/>
      <c r="E103" s="23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44"/>
      <c r="AL103" s="44"/>
      <c r="AM103" s="44"/>
      <c r="AN103" s="44"/>
      <c r="AO103" s="44"/>
      <c r="AP103" s="44"/>
      <c r="AQ103" s="44"/>
      <c r="AR103" s="44"/>
      <c r="AS103" s="44"/>
      <c r="AT103" s="44"/>
      <c r="AU103" s="44"/>
      <c r="AV103" s="44"/>
      <c r="AW103" s="44"/>
      <c r="AX103" s="44"/>
      <c r="AY103" s="44"/>
      <c r="AZ103" s="44"/>
      <c r="BA103" s="44"/>
      <c r="BB103" s="44"/>
      <c r="BC103" s="44"/>
      <c r="BD103" s="44"/>
      <c r="BE103" s="44"/>
      <c r="BF103" s="44"/>
      <c r="BG103" s="44"/>
      <c r="BH103" s="44"/>
      <c r="BI103" s="44"/>
      <c r="BJ103" s="44"/>
      <c r="BK103" s="44"/>
      <c r="BL103" s="44"/>
      <c r="BM103" s="44"/>
      <c r="BN103" s="44"/>
      <c r="BO103" s="44"/>
      <c r="BP103" s="44"/>
      <c r="BQ103" s="44"/>
      <c r="BR103" s="44"/>
      <c r="BS103" s="44"/>
      <c r="BT103" s="44"/>
      <c r="BU103" s="44"/>
      <c r="BV103" s="44"/>
      <c r="BW103" s="44"/>
      <c r="BX103" s="44"/>
      <c r="BY103" s="44"/>
      <c r="BZ103" s="44"/>
      <c r="CA103" s="44"/>
      <c r="CB103" s="44"/>
      <c r="CC103" s="44"/>
      <c r="CD103" s="44"/>
      <c r="CE103" s="44"/>
      <c r="CF103" s="44"/>
      <c r="CG103" s="44"/>
      <c r="CH103" s="44"/>
      <c r="CI103" s="44"/>
      <c r="CJ103" s="44"/>
      <c r="CK103" s="44"/>
      <c r="CL103" s="44"/>
      <c r="CM103" s="44"/>
      <c r="CN103" s="44"/>
      <c r="CO103" s="44"/>
      <c r="CP103" s="44"/>
      <c r="CQ103" s="44"/>
      <c r="CR103" s="44"/>
      <c r="CS103" s="44"/>
      <c r="CT103" s="44"/>
      <c r="CU103" s="44"/>
      <c r="CV103" s="44"/>
      <c r="CW103" s="44"/>
      <c r="CX103" s="44"/>
      <c r="CY103" s="44"/>
    </row>
    <row r="104" spans="1:103" x14ac:dyDescent="0.2">
      <c r="A104" s="41" t="s">
        <v>296</v>
      </c>
      <c r="B104" s="23"/>
      <c r="C104" s="23"/>
      <c r="D104" s="23"/>
      <c r="E104" s="23"/>
      <c r="F104" s="44"/>
      <c r="G104" s="44"/>
      <c r="H104" s="44"/>
      <c r="I104" s="44"/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  <c r="AA104" s="44"/>
      <c r="AB104" s="44"/>
      <c r="AC104" s="44"/>
      <c r="AD104" s="44"/>
      <c r="AE104" s="44"/>
      <c r="AF104" s="44"/>
      <c r="AG104" s="44"/>
      <c r="AH104" s="44"/>
      <c r="AI104" s="44"/>
      <c r="AJ104" s="44"/>
      <c r="AK104" s="44"/>
      <c r="AL104" s="44"/>
      <c r="AM104" s="44"/>
      <c r="AN104" s="44"/>
      <c r="AO104" s="44"/>
      <c r="AP104" s="44"/>
      <c r="AQ104" s="44"/>
      <c r="AR104" s="44"/>
      <c r="AS104" s="44"/>
      <c r="AT104" s="44"/>
      <c r="AU104" s="44"/>
      <c r="AV104" s="44"/>
      <c r="AW104" s="44"/>
      <c r="AX104" s="44"/>
      <c r="AY104" s="44"/>
      <c r="AZ104" s="44"/>
      <c r="BA104" s="44"/>
      <c r="BB104" s="44"/>
      <c r="BC104" s="44"/>
      <c r="BD104" s="44"/>
      <c r="BE104" s="44"/>
      <c r="BF104" s="44"/>
      <c r="BG104" s="44"/>
      <c r="BH104" s="44"/>
      <c r="BI104" s="44"/>
      <c r="BJ104" s="44"/>
      <c r="BK104" s="44"/>
      <c r="BL104" s="44"/>
      <c r="BM104" s="44"/>
      <c r="BN104" s="44"/>
      <c r="BO104" s="44"/>
      <c r="BP104" s="44"/>
      <c r="BQ104" s="44"/>
      <c r="BR104" s="44"/>
      <c r="BS104" s="44"/>
      <c r="BT104" s="44"/>
      <c r="BU104" s="44"/>
      <c r="BV104" s="44"/>
      <c r="BW104" s="44"/>
      <c r="BX104" s="44"/>
      <c r="BY104" s="44"/>
      <c r="BZ104" s="44"/>
      <c r="CA104" s="44"/>
      <c r="CB104" s="44"/>
      <c r="CC104" s="44"/>
      <c r="CD104" s="44"/>
      <c r="CE104" s="44"/>
      <c r="CF104" s="44"/>
      <c r="CG104" s="44"/>
      <c r="CH104" s="44"/>
      <c r="CI104" s="44"/>
      <c r="CJ104" s="44"/>
      <c r="CK104" s="44"/>
      <c r="CL104" s="44"/>
      <c r="CM104" s="44"/>
      <c r="CN104" s="44"/>
      <c r="CO104" s="44"/>
      <c r="CP104" s="44"/>
      <c r="CQ104" s="44"/>
      <c r="CR104" s="44"/>
      <c r="CS104" s="44"/>
      <c r="CT104" s="44"/>
      <c r="CU104" s="44"/>
      <c r="CV104" s="44"/>
      <c r="CW104" s="44"/>
      <c r="CX104" s="44"/>
      <c r="CY104" s="44"/>
    </row>
    <row r="105" spans="1:103" x14ac:dyDescent="0.2">
      <c r="A105" s="41" t="s">
        <v>297</v>
      </c>
      <c r="B105" s="23"/>
      <c r="C105" s="23"/>
      <c r="D105" s="23"/>
      <c r="E105" s="23"/>
      <c r="F105" s="44"/>
      <c r="G105" s="44"/>
      <c r="H105" s="44"/>
      <c r="I105" s="44"/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  <c r="AA105" s="44"/>
      <c r="AB105" s="44"/>
      <c r="AC105" s="44"/>
      <c r="AD105" s="44"/>
      <c r="AE105" s="44"/>
      <c r="AF105" s="44"/>
      <c r="AG105" s="44"/>
      <c r="AH105" s="44"/>
      <c r="AI105" s="44"/>
      <c r="AJ105" s="44"/>
      <c r="AK105" s="44"/>
      <c r="AL105" s="44"/>
      <c r="AM105" s="44"/>
      <c r="AN105" s="44"/>
      <c r="AO105" s="44"/>
      <c r="AP105" s="44"/>
      <c r="AQ105" s="44"/>
      <c r="AR105" s="44"/>
      <c r="AS105" s="44"/>
      <c r="AT105" s="44"/>
      <c r="AU105" s="44"/>
      <c r="AV105" s="44"/>
      <c r="AW105" s="44"/>
      <c r="AX105" s="44"/>
      <c r="AY105" s="44"/>
      <c r="AZ105" s="44"/>
      <c r="BA105" s="44"/>
      <c r="BB105" s="44"/>
      <c r="BC105" s="44"/>
      <c r="BD105" s="44"/>
      <c r="BE105" s="44"/>
      <c r="BF105" s="44"/>
      <c r="BG105" s="44"/>
      <c r="BH105" s="44"/>
      <c r="BI105" s="44"/>
      <c r="BJ105" s="44"/>
      <c r="BK105" s="44"/>
      <c r="BL105" s="44"/>
      <c r="BM105" s="44"/>
      <c r="BN105" s="44"/>
      <c r="BO105" s="44"/>
      <c r="BP105" s="44"/>
      <c r="BQ105" s="44"/>
      <c r="BR105" s="44"/>
      <c r="BS105" s="44"/>
      <c r="BT105" s="44"/>
      <c r="BU105" s="44"/>
      <c r="BV105" s="44"/>
      <c r="BW105" s="44"/>
      <c r="BX105" s="44"/>
      <c r="BY105" s="44"/>
      <c r="BZ105" s="44"/>
      <c r="CA105" s="44"/>
      <c r="CB105" s="44"/>
      <c r="CC105" s="44"/>
      <c r="CD105" s="44"/>
      <c r="CE105" s="44"/>
      <c r="CF105" s="44"/>
      <c r="CG105" s="44"/>
      <c r="CH105" s="44"/>
      <c r="CI105" s="44"/>
      <c r="CJ105" s="44"/>
      <c r="CK105" s="44"/>
      <c r="CL105" s="44"/>
      <c r="CM105" s="44"/>
      <c r="CN105" s="44"/>
      <c r="CO105" s="44"/>
      <c r="CP105" s="44"/>
      <c r="CQ105" s="44"/>
      <c r="CR105" s="44"/>
      <c r="CS105" s="44"/>
      <c r="CT105" s="44"/>
      <c r="CU105" s="44"/>
      <c r="CV105" s="44"/>
      <c r="CW105" s="44"/>
      <c r="CX105" s="44"/>
      <c r="CY105" s="44"/>
    </row>
    <row r="106" spans="1:103" x14ac:dyDescent="0.2">
      <c r="A106" s="41" t="s">
        <v>298</v>
      </c>
      <c r="B106" s="23"/>
      <c r="C106" s="23"/>
      <c r="D106" s="23"/>
      <c r="E106" s="23"/>
      <c r="F106" s="44"/>
      <c r="G106" s="44"/>
      <c r="H106" s="44"/>
      <c r="I106" s="44"/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  <c r="AA106" s="44"/>
      <c r="AB106" s="44"/>
      <c r="AC106" s="44"/>
      <c r="AD106" s="44"/>
      <c r="AE106" s="44"/>
      <c r="AF106" s="44"/>
      <c r="AG106" s="44"/>
      <c r="AH106" s="44"/>
      <c r="AI106" s="44"/>
      <c r="AJ106" s="44"/>
      <c r="AK106" s="44"/>
      <c r="AL106" s="44"/>
      <c r="AM106" s="44"/>
      <c r="AN106" s="44"/>
      <c r="AO106" s="44"/>
      <c r="AP106" s="44"/>
      <c r="AQ106" s="44"/>
      <c r="AR106" s="44"/>
      <c r="AS106" s="44"/>
      <c r="AT106" s="44"/>
      <c r="AU106" s="44"/>
      <c r="AV106" s="44"/>
      <c r="AW106" s="44"/>
      <c r="AX106" s="44"/>
      <c r="AY106" s="44"/>
      <c r="AZ106" s="44"/>
      <c r="BA106" s="44"/>
      <c r="BB106" s="44"/>
      <c r="BC106" s="44"/>
      <c r="BD106" s="44"/>
      <c r="BE106" s="44"/>
      <c r="BF106" s="44"/>
      <c r="BG106" s="44"/>
      <c r="BH106" s="44"/>
      <c r="BI106" s="44"/>
      <c r="BJ106" s="44"/>
      <c r="BK106" s="44"/>
      <c r="BL106" s="44"/>
      <c r="BM106" s="44"/>
      <c r="BN106" s="44"/>
      <c r="BO106" s="44"/>
      <c r="BP106" s="44"/>
      <c r="BQ106" s="44"/>
      <c r="BR106" s="44"/>
      <c r="BS106" s="44"/>
      <c r="BT106" s="44"/>
      <c r="BU106" s="44"/>
      <c r="BV106" s="44"/>
      <c r="BW106" s="44"/>
      <c r="BX106" s="44"/>
      <c r="BY106" s="44"/>
      <c r="BZ106" s="44"/>
      <c r="CA106" s="44"/>
      <c r="CB106" s="44"/>
      <c r="CC106" s="44"/>
      <c r="CD106" s="44"/>
      <c r="CE106" s="44"/>
      <c r="CF106" s="44"/>
      <c r="CG106" s="44"/>
      <c r="CH106" s="44"/>
      <c r="CI106" s="44"/>
      <c r="CJ106" s="44"/>
      <c r="CK106" s="44"/>
      <c r="CL106" s="44"/>
      <c r="CM106" s="44"/>
      <c r="CN106" s="44"/>
      <c r="CO106" s="44"/>
      <c r="CP106" s="44"/>
      <c r="CQ106" s="44"/>
      <c r="CR106" s="44"/>
      <c r="CS106" s="44"/>
      <c r="CT106" s="44"/>
      <c r="CU106" s="44"/>
      <c r="CV106" s="44"/>
      <c r="CW106" s="44"/>
      <c r="CX106" s="44"/>
      <c r="CY106" s="44"/>
    </row>
    <row r="107" spans="1:103" x14ac:dyDescent="0.2">
      <c r="A107" s="41" t="s">
        <v>299</v>
      </c>
      <c r="B107" s="23"/>
      <c r="C107" s="23"/>
      <c r="D107" s="23"/>
      <c r="E107" s="23"/>
      <c r="F107" s="44"/>
      <c r="G107" s="44"/>
      <c r="H107" s="44"/>
      <c r="I107" s="44"/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  <c r="AA107" s="44"/>
      <c r="AB107" s="44"/>
      <c r="AC107" s="44"/>
      <c r="AD107" s="44"/>
      <c r="AE107" s="44"/>
      <c r="AF107" s="44"/>
      <c r="AG107" s="44"/>
      <c r="AH107" s="44"/>
      <c r="AI107" s="44"/>
      <c r="AJ107" s="44"/>
      <c r="AK107" s="44"/>
      <c r="AL107" s="44"/>
      <c r="AM107" s="44"/>
      <c r="AN107" s="44"/>
      <c r="AO107" s="44"/>
      <c r="AP107" s="44"/>
      <c r="AQ107" s="44"/>
      <c r="AR107" s="44"/>
      <c r="AS107" s="44"/>
      <c r="AT107" s="44"/>
      <c r="AU107" s="44"/>
      <c r="AV107" s="44"/>
      <c r="AW107" s="44"/>
      <c r="AX107" s="44"/>
      <c r="AY107" s="44"/>
      <c r="AZ107" s="44"/>
      <c r="BA107" s="44"/>
      <c r="BB107" s="44"/>
      <c r="BC107" s="44"/>
      <c r="BD107" s="44"/>
      <c r="BE107" s="44"/>
      <c r="BF107" s="44"/>
      <c r="BG107" s="44"/>
      <c r="BH107" s="44"/>
      <c r="BI107" s="44"/>
      <c r="BJ107" s="44"/>
      <c r="BK107" s="44"/>
      <c r="BL107" s="44"/>
      <c r="BM107" s="44"/>
      <c r="BN107" s="44"/>
      <c r="BO107" s="44"/>
      <c r="BP107" s="44"/>
      <c r="BQ107" s="44"/>
      <c r="BR107" s="44"/>
      <c r="BS107" s="44"/>
      <c r="BT107" s="44"/>
      <c r="BU107" s="44"/>
      <c r="BV107" s="44"/>
      <c r="BW107" s="44"/>
      <c r="BX107" s="44"/>
      <c r="BY107" s="44"/>
      <c r="BZ107" s="44"/>
      <c r="CA107" s="44"/>
      <c r="CB107" s="44"/>
      <c r="CC107" s="44"/>
      <c r="CD107" s="44"/>
      <c r="CE107" s="44"/>
      <c r="CF107" s="44"/>
      <c r="CG107" s="44"/>
      <c r="CH107" s="44"/>
      <c r="CI107" s="44"/>
      <c r="CJ107" s="44"/>
      <c r="CK107" s="44"/>
      <c r="CL107" s="44"/>
      <c r="CM107" s="44"/>
      <c r="CN107" s="44"/>
      <c r="CO107" s="44"/>
      <c r="CP107" s="44"/>
      <c r="CQ107" s="44"/>
      <c r="CR107" s="44"/>
      <c r="CS107" s="44"/>
      <c r="CT107" s="44"/>
      <c r="CU107" s="44"/>
      <c r="CV107" s="44"/>
      <c r="CW107" s="44"/>
      <c r="CX107" s="44"/>
      <c r="CY107" s="44"/>
    </row>
    <row r="108" spans="1:103" x14ac:dyDescent="0.2">
      <c r="A108" s="41" t="s">
        <v>300</v>
      </c>
      <c r="B108" s="23"/>
      <c r="C108" s="23"/>
      <c r="D108" s="23"/>
      <c r="E108" s="23"/>
      <c r="F108" s="44"/>
      <c r="G108" s="44"/>
      <c r="H108" s="44"/>
      <c r="I108" s="44"/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  <c r="AA108" s="44"/>
      <c r="AB108" s="44"/>
      <c r="AC108" s="44"/>
      <c r="AD108" s="44"/>
      <c r="AE108" s="44"/>
      <c r="AF108" s="44"/>
      <c r="AG108" s="44"/>
      <c r="AH108" s="44"/>
      <c r="AI108" s="44"/>
      <c r="AJ108" s="44"/>
      <c r="AK108" s="44"/>
      <c r="AL108" s="44"/>
      <c r="AM108" s="44"/>
      <c r="AN108" s="44"/>
      <c r="AO108" s="44"/>
      <c r="AP108" s="44"/>
      <c r="AQ108" s="44"/>
      <c r="AR108" s="44"/>
      <c r="AS108" s="44"/>
      <c r="AT108" s="44"/>
      <c r="AU108" s="44"/>
      <c r="AV108" s="44"/>
      <c r="AW108" s="44"/>
      <c r="AX108" s="44"/>
      <c r="AY108" s="44"/>
      <c r="AZ108" s="44"/>
      <c r="BA108" s="44"/>
      <c r="BB108" s="44"/>
      <c r="BC108" s="44"/>
      <c r="BD108" s="44"/>
      <c r="BE108" s="44"/>
      <c r="BF108" s="44"/>
      <c r="BG108" s="44"/>
      <c r="BH108" s="44"/>
      <c r="BI108" s="44"/>
      <c r="BJ108" s="44"/>
      <c r="BK108" s="44"/>
      <c r="BL108" s="44"/>
      <c r="BM108" s="44"/>
      <c r="BN108" s="44"/>
      <c r="BO108" s="44"/>
      <c r="BP108" s="44"/>
      <c r="BQ108" s="44"/>
      <c r="BR108" s="44"/>
      <c r="BS108" s="44"/>
      <c r="BT108" s="44"/>
      <c r="BU108" s="44"/>
      <c r="BV108" s="44"/>
      <c r="BW108" s="44"/>
      <c r="BX108" s="44"/>
      <c r="BY108" s="44"/>
      <c r="BZ108" s="44"/>
      <c r="CA108" s="44"/>
      <c r="CB108" s="44"/>
      <c r="CC108" s="44"/>
      <c r="CD108" s="44"/>
      <c r="CE108" s="44"/>
      <c r="CF108" s="44"/>
      <c r="CG108" s="44"/>
      <c r="CH108" s="44"/>
      <c r="CI108" s="44"/>
      <c r="CJ108" s="44"/>
      <c r="CK108" s="44"/>
      <c r="CL108" s="44"/>
      <c r="CM108" s="44"/>
      <c r="CN108" s="44"/>
      <c r="CO108" s="44"/>
      <c r="CP108" s="44"/>
      <c r="CQ108" s="44"/>
      <c r="CR108" s="44"/>
      <c r="CS108" s="44"/>
      <c r="CT108" s="44"/>
      <c r="CU108" s="44"/>
      <c r="CV108" s="44"/>
      <c r="CW108" s="44"/>
      <c r="CX108" s="44"/>
      <c r="CY108" s="44"/>
    </row>
    <row r="109" spans="1:103" x14ac:dyDescent="0.2">
      <c r="A109" s="41" t="s">
        <v>301</v>
      </c>
      <c r="B109" s="23"/>
      <c r="C109" s="23"/>
      <c r="D109" s="23"/>
      <c r="E109" s="23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44"/>
      <c r="AE109" s="44"/>
      <c r="AF109" s="44"/>
      <c r="AG109" s="44"/>
      <c r="AH109" s="44"/>
      <c r="AI109" s="44"/>
      <c r="AJ109" s="44"/>
      <c r="AK109" s="44"/>
      <c r="AL109" s="44"/>
      <c r="AM109" s="44"/>
      <c r="AN109" s="44"/>
      <c r="AO109" s="44"/>
      <c r="AP109" s="44"/>
      <c r="AQ109" s="44"/>
      <c r="AR109" s="44"/>
      <c r="AS109" s="44"/>
      <c r="AT109" s="44"/>
      <c r="AU109" s="44"/>
      <c r="AV109" s="44"/>
      <c r="AW109" s="44"/>
      <c r="AX109" s="44"/>
      <c r="AY109" s="44"/>
      <c r="AZ109" s="44"/>
      <c r="BA109" s="44"/>
      <c r="BB109" s="44"/>
      <c r="BC109" s="44"/>
      <c r="BD109" s="44"/>
      <c r="BE109" s="44"/>
      <c r="BF109" s="44"/>
      <c r="BG109" s="44"/>
      <c r="BH109" s="44"/>
      <c r="BI109" s="44"/>
      <c r="BJ109" s="44"/>
      <c r="BK109" s="44"/>
      <c r="BL109" s="44"/>
      <c r="BM109" s="44"/>
      <c r="BN109" s="44"/>
      <c r="BO109" s="44"/>
      <c r="BP109" s="44"/>
      <c r="BQ109" s="44"/>
      <c r="BR109" s="44"/>
      <c r="BS109" s="44"/>
      <c r="BT109" s="44"/>
      <c r="BU109" s="44"/>
      <c r="BV109" s="44"/>
      <c r="BW109" s="44"/>
      <c r="BX109" s="44"/>
      <c r="BY109" s="44"/>
      <c r="BZ109" s="44"/>
      <c r="CA109" s="44"/>
      <c r="CB109" s="44"/>
      <c r="CC109" s="44"/>
      <c r="CD109" s="44"/>
      <c r="CE109" s="44"/>
      <c r="CF109" s="44"/>
      <c r="CG109" s="44"/>
      <c r="CH109" s="44"/>
      <c r="CI109" s="44"/>
      <c r="CJ109" s="44"/>
      <c r="CK109" s="44"/>
      <c r="CL109" s="44"/>
      <c r="CM109" s="44"/>
      <c r="CN109" s="44"/>
      <c r="CO109" s="44"/>
      <c r="CP109" s="44"/>
      <c r="CQ109" s="44"/>
      <c r="CR109" s="44"/>
      <c r="CS109" s="44"/>
      <c r="CT109" s="44"/>
      <c r="CU109" s="44"/>
      <c r="CV109" s="44"/>
      <c r="CW109" s="44"/>
      <c r="CX109" s="44"/>
      <c r="CY109" s="44"/>
    </row>
    <row r="110" spans="1:103" x14ac:dyDescent="0.2">
      <c r="A110" s="41" t="s">
        <v>302</v>
      </c>
      <c r="B110" s="23"/>
      <c r="C110" s="23"/>
      <c r="D110" s="23"/>
      <c r="E110" s="23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  <c r="AA110" s="44"/>
      <c r="AB110" s="44"/>
      <c r="AC110" s="44"/>
      <c r="AD110" s="44"/>
      <c r="AE110" s="44"/>
      <c r="AF110" s="44"/>
      <c r="AG110" s="44"/>
      <c r="AH110" s="44"/>
      <c r="AI110" s="44"/>
      <c r="AJ110" s="44"/>
      <c r="AK110" s="44"/>
      <c r="AL110" s="44"/>
      <c r="AM110" s="44"/>
      <c r="AN110" s="44"/>
      <c r="AO110" s="44"/>
      <c r="AP110" s="44"/>
      <c r="AQ110" s="44"/>
      <c r="AR110" s="44"/>
      <c r="AS110" s="44"/>
      <c r="AT110" s="44"/>
      <c r="AU110" s="44"/>
      <c r="AV110" s="44"/>
      <c r="AW110" s="44"/>
      <c r="AX110" s="44"/>
      <c r="AY110" s="44"/>
      <c r="AZ110" s="44"/>
      <c r="BA110" s="44"/>
      <c r="BB110" s="44"/>
      <c r="BC110" s="44"/>
      <c r="BD110" s="44"/>
      <c r="BE110" s="44"/>
      <c r="BF110" s="44"/>
      <c r="BG110" s="44"/>
      <c r="BH110" s="44"/>
      <c r="BI110" s="44"/>
      <c r="BJ110" s="44"/>
      <c r="BK110" s="44"/>
      <c r="BL110" s="44"/>
      <c r="BM110" s="44"/>
      <c r="BN110" s="44"/>
      <c r="BO110" s="44"/>
      <c r="BP110" s="44"/>
      <c r="BQ110" s="44"/>
      <c r="BR110" s="44"/>
      <c r="BS110" s="44"/>
      <c r="BT110" s="44"/>
      <c r="BU110" s="44"/>
      <c r="BV110" s="44"/>
      <c r="BW110" s="44"/>
      <c r="BX110" s="44"/>
      <c r="BY110" s="44"/>
      <c r="BZ110" s="44"/>
      <c r="CA110" s="44"/>
      <c r="CB110" s="44"/>
      <c r="CC110" s="44"/>
      <c r="CD110" s="44"/>
      <c r="CE110" s="44"/>
      <c r="CF110" s="44"/>
      <c r="CG110" s="44"/>
      <c r="CH110" s="44"/>
      <c r="CI110" s="44"/>
      <c r="CJ110" s="44"/>
      <c r="CK110" s="44"/>
      <c r="CL110" s="44"/>
      <c r="CM110" s="44"/>
      <c r="CN110" s="44"/>
      <c r="CO110" s="44"/>
      <c r="CP110" s="44"/>
      <c r="CQ110" s="44"/>
      <c r="CR110" s="44"/>
      <c r="CS110" s="44"/>
      <c r="CT110" s="44"/>
      <c r="CU110" s="44"/>
      <c r="CV110" s="44"/>
      <c r="CW110" s="44"/>
      <c r="CX110" s="44"/>
      <c r="CY110" s="44"/>
    </row>
    <row r="111" spans="1:103" x14ac:dyDescent="0.2">
      <c r="A111" s="41" t="s">
        <v>303</v>
      </c>
      <c r="B111" s="23"/>
      <c r="C111" s="23"/>
      <c r="D111" s="23"/>
      <c r="E111" s="23"/>
      <c r="F111" s="44"/>
      <c r="G111" s="44"/>
      <c r="H111" s="44"/>
      <c r="I111" s="44"/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  <c r="AA111" s="44"/>
      <c r="AB111" s="44"/>
      <c r="AC111" s="44"/>
      <c r="AD111" s="44"/>
      <c r="AE111" s="44"/>
      <c r="AF111" s="44"/>
      <c r="AG111" s="44"/>
      <c r="AH111" s="44"/>
      <c r="AI111" s="44"/>
      <c r="AJ111" s="44"/>
      <c r="AK111" s="44"/>
      <c r="AL111" s="44"/>
      <c r="AM111" s="44"/>
      <c r="AN111" s="44"/>
      <c r="AO111" s="44"/>
      <c r="AP111" s="44"/>
      <c r="AQ111" s="44"/>
      <c r="AR111" s="44"/>
      <c r="AS111" s="44"/>
      <c r="AT111" s="44"/>
      <c r="AU111" s="44"/>
      <c r="AV111" s="44"/>
      <c r="AW111" s="44"/>
      <c r="AX111" s="44"/>
      <c r="AY111" s="44"/>
      <c r="AZ111" s="44"/>
      <c r="BA111" s="44"/>
      <c r="BB111" s="44"/>
      <c r="BC111" s="44"/>
      <c r="BD111" s="44"/>
      <c r="BE111" s="44"/>
      <c r="BF111" s="44"/>
      <c r="BG111" s="44"/>
      <c r="BH111" s="44"/>
      <c r="BI111" s="44"/>
      <c r="BJ111" s="44"/>
      <c r="BK111" s="44"/>
      <c r="BL111" s="44"/>
      <c r="BM111" s="44"/>
      <c r="BN111" s="44"/>
      <c r="BO111" s="44"/>
      <c r="BP111" s="44"/>
      <c r="BQ111" s="44"/>
      <c r="BR111" s="44"/>
      <c r="BS111" s="44"/>
      <c r="BT111" s="44"/>
      <c r="BU111" s="44"/>
      <c r="BV111" s="44"/>
      <c r="BW111" s="44"/>
      <c r="BX111" s="44"/>
      <c r="BY111" s="44"/>
      <c r="BZ111" s="44"/>
      <c r="CA111" s="44"/>
      <c r="CB111" s="44"/>
      <c r="CC111" s="44"/>
      <c r="CD111" s="44"/>
      <c r="CE111" s="44"/>
      <c r="CF111" s="44"/>
      <c r="CG111" s="44"/>
      <c r="CH111" s="44"/>
      <c r="CI111" s="44"/>
      <c r="CJ111" s="44"/>
      <c r="CK111" s="44"/>
      <c r="CL111" s="44"/>
      <c r="CM111" s="44"/>
      <c r="CN111" s="44"/>
      <c r="CO111" s="44"/>
      <c r="CP111" s="44"/>
      <c r="CQ111" s="44"/>
      <c r="CR111" s="44"/>
      <c r="CS111" s="44"/>
      <c r="CT111" s="44"/>
      <c r="CU111" s="44"/>
      <c r="CV111" s="44"/>
      <c r="CW111" s="44"/>
      <c r="CX111" s="44"/>
      <c r="CY111" s="44"/>
    </row>
    <row r="112" spans="1:103" x14ac:dyDescent="0.2">
      <c r="A112" s="41" t="s">
        <v>304</v>
      </c>
      <c r="B112" s="23"/>
      <c r="C112" s="23"/>
      <c r="D112" s="23"/>
      <c r="E112" s="23"/>
      <c r="F112" s="44"/>
      <c r="G112" s="44"/>
      <c r="H112" s="44"/>
      <c r="I112" s="44"/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  <c r="AA112" s="44"/>
      <c r="AB112" s="44"/>
      <c r="AC112" s="44"/>
      <c r="AD112" s="44"/>
      <c r="AE112" s="44"/>
      <c r="AF112" s="44"/>
      <c r="AG112" s="44"/>
      <c r="AH112" s="44"/>
      <c r="AI112" s="44"/>
      <c r="AJ112" s="44"/>
      <c r="AK112" s="44"/>
      <c r="AL112" s="44"/>
      <c r="AM112" s="44"/>
      <c r="AN112" s="44"/>
      <c r="AO112" s="44"/>
      <c r="AP112" s="44"/>
      <c r="AQ112" s="44"/>
      <c r="AR112" s="44"/>
      <c r="AS112" s="44"/>
      <c r="AT112" s="44"/>
      <c r="AU112" s="44"/>
      <c r="AV112" s="44"/>
      <c r="AW112" s="44"/>
      <c r="AX112" s="44"/>
      <c r="AY112" s="44"/>
      <c r="AZ112" s="44"/>
      <c r="BA112" s="44"/>
      <c r="BB112" s="44"/>
      <c r="BC112" s="44"/>
      <c r="BD112" s="44"/>
      <c r="BE112" s="44"/>
      <c r="BF112" s="44"/>
      <c r="BG112" s="44"/>
      <c r="BH112" s="44"/>
      <c r="BI112" s="44"/>
      <c r="BJ112" s="44"/>
      <c r="BK112" s="44"/>
      <c r="BL112" s="44"/>
      <c r="BM112" s="44"/>
      <c r="BN112" s="44"/>
      <c r="BO112" s="44"/>
      <c r="BP112" s="44"/>
      <c r="BQ112" s="44"/>
      <c r="BR112" s="44"/>
      <c r="BS112" s="44"/>
      <c r="BT112" s="44"/>
      <c r="BU112" s="44"/>
      <c r="BV112" s="44"/>
      <c r="BW112" s="44"/>
      <c r="BX112" s="44"/>
      <c r="BY112" s="44"/>
      <c r="BZ112" s="44"/>
      <c r="CA112" s="44"/>
      <c r="CB112" s="44"/>
      <c r="CC112" s="44"/>
      <c r="CD112" s="44"/>
      <c r="CE112" s="44"/>
      <c r="CF112" s="44"/>
      <c r="CG112" s="44"/>
      <c r="CH112" s="44"/>
      <c r="CI112" s="44"/>
      <c r="CJ112" s="44"/>
      <c r="CK112" s="44"/>
      <c r="CL112" s="44"/>
      <c r="CM112" s="44"/>
      <c r="CN112" s="44"/>
      <c r="CO112" s="44"/>
      <c r="CP112" s="44"/>
      <c r="CQ112" s="44"/>
      <c r="CR112" s="44"/>
      <c r="CS112" s="44"/>
      <c r="CT112" s="44"/>
      <c r="CU112" s="44"/>
      <c r="CV112" s="44"/>
      <c r="CW112" s="44"/>
      <c r="CX112" s="44"/>
      <c r="CY112" s="44"/>
    </row>
  </sheetData>
  <sheetProtection selectLockedCells="1" autoFilter="0"/>
  <mergeCells count="32">
    <mergeCell ref="AX3:BA3"/>
    <mergeCell ref="CB3:CE3"/>
    <mergeCell ref="CB4:CE4"/>
    <mergeCell ref="CB5:CE5"/>
    <mergeCell ref="CB6:CE6"/>
    <mergeCell ref="AX6:BA6"/>
    <mergeCell ref="CB7:CE7"/>
    <mergeCell ref="AX4:BA4"/>
    <mergeCell ref="AX5:BA5"/>
    <mergeCell ref="BC10:BI10"/>
    <mergeCell ref="CL10:CR10"/>
    <mergeCell ref="BX10:CD10"/>
    <mergeCell ref="CE10:CK10"/>
    <mergeCell ref="AX7:BA7"/>
    <mergeCell ref="AX8:BA8"/>
    <mergeCell ref="A3:E3"/>
    <mergeCell ref="B8:E8"/>
    <mergeCell ref="F10:L10"/>
    <mergeCell ref="M10:S10"/>
    <mergeCell ref="S3:V3"/>
    <mergeCell ref="S4:V4"/>
    <mergeCell ref="S5:V5"/>
    <mergeCell ref="S6:V6"/>
    <mergeCell ref="S7:V7"/>
    <mergeCell ref="AH10:AN10"/>
    <mergeCell ref="T10:Z10"/>
    <mergeCell ref="AA10:AG10"/>
    <mergeCell ref="CS10:CY10"/>
    <mergeCell ref="BQ10:BW10"/>
    <mergeCell ref="BJ10:BP10"/>
    <mergeCell ref="AO10:AU10"/>
    <mergeCell ref="AV10:BB10"/>
  </mergeCells>
  <phoneticPr fontId="1" type="noConversion"/>
  <conditionalFormatting sqref="F11:CY112">
    <cfRule type="expression" dxfId="2" priority="2" stopIfTrue="1">
      <formula>WEEKDAY(F$12,2)&gt;5</formula>
    </cfRule>
  </conditionalFormatting>
  <conditionalFormatting sqref="G9:CY9">
    <cfRule type="expression" dxfId="1" priority="3" stopIfTrue="1">
      <formula>G9=F9</formula>
    </cfRule>
  </conditionalFormatting>
  <conditionalFormatting sqref="F13:CY112">
    <cfRule type="expression" dxfId="0" priority="1">
      <formula>AND(COUNT($B13,$C13)=2,F$12&gt;=$B13,F$12&lt;=$C13)</formula>
    </cfRule>
  </conditionalFormatting>
  <dataValidations count="1">
    <dataValidation type="list" allowBlank="1" showInputMessage="1" showErrorMessage="1" sqref="B1">
      <formula1>jaren</formula1>
    </dataValidation>
  </dataValidations>
  <pageMargins left="0" right="0" top="0" bottom="0" header="0" footer="0"/>
  <pageSetup paperSize="9" scale="35" fitToWidth="3" orientation="landscape" verticalDpi="1200" r:id="rId1"/>
  <headerFooter alignWithMargins="0"/>
  <colBreaks count="2" manualBreakCount="2">
    <brk id="36" max="1048575" man="1"/>
    <brk id="6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7"/>
  <dimension ref="A1:A88"/>
  <sheetViews>
    <sheetView showGridLines="0" workbookViewId="0"/>
  </sheetViews>
  <sheetFormatPr defaultColWidth="65.75" defaultRowHeight="11.25" x14ac:dyDescent="0.2"/>
  <cols>
    <col min="1" max="16384" width="65.75" style="17"/>
  </cols>
  <sheetData>
    <row r="1" spans="1:1" x14ac:dyDescent="0.2">
      <c r="A1" s="17" t="s">
        <v>150</v>
      </c>
    </row>
    <row r="2" spans="1:1" x14ac:dyDescent="0.2">
      <c r="A2" s="17" t="s">
        <v>67</v>
      </c>
    </row>
    <row r="3" spans="1:1" x14ac:dyDescent="0.2">
      <c r="A3" s="17" t="s">
        <v>68</v>
      </c>
    </row>
    <row r="4" spans="1:1" x14ac:dyDescent="0.2">
      <c r="A4" s="17" t="s">
        <v>69</v>
      </c>
    </row>
    <row r="5" spans="1:1" x14ac:dyDescent="0.2">
      <c r="A5" s="17" t="s">
        <v>70</v>
      </c>
    </row>
    <row r="6" spans="1:1" x14ac:dyDescent="0.2">
      <c r="A6" s="17" t="s">
        <v>71</v>
      </c>
    </row>
    <row r="7" spans="1:1" x14ac:dyDescent="0.2">
      <c r="A7" s="17" t="s">
        <v>72</v>
      </c>
    </row>
    <row r="8" spans="1:1" x14ac:dyDescent="0.2">
      <c r="A8" s="17" t="s">
        <v>73</v>
      </c>
    </row>
    <row r="9" spans="1:1" x14ac:dyDescent="0.2">
      <c r="A9" s="17" t="s">
        <v>74</v>
      </c>
    </row>
    <row r="10" spans="1:1" x14ac:dyDescent="0.2">
      <c r="A10" s="17" t="s">
        <v>75</v>
      </c>
    </row>
    <row r="11" spans="1:1" x14ac:dyDescent="0.2">
      <c r="A11" s="17" t="s">
        <v>76</v>
      </c>
    </row>
    <row r="12" spans="1:1" x14ac:dyDescent="0.2">
      <c r="A12" s="17" t="s">
        <v>77</v>
      </c>
    </row>
    <row r="13" spans="1:1" x14ac:dyDescent="0.2">
      <c r="A13" s="17" t="s">
        <v>78</v>
      </c>
    </row>
    <row r="14" spans="1:1" x14ac:dyDescent="0.2">
      <c r="A14" s="17" t="s">
        <v>79</v>
      </c>
    </row>
    <row r="15" spans="1:1" x14ac:dyDescent="0.2">
      <c r="A15" s="17" t="s">
        <v>80</v>
      </c>
    </row>
    <row r="16" spans="1:1" x14ac:dyDescent="0.2">
      <c r="A16" s="17" t="s">
        <v>152</v>
      </c>
    </row>
    <row r="17" spans="1:1" x14ac:dyDescent="0.2">
      <c r="A17" s="17" t="s">
        <v>81</v>
      </c>
    </row>
    <row r="18" spans="1:1" x14ac:dyDescent="0.2">
      <c r="A18" s="17" t="s">
        <v>153</v>
      </c>
    </row>
    <row r="19" spans="1:1" x14ac:dyDescent="0.2">
      <c r="A19" s="17" t="s">
        <v>82</v>
      </c>
    </row>
    <row r="20" spans="1:1" x14ac:dyDescent="0.2">
      <c r="A20" s="17" t="s">
        <v>83</v>
      </c>
    </row>
    <row r="21" spans="1:1" x14ac:dyDescent="0.2">
      <c r="A21" s="17" t="s">
        <v>84</v>
      </c>
    </row>
    <row r="22" spans="1:1" x14ac:dyDescent="0.2">
      <c r="A22" s="17" t="s">
        <v>85</v>
      </c>
    </row>
    <row r="23" spans="1:1" x14ac:dyDescent="0.2">
      <c r="A23" s="17" t="s">
        <v>86</v>
      </c>
    </row>
    <row r="24" spans="1:1" x14ac:dyDescent="0.2">
      <c r="A24" s="17" t="s">
        <v>87</v>
      </c>
    </row>
    <row r="25" spans="1:1" x14ac:dyDescent="0.2">
      <c r="A25" s="17" t="s">
        <v>88</v>
      </c>
    </row>
    <row r="26" spans="1:1" x14ac:dyDescent="0.2">
      <c r="A26" s="17" t="s">
        <v>89</v>
      </c>
    </row>
    <row r="27" spans="1:1" x14ac:dyDescent="0.2">
      <c r="A27" s="17" t="s">
        <v>90</v>
      </c>
    </row>
    <row r="28" spans="1:1" x14ac:dyDescent="0.2">
      <c r="A28" s="17" t="s">
        <v>91</v>
      </c>
    </row>
    <row r="29" spans="1:1" x14ac:dyDescent="0.2">
      <c r="A29" s="17" t="s">
        <v>92</v>
      </c>
    </row>
    <row r="30" spans="1:1" x14ac:dyDescent="0.2">
      <c r="A30" s="17" t="s">
        <v>93</v>
      </c>
    </row>
    <row r="31" spans="1:1" x14ac:dyDescent="0.2">
      <c r="A31" s="17" t="s">
        <v>94</v>
      </c>
    </row>
    <row r="32" spans="1:1" x14ac:dyDescent="0.2">
      <c r="A32" s="17" t="s">
        <v>95</v>
      </c>
    </row>
    <row r="33" spans="1:1" x14ac:dyDescent="0.2">
      <c r="A33" s="17" t="s">
        <v>96</v>
      </c>
    </row>
    <row r="34" spans="1:1" x14ac:dyDescent="0.2">
      <c r="A34" s="17" t="s">
        <v>97</v>
      </c>
    </row>
    <row r="35" spans="1:1" x14ac:dyDescent="0.2">
      <c r="A35" s="17" t="s">
        <v>98</v>
      </c>
    </row>
    <row r="36" spans="1:1" x14ac:dyDescent="0.2">
      <c r="A36" s="17" t="s">
        <v>154</v>
      </c>
    </row>
    <row r="37" spans="1:1" x14ac:dyDescent="0.2">
      <c r="A37" s="17" t="s">
        <v>99</v>
      </c>
    </row>
    <row r="38" spans="1:1" x14ac:dyDescent="0.2">
      <c r="A38" s="17" t="s">
        <v>100</v>
      </c>
    </row>
    <row r="39" spans="1:1" x14ac:dyDescent="0.2">
      <c r="A39" s="17" t="s">
        <v>101</v>
      </c>
    </row>
    <row r="40" spans="1:1" x14ac:dyDescent="0.2">
      <c r="A40" s="17" t="s">
        <v>102</v>
      </c>
    </row>
    <row r="41" spans="1:1" x14ac:dyDescent="0.2">
      <c r="A41" s="17" t="s">
        <v>103</v>
      </c>
    </row>
    <row r="42" spans="1:1" x14ac:dyDescent="0.2">
      <c r="A42" s="17" t="s">
        <v>104</v>
      </c>
    </row>
    <row r="43" spans="1:1" x14ac:dyDescent="0.2">
      <c r="A43" s="17" t="s">
        <v>105</v>
      </c>
    </row>
    <row r="44" spans="1:1" x14ac:dyDescent="0.2">
      <c r="A44" s="17" t="s">
        <v>106</v>
      </c>
    </row>
    <row r="45" spans="1:1" x14ac:dyDescent="0.2">
      <c r="A45" s="17" t="s">
        <v>107</v>
      </c>
    </row>
    <row r="46" spans="1:1" x14ac:dyDescent="0.2">
      <c r="A46" s="17" t="s">
        <v>108</v>
      </c>
    </row>
    <row r="47" spans="1:1" x14ac:dyDescent="0.2">
      <c r="A47" s="17" t="s">
        <v>109</v>
      </c>
    </row>
    <row r="48" spans="1:1" x14ac:dyDescent="0.2">
      <c r="A48" s="17" t="s">
        <v>110</v>
      </c>
    </row>
    <row r="49" spans="1:1" x14ac:dyDescent="0.2">
      <c r="A49" s="17" t="s">
        <v>111</v>
      </c>
    </row>
    <row r="50" spans="1:1" x14ac:dyDescent="0.2">
      <c r="A50" s="17" t="s">
        <v>112</v>
      </c>
    </row>
    <row r="51" spans="1:1" x14ac:dyDescent="0.2">
      <c r="A51" s="17" t="s">
        <v>113</v>
      </c>
    </row>
    <row r="52" spans="1:1" x14ac:dyDescent="0.2">
      <c r="A52" s="17" t="s">
        <v>114</v>
      </c>
    </row>
    <row r="53" spans="1:1" x14ac:dyDescent="0.2">
      <c r="A53" s="17" t="s">
        <v>115</v>
      </c>
    </row>
    <row r="54" spans="1:1" x14ac:dyDescent="0.2">
      <c r="A54" s="17" t="s">
        <v>116</v>
      </c>
    </row>
    <row r="55" spans="1:1" x14ac:dyDescent="0.2">
      <c r="A55" s="17" t="s">
        <v>117</v>
      </c>
    </row>
    <row r="56" spans="1:1" x14ac:dyDescent="0.2">
      <c r="A56" s="17" t="s">
        <v>118</v>
      </c>
    </row>
    <row r="57" spans="1:1" x14ac:dyDescent="0.2">
      <c r="A57" s="17" t="s">
        <v>119</v>
      </c>
    </row>
    <row r="58" spans="1:1" x14ac:dyDescent="0.2">
      <c r="A58" s="17" t="s">
        <v>120</v>
      </c>
    </row>
    <row r="59" spans="1:1" x14ac:dyDescent="0.2">
      <c r="A59" s="17" t="s">
        <v>121</v>
      </c>
    </row>
    <row r="60" spans="1:1" x14ac:dyDescent="0.2">
      <c r="A60" s="17" t="s">
        <v>122</v>
      </c>
    </row>
    <row r="61" spans="1:1" x14ac:dyDescent="0.2">
      <c r="A61" s="17" t="s">
        <v>123</v>
      </c>
    </row>
    <row r="62" spans="1:1" x14ac:dyDescent="0.2">
      <c r="A62" s="17" t="s">
        <v>124</v>
      </c>
    </row>
    <row r="63" spans="1:1" x14ac:dyDescent="0.2">
      <c r="A63" s="17" t="s">
        <v>125</v>
      </c>
    </row>
    <row r="64" spans="1:1" x14ac:dyDescent="0.2">
      <c r="A64" s="17" t="s">
        <v>126</v>
      </c>
    </row>
    <row r="65" spans="1:1" x14ac:dyDescent="0.2">
      <c r="A65" s="17" t="s">
        <v>127</v>
      </c>
    </row>
    <row r="66" spans="1:1" x14ac:dyDescent="0.2">
      <c r="A66" s="17" t="s">
        <v>128</v>
      </c>
    </row>
    <row r="67" spans="1:1" x14ac:dyDescent="0.2">
      <c r="A67" s="17" t="s">
        <v>129</v>
      </c>
    </row>
    <row r="68" spans="1:1" x14ac:dyDescent="0.2">
      <c r="A68" s="17" t="s">
        <v>130</v>
      </c>
    </row>
    <row r="69" spans="1:1" x14ac:dyDescent="0.2">
      <c r="A69" s="17" t="s">
        <v>131</v>
      </c>
    </row>
    <row r="70" spans="1:1" x14ac:dyDescent="0.2">
      <c r="A70" s="17" t="s">
        <v>132</v>
      </c>
    </row>
    <row r="71" spans="1:1" x14ac:dyDescent="0.2">
      <c r="A71" s="17" t="s">
        <v>155</v>
      </c>
    </row>
    <row r="72" spans="1:1" x14ac:dyDescent="0.2">
      <c r="A72" s="17" t="s">
        <v>133</v>
      </c>
    </row>
    <row r="73" spans="1:1" x14ac:dyDescent="0.2">
      <c r="A73" s="17" t="s">
        <v>134</v>
      </c>
    </row>
    <row r="74" spans="1:1" x14ac:dyDescent="0.2">
      <c r="A74" s="17" t="s">
        <v>135</v>
      </c>
    </row>
    <row r="75" spans="1:1" x14ac:dyDescent="0.2">
      <c r="A75" s="17" t="s">
        <v>136</v>
      </c>
    </row>
    <row r="76" spans="1:1" x14ac:dyDescent="0.2">
      <c r="A76" s="17" t="s">
        <v>137</v>
      </c>
    </row>
    <row r="77" spans="1:1" x14ac:dyDescent="0.2">
      <c r="A77" s="17" t="s">
        <v>138</v>
      </c>
    </row>
    <row r="78" spans="1:1" x14ac:dyDescent="0.2">
      <c r="A78" s="17" t="s">
        <v>139</v>
      </c>
    </row>
    <row r="79" spans="1:1" x14ac:dyDescent="0.2">
      <c r="A79" s="17" t="s">
        <v>140</v>
      </c>
    </row>
    <row r="80" spans="1:1" x14ac:dyDescent="0.2">
      <c r="A80" s="17" t="s">
        <v>141</v>
      </c>
    </row>
    <row r="81" spans="1:1" x14ac:dyDescent="0.2">
      <c r="A81" s="17" t="s">
        <v>142</v>
      </c>
    </row>
    <row r="82" spans="1:1" x14ac:dyDescent="0.2">
      <c r="A82" s="17" t="s">
        <v>143</v>
      </c>
    </row>
    <row r="83" spans="1:1" x14ac:dyDescent="0.2">
      <c r="A83" s="17" t="s">
        <v>144</v>
      </c>
    </row>
    <row r="84" spans="1:1" x14ac:dyDescent="0.2">
      <c r="A84" s="17" t="s">
        <v>145</v>
      </c>
    </row>
    <row r="85" spans="1:1" x14ac:dyDescent="0.2">
      <c r="A85" s="17" t="s">
        <v>146</v>
      </c>
    </row>
    <row r="86" spans="1:1" x14ac:dyDescent="0.2">
      <c r="A86" s="17" t="s">
        <v>147</v>
      </c>
    </row>
    <row r="87" spans="1:1" x14ac:dyDescent="0.2">
      <c r="A87" s="17" t="s">
        <v>148</v>
      </c>
    </row>
    <row r="88" spans="1:1" x14ac:dyDescent="0.2">
      <c r="A88" s="17" t="s">
        <v>149</v>
      </c>
    </row>
  </sheetData>
  <sheetProtection password="CF1D" sheet="1" objects="1" scenarios="1" selectLockedCells="1" selectUnlockedCells="1"/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24</vt:i4>
      </vt:variant>
    </vt:vector>
  </HeadingPairs>
  <TitlesOfParts>
    <vt:vector size="30" baseType="lpstr">
      <vt:lpstr>data</vt:lpstr>
      <vt:lpstr>1e kwartaal</vt:lpstr>
      <vt:lpstr>2e kwartaal</vt:lpstr>
      <vt:lpstr>3e kwartaal</vt:lpstr>
      <vt:lpstr>4e kwartaal</vt:lpstr>
      <vt:lpstr>Formuleblad</vt:lpstr>
      <vt:lpstr>'1e kwartaal'!Afdrukbereik</vt:lpstr>
      <vt:lpstr>'2e kwartaal'!Afdrukbereik</vt:lpstr>
      <vt:lpstr>'3e kwartaal'!Afdrukbereik</vt:lpstr>
      <vt:lpstr>'4e kwartaal'!Afdrukbereik</vt:lpstr>
      <vt:lpstr>Formuleblad!Afdrukbereik</vt:lpstr>
      <vt:lpstr>'1e kwartaal'!Afdruktitels</vt:lpstr>
      <vt:lpstr>'2e kwartaal'!Afdruktitels</vt:lpstr>
      <vt:lpstr>'3e kwartaal'!Afdruktitels</vt:lpstr>
      <vt:lpstr>'4e kwartaal'!Afdruktitels</vt:lpstr>
      <vt:lpstr>apr</vt:lpstr>
      <vt:lpstr>aug</vt:lpstr>
      <vt:lpstr>dec</vt:lpstr>
      <vt:lpstr>feb</vt:lpstr>
      <vt:lpstr>feestdagen</vt:lpstr>
      <vt:lpstr>jaar</vt:lpstr>
      <vt:lpstr>jan</vt:lpstr>
      <vt:lpstr>jaren</vt:lpstr>
      <vt:lpstr>jul</vt:lpstr>
      <vt:lpstr>jun</vt:lpstr>
      <vt:lpstr>mei</vt:lpstr>
      <vt:lpstr>mrt</vt:lpstr>
      <vt:lpstr>nov</vt:lpstr>
      <vt:lpstr>okt</vt:lpstr>
      <vt:lpstr>sep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gebruiker</cp:lastModifiedBy>
  <cp:lastPrinted>2009-02-11T17:50:54Z</cp:lastPrinted>
  <dcterms:created xsi:type="dcterms:W3CDTF">2004-04-22T13:51:07Z</dcterms:created>
  <dcterms:modified xsi:type="dcterms:W3CDTF">2016-02-11T19:30:19Z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TC012082761043</vt:lpwstr>
  </property>
</Properties>
</file>