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000" windowHeight="9600" activeTab="1"/>
  </bookViews>
  <sheets>
    <sheet name="data" sheetId="12" r:id="rId1"/>
    <sheet name="1e kwartaal" sheetId="1" r:id="rId2"/>
    <sheet name="2e kwartaal" sheetId="5" r:id="rId3"/>
    <sheet name="3e kwartaal" sheetId="7" r:id="rId4"/>
    <sheet name="4e kwartaal" sheetId="8" r:id="rId5"/>
    <sheet name="Formuleblad" sheetId="11" state="hidden" r:id="rId6"/>
  </sheets>
  <definedNames>
    <definedName name="_xlnm._FilterDatabase" localSheetId="1" hidden="1">'1e kwartaal'!$B$1:$CT$112</definedName>
    <definedName name="_xlnm._FilterDatabase" localSheetId="2" hidden="1">'2e kwartaal'!$A$9:$CR$112</definedName>
    <definedName name="_xlnm._FilterDatabase" localSheetId="3" hidden="1">'3e kwartaal'!$A$12:$E$16</definedName>
    <definedName name="_xlnm._FilterDatabase" localSheetId="4" hidden="1">'4e kwartaal'!$A$12:$E$16</definedName>
    <definedName name="apr">data!$K$51:$K$80</definedName>
    <definedName name="aug">data!$S$51:$S$81</definedName>
    <definedName name="dec">data!$AA$51:$AA$81</definedName>
    <definedName name="feb">data!$G$51:$G$79</definedName>
    <definedName name="feestdagen">data!$A$7:$B$47</definedName>
    <definedName name="jaar">'1e kwartaal'!$C$1</definedName>
    <definedName name="jan">data!$E$51:$E$81</definedName>
    <definedName name="jaren">data!$A$1:$A$3</definedName>
    <definedName name="jul">data!$Q$51:$Q$81</definedName>
    <definedName name="jun">data!$O$51:$O$80</definedName>
    <definedName name="mei">data!$M$51:$M$81</definedName>
    <definedName name="mrt">data!$I$51:$I$81</definedName>
    <definedName name="nov">data!$Y$51:$Y$80</definedName>
    <definedName name="okt">data!$W$51:$W$81</definedName>
    <definedName name="_xlnm.Print_Area" localSheetId="1">'1e kwartaal'!$B$1:$CT$18</definedName>
    <definedName name="_xlnm.Print_Area" localSheetId="2">'2e kwartaal'!$A$1:$CR$16</definedName>
    <definedName name="_xlnm.Print_Area" localSheetId="3">'3e kwartaal'!$A$1:$CR$16</definedName>
    <definedName name="_xlnm.Print_Area" localSheetId="4">'4e kwartaal'!$A$1:$CY$16</definedName>
    <definedName name="_xlnm.Print_Area" localSheetId="5">Formuleblad!$A$1:$A$88</definedName>
    <definedName name="_xlnm.Print_Titles" localSheetId="1">'1e kwartaal'!$B:$F,'1e kwartaal'!$1:$12</definedName>
    <definedName name="_xlnm.Print_Titles" localSheetId="2">'2e kwartaal'!$A:$E,'2e kwartaal'!$1:$12</definedName>
    <definedName name="_xlnm.Print_Titles" localSheetId="3">'3e kwartaal'!$A:$E,'3e kwartaal'!$1:$12</definedName>
    <definedName name="_xlnm.Print_Titles" localSheetId="4">'4e kwartaal'!$A:$E,'4e kwartaal'!$1:$12</definedName>
    <definedName name="sep">data!$U$51:$U$80</definedName>
  </definedNames>
  <calcPr calcId="144525"/>
</workbook>
</file>

<file path=xl/calcChain.xml><?xml version="1.0" encoding="utf-8"?>
<calcChain xmlns="http://schemas.openxmlformats.org/spreadsheetml/2006/main">
  <c r="BR1" i="1" l="1"/>
  <c r="BT3" i="1" s="1"/>
  <c r="BU3" i="1" s="1"/>
  <c r="BV3" i="1" s="1"/>
  <c r="BW3" i="1" s="1"/>
  <c r="BX3" i="1" s="1"/>
  <c r="BY3" i="1" s="1"/>
  <c r="BZ3" i="1" s="1"/>
  <c r="AP1" i="1"/>
  <c r="AR3" i="1" s="1"/>
  <c r="AS3" i="1" s="1"/>
  <c r="AT3" i="1" s="1"/>
  <c r="AU3" i="1" s="1"/>
  <c r="AV3" i="1" s="1"/>
  <c r="AW3" i="1" s="1"/>
  <c r="AX3" i="1" s="1"/>
  <c r="O10" i="1"/>
  <c r="AQ10" i="1"/>
  <c r="BS10" i="1"/>
  <c r="V10" i="1"/>
  <c r="AX10" i="1"/>
  <c r="BZ10" i="1"/>
  <c r="AC10" i="1"/>
  <c r="BE10" i="1"/>
  <c r="CG10" i="1"/>
  <c r="AJ10" i="1"/>
  <c r="BL10" i="1"/>
  <c r="CN10" i="1"/>
  <c r="H10" i="1"/>
  <c r="BR3" i="1"/>
  <c r="BR6" i="1"/>
  <c r="BR5" i="1"/>
  <c r="BR4" i="1"/>
  <c r="AP4" i="1"/>
  <c r="AP3" i="1"/>
  <c r="AP6" i="1"/>
  <c r="AP5" i="1"/>
  <c r="K4" i="1"/>
  <c r="K5" i="1"/>
  <c r="K6" i="1"/>
  <c r="K3" i="1"/>
  <c r="BT4" i="1" l="1"/>
  <c r="AR4" i="1"/>
  <c r="A19" i="12"/>
  <c r="BU4" i="1" l="1"/>
  <c r="BV4" i="1" s="1"/>
  <c r="BW4" i="1" s="1"/>
  <c r="BX4" i="1" s="1"/>
  <c r="BY4" i="1" s="1"/>
  <c r="BZ4" i="1" s="1"/>
  <c r="BT5" i="1" s="1"/>
  <c r="AS4" i="1"/>
  <c r="AT4" i="1" s="1"/>
  <c r="AU4" i="1" s="1"/>
  <c r="AV4" i="1" s="1"/>
  <c r="AW4" i="1" s="1"/>
  <c r="AX4" i="1" s="1"/>
  <c r="AR5" i="1" s="1"/>
  <c r="D51" i="12"/>
  <c r="D52" i="12" s="1"/>
  <c r="A7" i="12"/>
  <c r="A16" i="12"/>
  <c r="A17" i="12"/>
  <c r="A18" i="12"/>
  <c r="A21" i="12"/>
  <c r="A22" i="12"/>
  <c r="A24" i="12"/>
  <c r="A25" i="12"/>
  <c r="A31" i="12"/>
  <c r="A42" i="12"/>
  <c r="A45" i="12"/>
  <c r="A46" i="12"/>
  <c r="A47" i="12"/>
  <c r="Z51" i="12"/>
  <c r="Z52" i="12" s="1"/>
  <c r="Z53" i="12" s="1"/>
  <c r="X51" i="12"/>
  <c r="X52" i="12" s="1"/>
  <c r="V51" i="12"/>
  <c r="V52" i="12" s="1"/>
  <c r="T51" i="12"/>
  <c r="T52" i="12" s="1"/>
  <c r="T53" i="12" s="1"/>
  <c r="R51" i="12"/>
  <c r="R52" i="12" s="1"/>
  <c r="R53" i="12" s="1"/>
  <c r="P51" i="12"/>
  <c r="P52" i="12" s="1"/>
  <c r="N51" i="12"/>
  <c r="N52" i="12" s="1"/>
  <c r="N53" i="12" s="1"/>
  <c r="L51" i="12"/>
  <c r="L52" i="12" s="1"/>
  <c r="J51" i="12"/>
  <c r="J52" i="12" s="1"/>
  <c r="H51" i="12"/>
  <c r="H52" i="12" s="1"/>
  <c r="F51" i="12"/>
  <c r="F52" i="12" s="1"/>
  <c r="F53" i="12" s="1"/>
  <c r="K1" i="1"/>
  <c r="M3" i="1" s="1"/>
  <c r="N3" i="1" s="1"/>
  <c r="O3" i="1" s="1"/>
  <c r="P3" i="1" s="1"/>
  <c r="Q3" i="1" s="1"/>
  <c r="R3" i="1" s="1"/>
  <c r="S3" i="1" s="1"/>
  <c r="A2" i="12"/>
  <c r="A1" i="12" s="1"/>
  <c r="BU5" i="1" l="1"/>
  <c r="BV5" i="1" s="1"/>
  <c r="BW5" i="1" s="1"/>
  <c r="BX5" i="1" s="1"/>
  <c r="BY5" i="1" s="1"/>
  <c r="BZ5" i="1" s="1"/>
  <c r="BT6" i="1" s="1"/>
  <c r="AS5" i="1"/>
  <c r="AT5" i="1" s="1"/>
  <c r="AU5" i="1" s="1"/>
  <c r="AV5" i="1" s="1"/>
  <c r="AW5" i="1" s="1"/>
  <c r="AX5" i="1" s="1"/>
  <c r="AR6" i="1" s="1"/>
  <c r="H12" i="1"/>
  <c r="Y51" i="12"/>
  <c r="G51" i="12"/>
  <c r="K51" i="12"/>
  <c r="O51" i="12"/>
  <c r="S51" i="12"/>
  <c r="W51" i="12"/>
  <c r="AA51" i="12"/>
  <c r="S52" i="12"/>
  <c r="I51" i="12"/>
  <c r="M51" i="12"/>
  <c r="Q51" i="12"/>
  <c r="U51" i="12"/>
  <c r="BD6" i="5"/>
  <c r="E51" i="12"/>
  <c r="G52" i="12"/>
  <c r="BD7" i="5"/>
  <c r="C3" i="12"/>
  <c r="X53" i="12"/>
  <c r="Y52" i="12"/>
  <c r="L53" i="12"/>
  <c r="M52" i="12"/>
  <c r="AA52" i="12"/>
  <c r="A3" i="12"/>
  <c r="F54" i="12"/>
  <c r="G53" i="12"/>
  <c r="N54" i="12"/>
  <c r="O53" i="12"/>
  <c r="H53" i="12"/>
  <c r="I52" i="12"/>
  <c r="J53" i="12"/>
  <c r="K52" i="12"/>
  <c r="O52" i="12"/>
  <c r="R54" i="12"/>
  <c r="S53" i="12"/>
  <c r="P53" i="12"/>
  <c r="Q52" i="12"/>
  <c r="T54" i="12"/>
  <c r="U53" i="12"/>
  <c r="V53" i="12"/>
  <c r="W52" i="12"/>
  <c r="U52" i="12"/>
  <c r="Z54" i="12"/>
  <c r="AA53" i="12"/>
  <c r="E52" i="12"/>
  <c r="D53" i="12"/>
  <c r="BU6" i="1" l="1"/>
  <c r="BV6" i="1" s="1"/>
  <c r="BW6" i="1" s="1"/>
  <c r="BX6" i="1" s="1"/>
  <c r="BY6" i="1" s="1"/>
  <c r="BZ6" i="1" s="1"/>
  <c r="BT7" i="1" s="1"/>
  <c r="AS6" i="1"/>
  <c r="AT6" i="1" s="1"/>
  <c r="AU6" i="1" s="1"/>
  <c r="AV6" i="1" s="1"/>
  <c r="AW6" i="1" s="1"/>
  <c r="AX6" i="1" s="1"/>
  <c r="AR7" i="1" s="1"/>
  <c r="I12" i="1"/>
  <c r="L54" i="12"/>
  <c r="M53" i="12"/>
  <c r="X54" i="12"/>
  <c r="Y53" i="12"/>
  <c r="Z55" i="12"/>
  <c r="AA54" i="12"/>
  <c r="E53" i="12"/>
  <c r="D54" i="12"/>
  <c r="V54" i="12"/>
  <c r="W53" i="12"/>
  <c r="T55" i="12"/>
  <c r="U54" i="12"/>
  <c r="P54" i="12"/>
  <c r="Q53" i="12"/>
  <c r="R55" i="12"/>
  <c r="S54" i="12"/>
  <c r="J54" i="12"/>
  <c r="K53" i="12"/>
  <c r="H54" i="12"/>
  <c r="I53" i="12"/>
  <c r="N55" i="12"/>
  <c r="O54" i="12"/>
  <c r="F55" i="12"/>
  <c r="G54" i="12"/>
  <c r="AP7" i="1"/>
  <c r="BR7" i="1"/>
  <c r="BU7" i="1" l="1"/>
  <c r="BV7" i="1" s="1"/>
  <c r="BW7" i="1" s="1"/>
  <c r="BX7" i="1" s="1"/>
  <c r="BY7" i="1" s="1"/>
  <c r="BZ7" i="1" s="1"/>
  <c r="BT8" i="1" s="1"/>
  <c r="AS7" i="1"/>
  <c r="AT7" i="1" s="1"/>
  <c r="AU7" i="1" s="1"/>
  <c r="AV7" i="1" s="1"/>
  <c r="AW7" i="1" s="1"/>
  <c r="AX7" i="1" s="1"/>
  <c r="AR8" i="1" s="1"/>
  <c r="AP8" i="1" s="1"/>
  <c r="J12" i="1"/>
  <c r="X55" i="12"/>
  <c r="Y54" i="12"/>
  <c r="L55" i="12"/>
  <c r="M54" i="12"/>
  <c r="E54" i="12"/>
  <c r="D55" i="12"/>
  <c r="F56" i="12"/>
  <c r="G55" i="12"/>
  <c r="N56" i="12"/>
  <c r="O55" i="12"/>
  <c r="H55" i="12"/>
  <c r="I54" i="12"/>
  <c r="J55" i="12"/>
  <c r="K54" i="12"/>
  <c r="R56" i="12"/>
  <c r="S55" i="12"/>
  <c r="P55" i="12"/>
  <c r="Q54" i="12"/>
  <c r="T56" i="12"/>
  <c r="U55" i="12"/>
  <c r="V55" i="12"/>
  <c r="W54" i="12"/>
  <c r="Z56" i="12"/>
  <c r="AA55" i="12"/>
  <c r="BR8" i="1"/>
  <c r="BU8" i="1" l="1"/>
  <c r="BV8" i="1" s="1"/>
  <c r="BW8" i="1" s="1"/>
  <c r="BX8" i="1" s="1"/>
  <c r="BY8" i="1" s="1"/>
  <c r="BZ8" i="1" s="1"/>
  <c r="AS8" i="1"/>
  <c r="AT8" i="1" s="1"/>
  <c r="AU8" i="1" s="1"/>
  <c r="AV8" i="1" s="1"/>
  <c r="AW8" i="1" s="1"/>
  <c r="AX8" i="1" s="1"/>
  <c r="K12" i="1"/>
  <c r="L56" i="12"/>
  <c r="M55" i="12"/>
  <c r="X56" i="12"/>
  <c r="Y55" i="12"/>
  <c r="Z57" i="12"/>
  <c r="AA56" i="12"/>
  <c r="V56" i="12"/>
  <c r="W55" i="12"/>
  <c r="T57" i="12"/>
  <c r="U56" i="12"/>
  <c r="P56" i="12"/>
  <c r="Q55" i="12"/>
  <c r="R57" i="12"/>
  <c r="S56" i="12"/>
  <c r="J56" i="12"/>
  <c r="K55" i="12"/>
  <c r="H56" i="12"/>
  <c r="I55" i="12"/>
  <c r="N57" i="12"/>
  <c r="O56" i="12"/>
  <c r="G56" i="12"/>
  <c r="F57" i="12"/>
  <c r="E55" i="12"/>
  <c r="D56" i="12"/>
  <c r="L12" i="1" l="1"/>
  <c r="X57" i="12"/>
  <c r="Y56" i="12"/>
  <c r="L57" i="12"/>
  <c r="M56" i="12"/>
  <c r="F58" i="12"/>
  <c r="G57" i="12"/>
  <c r="E56" i="12"/>
  <c r="D57" i="12"/>
  <c r="N58" i="12"/>
  <c r="O57" i="12"/>
  <c r="H57" i="12"/>
  <c r="I56" i="12"/>
  <c r="J57" i="12"/>
  <c r="K56" i="12"/>
  <c r="R58" i="12"/>
  <c r="S57" i="12"/>
  <c r="P57" i="12"/>
  <c r="Q56" i="12"/>
  <c r="T58" i="12"/>
  <c r="U57" i="12"/>
  <c r="V57" i="12"/>
  <c r="W56" i="12"/>
  <c r="Z58" i="12"/>
  <c r="AA57" i="12"/>
  <c r="M12" i="1" l="1"/>
  <c r="L58" i="12"/>
  <c r="M57" i="12"/>
  <c r="X58" i="12"/>
  <c r="Y57" i="12"/>
  <c r="F59" i="12"/>
  <c r="G58" i="12"/>
  <c r="Z59" i="12"/>
  <c r="AA58" i="12"/>
  <c r="V58" i="12"/>
  <c r="W57" i="12"/>
  <c r="T59" i="12"/>
  <c r="U58" i="12"/>
  <c r="P58" i="12"/>
  <c r="Q57" i="12"/>
  <c r="R59" i="12"/>
  <c r="S58" i="12"/>
  <c r="J58" i="12"/>
  <c r="K57" i="12"/>
  <c r="H58" i="12"/>
  <c r="I57" i="12"/>
  <c r="N59" i="12"/>
  <c r="O58" i="12"/>
  <c r="E57" i="12"/>
  <c r="D58" i="12"/>
  <c r="N12" i="1" l="1"/>
  <c r="X59" i="12"/>
  <c r="Y58" i="12"/>
  <c r="L59" i="12"/>
  <c r="M58" i="12"/>
  <c r="E58" i="12"/>
  <c r="D59" i="12"/>
  <c r="F60" i="12"/>
  <c r="G59" i="12"/>
  <c r="N60" i="12"/>
  <c r="O59" i="12"/>
  <c r="H59" i="12"/>
  <c r="I58" i="12"/>
  <c r="J59" i="12"/>
  <c r="K58" i="12"/>
  <c r="R60" i="12"/>
  <c r="S59" i="12"/>
  <c r="P59" i="12"/>
  <c r="Q58" i="12"/>
  <c r="T60" i="12"/>
  <c r="U59" i="12"/>
  <c r="V59" i="12"/>
  <c r="W58" i="12"/>
  <c r="Z60" i="12"/>
  <c r="AA59" i="12"/>
  <c r="O12" i="1" l="1"/>
  <c r="M4" i="1"/>
  <c r="M59" i="12"/>
  <c r="L60" i="12"/>
  <c r="X60" i="12"/>
  <c r="Y59" i="12"/>
  <c r="Z61" i="12"/>
  <c r="AA60" i="12"/>
  <c r="V60" i="12"/>
  <c r="W59" i="12"/>
  <c r="T61" i="12"/>
  <c r="U60" i="12"/>
  <c r="P60" i="12"/>
  <c r="Q59" i="12"/>
  <c r="R61" i="12"/>
  <c r="S60" i="12"/>
  <c r="J60" i="12"/>
  <c r="K59" i="12"/>
  <c r="H60" i="12"/>
  <c r="I59" i="12"/>
  <c r="N61" i="12"/>
  <c r="O60" i="12"/>
  <c r="G60" i="12"/>
  <c r="F61" i="12"/>
  <c r="E59" i="12"/>
  <c r="D60" i="12"/>
  <c r="N4" i="1" l="1"/>
  <c r="O4" i="1" s="1"/>
  <c r="P4" i="1" s="1"/>
  <c r="Q4" i="1" s="1"/>
  <c r="R4" i="1" s="1"/>
  <c r="S4" i="1" s="1"/>
  <c r="M5" i="1" s="1"/>
  <c r="P12" i="1"/>
  <c r="L61" i="12"/>
  <c r="M60" i="12"/>
  <c r="X61" i="12"/>
  <c r="Y60" i="12"/>
  <c r="E60" i="12"/>
  <c r="D61" i="12"/>
  <c r="F62" i="12"/>
  <c r="G61" i="12"/>
  <c r="N62" i="12"/>
  <c r="O61" i="12"/>
  <c r="H61" i="12"/>
  <c r="I60" i="12"/>
  <c r="J61" i="12"/>
  <c r="K60" i="12"/>
  <c r="R62" i="12"/>
  <c r="S61" i="12"/>
  <c r="P61" i="12"/>
  <c r="Q60" i="12"/>
  <c r="T62" i="12"/>
  <c r="U61" i="12"/>
  <c r="V61" i="12"/>
  <c r="W60" i="12"/>
  <c r="Z62" i="12"/>
  <c r="AA61" i="12"/>
  <c r="Q12" i="1" l="1"/>
  <c r="N5" i="1"/>
  <c r="O5" i="1" s="1"/>
  <c r="P5" i="1" s="1"/>
  <c r="Q5" i="1" s="1"/>
  <c r="R5" i="1" s="1"/>
  <c r="S5" i="1" s="1"/>
  <c r="M6" i="1" s="1"/>
  <c r="X62" i="12"/>
  <c r="Y61" i="12"/>
  <c r="M61" i="12"/>
  <c r="L62" i="12"/>
  <c r="E61" i="12"/>
  <c r="D62" i="12"/>
  <c r="Z63" i="12"/>
  <c r="AA62" i="12"/>
  <c r="V62" i="12"/>
  <c r="W61" i="12"/>
  <c r="T63" i="12"/>
  <c r="U62" i="12"/>
  <c r="P62" i="12"/>
  <c r="Q61" i="12"/>
  <c r="R63" i="12"/>
  <c r="S62" i="12"/>
  <c r="J62" i="12"/>
  <c r="K61" i="12"/>
  <c r="H62" i="12"/>
  <c r="I61" i="12"/>
  <c r="N63" i="12"/>
  <c r="O62" i="12"/>
  <c r="F63" i="12"/>
  <c r="G62" i="12"/>
  <c r="N6" i="1" l="1"/>
  <c r="O6" i="1" s="1"/>
  <c r="P6" i="1" s="1"/>
  <c r="Q6" i="1" s="1"/>
  <c r="R6" i="1" s="1"/>
  <c r="S6" i="1" s="1"/>
  <c r="M7" i="1" s="1"/>
  <c r="R12" i="1"/>
  <c r="L63" i="12"/>
  <c r="M62" i="12"/>
  <c r="X63" i="12"/>
  <c r="Y62" i="12"/>
  <c r="E62" i="12"/>
  <c r="D63" i="12"/>
  <c r="F64" i="12"/>
  <c r="G63" i="12"/>
  <c r="N64" i="12"/>
  <c r="O63" i="12"/>
  <c r="H63" i="12"/>
  <c r="I62" i="12"/>
  <c r="J63" i="12"/>
  <c r="K62" i="12"/>
  <c r="R64" i="12"/>
  <c r="S63" i="12"/>
  <c r="P63" i="12"/>
  <c r="Q62" i="12"/>
  <c r="T64" i="12"/>
  <c r="U63" i="12"/>
  <c r="V63" i="12"/>
  <c r="W62" i="12"/>
  <c r="Z64" i="12"/>
  <c r="AA63" i="12"/>
  <c r="K7" i="1"/>
  <c r="S12" i="1" l="1"/>
  <c r="N7" i="1"/>
  <c r="O7" i="1" s="1"/>
  <c r="P7" i="1" s="1"/>
  <c r="Q7" i="1" s="1"/>
  <c r="R7" i="1" s="1"/>
  <c r="S7" i="1" s="1"/>
  <c r="M8" i="1" s="1"/>
  <c r="X64" i="12"/>
  <c r="Y63" i="12"/>
  <c r="M63" i="12"/>
  <c r="L64" i="12"/>
  <c r="E63" i="12"/>
  <c r="D64" i="12"/>
  <c r="Z65" i="12"/>
  <c r="AA64" i="12"/>
  <c r="V64" i="12"/>
  <c r="W63" i="12"/>
  <c r="T65" i="12"/>
  <c r="U64" i="12"/>
  <c r="P64" i="12"/>
  <c r="Q63" i="12"/>
  <c r="R65" i="12"/>
  <c r="S64" i="12"/>
  <c r="J64" i="12"/>
  <c r="K63" i="12"/>
  <c r="H64" i="12"/>
  <c r="I63" i="12"/>
  <c r="N65" i="12"/>
  <c r="O64" i="12"/>
  <c r="G64" i="12"/>
  <c r="F65" i="12"/>
  <c r="K8" i="1"/>
  <c r="N8" i="1" l="1"/>
  <c r="O8" i="1" s="1"/>
  <c r="P8" i="1" s="1"/>
  <c r="Q8" i="1" s="1"/>
  <c r="R8" i="1" s="1"/>
  <c r="S8" i="1" s="1"/>
  <c r="T12" i="1"/>
  <c r="L65" i="12"/>
  <c r="M64" i="12"/>
  <c r="X65" i="12"/>
  <c r="Y64" i="12"/>
  <c r="E64" i="12"/>
  <c r="D65" i="12"/>
  <c r="F66" i="12"/>
  <c r="G65" i="12"/>
  <c r="N66" i="12"/>
  <c r="O65" i="12"/>
  <c r="H65" i="12"/>
  <c r="I64" i="12"/>
  <c r="J65" i="12"/>
  <c r="K64" i="12"/>
  <c r="R66" i="12"/>
  <c r="S65" i="12"/>
  <c r="P65" i="12"/>
  <c r="Q64" i="12"/>
  <c r="T66" i="12"/>
  <c r="U65" i="12"/>
  <c r="V65" i="12"/>
  <c r="W64" i="12"/>
  <c r="Z66" i="12"/>
  <c r="AA65" i="12"/>
  <c r="U12" i="1" l="1"/>
  <c r="X66" i="12"/>
  <c r="Y65" i="12"/>
  <c r="M65" i="12"/>
  <c r="L66" i="12"/>
  <c r="E65" i="12"/>
  <c r="D66" i="12"/>
  <c r="Z67" i="12"/>
  <c r="AA66" i="12"/>
  <c r="V66" i="12"/>
  <c r="W65" i="12"/>
  <c r="T67" i="12"/>
  <c r="U66" i="12"/>
  <c r="P66" i="12"/>
  <c r="Q65" i="12"/>
  <c r="R67" i="12"/>
  <c r="S66" i="12"/>
  <c r="J66" i="12"/>
  <c r="K65" i="12"/>
  <c r="H66" i="12"/>
  <c r="I65" i="12"/>
  <c r="N67" i="12"/>
  <c r="O66" i="12"/>
  <c r="F67" i="12"/>
  <c r="G66" i="12"/>
  <c r="V12" i="1" l="1"/>
  <c r="L67" i="12"/>
  <c r="M66" i="12"/>
  <c r="X67" i="12"/>
  <c r="Y66" i="12"/>
  <c r="E66" i="12"/>
  <c r="D67" i="12"/>
  <c r="F68" i="12"/>
  <c r="G67" i="12"/>
  <c r="N68" i="12"/>
  <c r="O67" i="12"/>
  <c r="H67" i="12"/>
  <c r="I66" i="12"/>
  <c r="J67" i="12"/>
  <c r="K66" i="12"/>
  <c r="R68" i="12"/>
  <c r="S67" i="12"/>
  <c r="P67" i="12"/>
  <c r="Q66" i="12"/>
  <c r="T68" i="12"/>
  <c r="U67" i="12"/>
  <c r="V67" i="12"/>
  <c r="W66" i="12"/>
  <c r="Z68" i="12"/>
  <c r="AA67" i="12"/>
  <c r="W12" i="1" l="1"/>
  <c r="X68" i="12"/>
  <c r="Y67" i="12"/>
  <c r="M67" i="12"/>
  <c r="L68" i="12"/>
  <c r="E67" i="12"/>
  <c r="D68" i="12"/>
  <c r="Z69" i="12"/>
  <c r="AA68" i="12"/>
  <c r="V68" i="12"/>
  <c r="W67" i="12"/>
  <c r="T69" i="12"/>
  <c r="U68" i="12"/>
  <c r="P68" i="12"/>
  <c r="Q67" i="12"/>
  <c r="R69" i="12"/>
  <c r="S68" i="12"/>
  <c r="J68" i="12"/>
  <c r="K67" i="12"/>
  <c r="H68" i="12"/>
  <c r="I67" i="12"/>
  <c r="N69" i="12"/>
  <c r="O68" i="12"/>
  <c r="G68" i="12"/>
  <c r="F69" i="12"/>
  <c r="X12" i="1" l="1"/>
  <c r="L69" i="12"/>
  <c r="M68" i="12"/>
  <c r="X69" i="12"/>
  <c r="Y68" i="12"/>
  <c r="F70" i="12"/>
  <c r="G69" i="12"/>
  <c r="E68" i="12"/>
  <c r="D69" i="12"/>
  <c r="N70" i="12"/>
  <c r="O69" i="12"/>
  <c r="H69" i="12"/>
  <c r="I68" i="12"/>
  <c r="J69" i="12"/>
  <c r="K68" i="12"/>
  <c r="R70" i="12"/>
  <c r="S69" i="12"/>
  <c r="P69" i="12"/>
  <c r="Q68" i="12"/>
  <c r="T70" i="12"/>
  <c r="U69" i="12"/>
  <c r="V69" i="12"/>
  <c r="W68" i="12"/>
  <c r="Z70" i="12"/>
  <c r="AA69" i="12"/>
  <c r="Y12" i="1" l="1"/>
  <c r="X70" i="12"/>
  <c r="Y69" i="12"/>
  <c r="L70" i="12"/>
  <c r="M69" i="12"/>
  <c r="E69" i="12"/>
  <c r="D70" i="12"/>
  <c r="Z71" i="12"/>
  <c r="AA70" i="12"/>
  <c r="V70" i="12"/>
  <c r="W69" i="12"/>
  <c r="T71" i="12"/>
  <c r="U70" i="12"/>
  <c r="P70" i="12"/>
  <c r="Q69" i="12"/>
  <c r="R71" i="12"/>
  <c r="S70" i="12"/>
  <c r="J70" i="12"/>
  <c r="K69" i="12"/>
  <c r="H70" i="12"/>
  <c r="I69" i="12"/>
  <c r="N71" i="12"/>
  <c r="O70" i="12"/>
  <c r="F71" i="12"/>
  <c r="G70" i="12"/>
  <c r="Z12" i="1" l="1"/>
  <c r="L71" i="12"/>
  <c r="M70" i="12"/>
  <c r="X71" i="12"/>
  <c r="Y70" i="12"/>
  <c r="E70" i="12"/>
  <c r="D71" i="12"/>
  <c r="F72" i="12"/>
  <c r="G71" i="12"/>
  <c r="N72" i="12"/>
  <c r="O71" i="12"/>
  <c r="H71" i="12"/>
  <c r="I70" i="12"/>
  <c r="J71" i="12"/>
  <c r="K70" i="12"/>
  <c r="R72" i="12"/>
  <c r="S71" i="12"/>
  <c r="P71" i="12"/>
  <c r="Q70" i="12"/>
  <c r="T72" i="12"/>
  <c r="U71" i="12"/>
  <c r="V71" i="12"/>
  <c r="W70" i="12"/>
  <c r="Z72" i="12"/>
  <c r="AA71" i="12"/>
  <c r="AA12" i="1" l="1"/>
  <c r="X72" i="12"/>
  <c r="Y71" i="12"/>
  <c r="M71" i="12"/>
  <c r="L72" i="12"/>
  <c r="E71" i="12"/>
  <c r="D72" i="12"/>
  <c r="Z73" i="12"/>
  <c r="AA72" i="12"/>
  <c r="V72" i="12"/>
  <c r="W71" i="12"/>
  <c r="T73" i="12"/>
  <c r="U72" i="12"/>
  <c r="P72" i="12"/>
  <c r="Q71" i="12"/>
  <c r="S72" i="12"/>
  <c r="R73" i="12"/>
  <c r="J72" i="12"/>
  <c r="K71" i="12"/>
  <c r="H72" i="12"/>
  <c r="I71" i="12"/>
  <c r="N73" i="12"/>
  <c r="O72" i="12"/>
  <c r="G72" i="12"/>
  <c r="F73" i="12"/>
  <c r="AB12" i="1" l="1"/>
  <c r="L73" i="12"/>
  <c r="M72" i="12"/>
  <c r="X73" i="12"/>
  <c r="Y72" i="12"/>
  <c r="F74" i="12"/>
  <c r="G73" i="12"/>
  <c r="R74" i="12"/>
  <c r="S73" i="12"/>
  <c r="E72" i="12"/>
  <c r="D73" i="12"/>
  <c r="N74" i="12"/>
  <c r="O73" i="12"/>
  <c r="H73" i="12"/>
  <c r="I72" i="12"/>
  <c r="J73" i="12"/>
  <c r="K72" i="12"/>
  <c r="P73" i="12"/>
  <c r="Q72" i="12"/>
  <c r="T74" i="12"/>
  <c r="U73" i="12"/>
  <c r="V73" i="12"/>
  <c r="W72" i="12"/>
  <c r="Z74" i="12"/>
  <c r="AA73" i="12"/>
  <c r="AC12" i="1" l="1"/>
  <c r="X74" i="12"/>
  <c r="Y73" i="12"/>
  <c r="L74" i="12"/>
  <c r="M73" i="12"/>
  <c r="E73" i="12"/>
  <c r="D74" i="12"/>
  <c r="Z75" i="12"/>
  <c r="AA74" i="12"/>
  <c r="V74" i="12"/>
  <c r="W73" i="12"/>
  <c r="T75" i="12"/>
  <c r="U74" i="12"/>
  <c r="P74" i="12"/>
  <c r="Q73" i="12"/>
  <c r="J74" i="12"/>
  <c r="K73" i="12"/>
  <c r="H74" i="12"/>
  <c r="I73" i="12"/>
  <c r="N75" i="12"/>
  <c r="O74" i="12"/>
  <c r="R75" i="12"/>
  <c r="S74" i="12"/>
  <c r="F75" i="12"/>
  <c r="G74" i="12"/>
  <c r="AD12" i="1" l="1"/>
  <c r="L75" i="12"/>
  <c r="M74" i="12"/>
  <c r="X75" i="12"/>
  <c r="Y74" i="12"/>
  <c r="E74" i="12"/>
  <c r="D75" i="12"/>
  <c r="F76" i="12"/>
  <c r="G75" i="12"/>
  <c r="R76" i="12"/>
  <c r="S75" i="12"/>
  <c r="N76" i="12"/>
  <c r="O75" i="12"/>
  <c r="H75" i="12"/>
  <c r="I74" i="12"/>
  <c r="J75" i="12"/>
  <c r="K74" i="12"/>
  <c r="P75" i="12"/>
  <c r="Q74" i="12"/>
  <c r="T76" i="12"/>
  <c r="U75" i="12"/>
  <c r="V75" i="12"/>
  <c r="W74" i="12"/>
  <c r="Z76" i="12"/>
  <c r="AA75" i="12"/>
  <c r="AE12" i="1" l="1"/>
  <c r="X76" i="12"/>
  <c r="Y75" i="12"/>
  <c r="L76" i="12"/>
  <c r="M75" i="12"/>
  <c r="E75" i="12"/>
  <c r="D76" i="12"/>
  <c r="Z77" i="12"/>
  <c r="AA76" i="12"/>
  <c r="V76" i="12"/>
  <c r="W75" i="12"/>
  <c r="T77" i="12"/>
  <c r="U76" i="12"/>
  <c r="P76" i="12"/>
  <c r="Q75" i="12"/>
  <c r="J76" i="12"/>
  <c r="K75" i="12"/>
  <c r="H76" i="12"/>
  <c r="I75" i="12"/>
  <c r="N77" i="12"/>
  <c r="O76" i="12"/>
  <c r="S76" i="12"/>
  <c r="R77" i="12"/>
  <c r="G76" i="12"/>
  <c r="F77" i="12"/>
  <c r="AF12" i="1" l="1"/>
  <c r="L77" i="12"/>
  <c r="M76" i="12"/>
  <c r="X77" i="12"/>
  <c r="Y76" i="12"/>
  <c r="F78" i="12"/>
  <c r="G77" i="12"/>
  <c r="R78" i="12"/>
  <c r="S77" i="12"/>
  <c r="E76" i="12"/>
  <c r="D77" i="12"/>
  <c r="N78" i="12"/>
  <c r="O77" i="12"/>
  <c r="H77" i="12"/>
  <c r="I76" i="12"/>
  <c r="J77" i="12"/>
  <c r="K76" i="12"/>
  <c r="P77" i="12"/>
  <c r="Q76" i="12"/>
  <c r="T78" i="12"/>
  <c r="U77" i="12"/>
  <c r="V77" i="12"/>
  <c r="W76" i="12"/>
  <c r="Z78" i="12"/>
  <c r="AA77" i="12"/>
  <c r="AG12" i="1" l="1"/>
  <c r="Y77" i="12"/>
  <c r="X78" i="12"/>
  <c r="L78" i="12"/>
  <c r="M77" i="12"/>
  <c r="E77" i="12"/>
  <c r="D78" i="12"/>
  <c r="Z79" i="12"/>
  <c r="AA78" i="12"/>
  <c r="V78" i="12"/>
  <c r="W77" i="12"/>
  <c r="T79" i="12"/>
  <c r="U78" i="12"/>
  <c r="P78" i="12"/>
  <c r="Q77" i="12"/>
  <c r="J78" i="12"/>
  <c r="K77" i="12"/>
  <c r="H78" i="12"/>
  <c r="I77" i="12"/>
  <c r="N79" i="12"/>
  <c r="O78" i="12"/>
  <c r="R79" i="12"/>
  <c r="S78" i="12"/>
  <c r="F79" i="12"/>
  <c r="G79" i="12" s="1"/>
  <c r="G78" i="12"/>
  <c r="AH12" i="1" l="1"/>
  <c r="AZ4" i="1"/>
  <c r="BC4" i="1" s="1"/>
  <c r="AZ5" i="1"/>
  <c r="BC5" i="1" s="1"/>
  <c r="AZ6" i="1"/>
  <c r="BC6" i="1" s="1"/>
  <c r="AZ3" i="1"/>
  <c r="BC3" i="1" s="1"/>
  <c r="AZ7" i="1"/>
  <c r="BC7" i="1" s="1"/>
  <c r="X79" i="12"/>
  <c r="Y78" i="12"/>
  <c r="L79" i="12"/>
  <c r="M78" i="12"/>
  <c r="E78" i="12"/>
  <c r="D79" i="12"/>
  <c r="R80" i="12"/>
  <c r="S79" i="12"/>
  <c r="N80" i="12"/>
  <c r="O80" i="12" s="1"/>
  <c r="O79" i="12"/>
  <c r="H79" i="12"/>
  <c r="I78" i="12"/>
  <c r="J79" i="12"/>
  <c r="K78" i="12"/>
  <c r="P79" i="12"/>
  <c r="Q78" i="12"/>
  <c r="T80" i="12"/>
  <c r="U80" i="12" s="1"/>
  <c r="U79" i="12"/>
  <c r="V79" i="12"/>
  <c r="W78" i="12"/>
  <c r="Z80" i="12"/>
  <c r="AA79" i="12"/>
  <c r="AI12" i="1" l="1"/>
  <c r="CB7" i="7"/>
  <c r="CE7" i="7" s="1"/>
  <c r="CB3" i="7"/>
  <c r="CE3" i="7" s="1"/>
  <c r="CB4" i="7"/>
  <c r="CE4" i="7" s="1"/>
  <c r="CB6" i="7"/>
  <c r="CE6" i="7" s="1"/>
  <c r="CB5" i="7"/>
  <c r="CE5" i="7" s="1"/>
  <c r="CA3" i="5"/>
  <c r="CD3" i="5" s="1"/>
  <c r="CA6" i="5"/>
  <c r="CD6" i="5" s="1"/>
  <c r="CA5" i="5"/>
  <c r="CD5" i="5" s="1"/>
  <c r="CA7" i="5"/>
  <c r="CD7" i="5" s="1"/>
  <c r="CA4" i="5"/>
  <c r="CD4" i="5" s="1"/>
  <c r="L80" i="12"/>
  <c r="M79" i="12"/>
  <c r="Y79" i="12"/>
  <c r="X80" i="12"/>
  <c r="Y80" i="12" s="1"/>
  <c r="E79" i="12"/>
  <c r="D80" i="12"/>
  <c r="Z81" i="12"/>
  <c r="AA81" i="12" s="1"/>
  <c r="AA80" i="12"/>
  <c r="V80" i="12"/>
  <c r="W79" i="12"/>
  <c r="P80" i="12"/>
  <c r="Q79" i="12"/>
  <c r="J80" i="12"/>
  <c r="K80" i="12" s="1"/>
  <c r="K79" i="12"/>
  <c r="H80" i="12"/>
  <c r="I79" i="12"/>
  <c r="S80" i="12"/>
  <c r="R81" i="12"/>
  <c r="S81" i="12" s="1"/>
  <c r="AJ12" i="1" l="1"/>
  <c r="AW5" i="7"/>
  <c r="AZ5" i="7" s="1"/>
  <c r="AW3" i="7"/>
  <c r="AZ3" i="7" s="1"/>
  <c r="AW6" i="7"/>
  <c r="AZ6" i="7" s="1"/>
  <c r="AW8" i="7"/>
  <c r="AZ8" i="7" s="1"/>
  <c r="AW4" i="7"/>
  <c r="AZ4" i="7" s="1"/>
  <c r="AW7" i="7"/>
  <c r="AZ7" i="7" s="1"/>
  <c r="R4" i="5"/>
  <c r="U4" i="5" s="1"/>
  <c r="R3" i="5"/>
  <c r="U3" i="5" s="1"/>
  <c r="R5" i="5"/>
  <c r="U5" i="5" s="1"/>
  <c r="R7" i="5"/>
  <c r="U7" i="5" s="1"/>
  <c r="R6" i="5"/>
  <c r="U6" i="5" s="1"/>
  <c r="CB3" i="8"/>
  <c r="CF3" i="8" s="1"/>
  <c r="CB6" i="8"/>
  <c r="CF6" i="8" s="1"/>
  <c r="CB5" i="8"/>
  <c r="CF5" i="8" s="1"/>
  <c r="CB4" i="8"/>
  <c r="CF4" i="8" s="1"/>
  <c r="CB7" i="8"/>
  <c r="CF7" i="8" s="1"/>
  <c r="L81" i="12"/>
  <c r="M81" i="12" s="1"/>
  <c r="M80" i="12"/>
  <c r="E80" i="12"/>
  <c r="D81" i="12"/>
  <c r="E81" i="12" s="1"/>
  <c r="H81" i="12"/>
  <c r="I81" i="12" s="1"/>
  <c r="I80" i="12"/>
  <c r="P81" i="12"/>
  <c r="Q81" i="12" s="1"/>
  <c r="Q80" i="12"/>
  <c r="V81" i="12"/>
  <c r="W81" i="12" s="1"/>
  <c r="W80" i="12"/>
  <c r="AK12" i="1" l="1"/>
  <c r="U5" i="1"/>
  <c r="X5" i="1" s="1"/>
  <c r="U7" i="1"/>
  <c r="X7" i="1" s="1"/>
  <c r="U3" i="1"/>
  <c r="X3" i="1" s="1"/>
  <c r="U6" i="1"/>
  <c r="X6" i="1" s="1"/>
  <c r="U4" i="1"/>
  <c r="X4" i="1" s="1"/>
  <c r="AX7" i="8"/>
  <c r="BB7" i="8" s="1"/>
  <c r="AX4" i="8"/>
  <c r="BB4" i="8" s="1"/>
  <c r="S7" i="8"/>
  <c r="W7" i="8" s="1"/>
  <c r="AX8" i="8"/>
  <c r="BB8" i="8" s="1"/>
  <c r="AX3" i="8"/>
  <c r="BB3" i="8" s="1"/>
  <c r="AX5" i="8"/>
  <c r="BB5" i="8" s="1"/>
  <c r="S3" i="8"/>
  <c r="W3" i="8" s="1"/>
  <c r="S5" i="8"/>
  <c r="W5" i="8" s="1"/>
  <c r="S6" i="8"/>
  <c r="W6" i="8" s="1"/>
  <c r="S4" i="8"/>
  <c r="W4" i="8" s="1"/>
  <c r="AX6" i="8"/>
  <c r="BB6" i="8" s="1"/>
  <c r="R5" i="7"/>
  <c r="U5" i="7" s="1"/>
  <c r="R4" i="7"/>
  <c r="U4" i="7" s="1"/>
  <c r="R6" i="7"/>
  <c r="U6" i="7" s="1"/>
  <c r="R3" i="7"/>
  <c r="U3" i="7" s="1"/>
  <c r="R7" i="7"/>
  <c r="U7" i="7" s="1"/>
  <c r="CB4" i="1"/>
  <c r="CE4" i="1" s="1"/>
  <c r="CB7" i="1"/>
  <c r="CE7" i="1" s="1"/>
  <c r="CB3" i="1"/>
  <c r="CE3" i="1" s="1"/>
  <c r="CB5" i="1"/>
  <c r="CE5" i="1" s="1"/>
  <c r="CB6" i="1"/>
  <c r="CE6" i="1" s="1"/>
  <c r="CB8" i="1"/>
  <c r="CE8" i="1" s="1"/>
  <c r="AV7" i="5"/>
  <c r="AY7" i="5" s="1"/>
  <c r="AV4" i="5"/>
  <c r="AY4" i="5" s="1"/>
  <c r="AV3" i="5"/>
  <c r="AY3" i="5" s="1"/>
  <c r="AV5" i="5"/>
  <c r="AY5" i="5" s="1"/>
  <c r="AV6" i="5"/>
  <c r="AY6" i="5" s="1"/>
  <c r="P46" i="12"/>
  <c r="P47" i="12"/>
  <c r="AL12" i="1" l="1"/>
  <c r="AM12" i="1" l="1"/>
  <c r="AN12" i="1" l="1"/>
  <c r="AO12" i="1" l="1"/>
  <c r="AP12" i="1" l="1"/>
  <c r="AQ12" i="1" l="1"/>
  <c r="AR12" i="1" l="1"/>
  <c r="AS12" i="1" l="1"/>
  <c r="AT12" i="1" l="1"/>
  <c r="AU12" i="1" l="1"/>
  <c r="AV12" i="1" l="1"/>
  <c r="AW12" i="1" l="1"/>
  <c r="AX12" i="1" l="1"/>
  <c r="AY12" i="1" l="1"/>
  <c r="AZ12" i="1" l="1"/>
  <c r="BA12" i="1" l="1"/>
  <c r="BB12" i="1" l="1"/>
  <c r="BC12" i="1" l="1"/>
  <c r="BD12" i="1" l="1"/>
  <c r="BE12" i="1" l="1"/>
  <c r="BF12" i="1" l="1"/>
  <c r="BG12" i="1" l="1"/>
  <c r="BH12" i="1" l="1"/>
  <c r="BI12" i="1" l="1"/>
  <c r="BJ12" i="1" l="1"/>
  <c r="BK12" i="1" l="1"/>
  <c r="BL12" i="1" l="1"/>
  <c r="BM12" i="1" l="1"/>
  <c r="BN12" i="1" l="1"/>
  <c r="BO12" i="1" l="1"/>
  <c r="BP12" i="1" l="1"/>
  <c r="BQ12" i="1" l="1"/>
  <c r="BR12" i="1" l="1"/>
  <c r="BS12" i="1" l="1"/>
  <c r="BT12" i="1" l="1"/>
  <c r="BU12" i="1" l="1"/>
  <c r="BV12" i="1" l="1"/>
  <c r="BW12" i="1" l="1"/>
  <c r="BX12" i="1" l="1"/>
  <c r="BY12" i="1" l="1"/>
  <c r="BZ12" i="1" l="1"/>
  <c r="CA12" i="1" l="1"/>
  <c r="CB12" i="1" l="1"/>
  <c r="CC12" i="1" l="1"/>
  <c r="CD12" i="1" l="1"/>
  <c r="CE12" i="1" l="1"/>
  <c r="CF12" i="1" l="1"/>
  <c r="CG12" i="1" l="1"/>
  <c r="CH12" i="1" l="1"/>
  <c r="CI12" i="1" l="1"/>
  <c r="CJ12" i="1" l="1"/>
  <c r="CK12" i="1" l="1"/>
  <c r="CL12" i="1" l="1"/>
  <c r="CM12" i="1" l="1"/>
  <c r="CN12" i="1" l="1"/>
  <c r="CO12" i="1" l="1"/>
  <c r="CP12" i="1" l="1"/>
  <c r="CQ12" i="1" l="1"/>
  <c r="CR12" i="1" l="1"/>
  <c r="CS12" i="1" l="1"/>
  <c r="CT12" i="1" l="1"/>
  <c r="F12" i="5" l="1"/>
  <c r="F9" i="5" l="1"/>
  <c r="G12" i="5"/>
  <c r="H12" i="5" l="1"/>
  <c r="G9" i="5"/>
  <c r="I12" i="5" l="1"/>
  <c r="H9" i="5"/>
  <c r="J12" i="5" l="1"/>
  <c r="I9" i="5"/>
  <c r="K12" i="5" l="1"/>
  <c r="J9" i="5"/>
  <c r="L12" i="5" l="1"/>
  <c r="K9" i="5"/>
  <c r="M12" i="5" l="1"/>
  <c r="L9" i="5"/>
  <c r="N12" i="5" l="1"/>
  <c r="M9" i="5"/>
  <c r="O12" i="5" l="1"/>
  <c r="N9" i="5"/>
  <c r="P12" i="5" l="1"/>
  <c r="O9" i="5"/>
  <c r="Q12" i="5" l="1"/>
  <c r="P9" i="5"/>
  <c r="R12" i="5" l="1"/>
  <c r="Q9" i="5"/>
  <c r="S12" i="5" l="1"/>
  <c r="R9" i="5"/>
  <c r="T12" i="5" l="1"/>
  <c r="S9" i="5"/>
  <c r="U12" i="5" l="1"/>
  <c r="T9" i="5"/>
  <c r="V12" i="5" l="1"/>
  <c r="U9" i="5"/>
  <c r="W12" i="5" l="1"/>
  <c r="V9" i="5"/>
  <c r="X12" i="5" l="1"/>
  <c r="W9" i="5"/>
  <c r="Y12" i="5" l="1"/>
  <c r="X9" i="5"/>
  <c r="Z12" i="5" l="1"/>
  <c r="Y9" i="5"/>
  <c r="AA12" i="5" l="1"/>
  <c r="Z9" i="5"/>
  <c r="AB12" i="5" l="1"/>
  <c r="AA9" i="5"/>
  <c r="AC12" i="5" l="1"/>
  <c r="AB9" i="5"/>
  <c r="AD12" i="5" l="1"/>
  <c r="AC9" i="5"/>
  <c r="AE12" i="5" l="1"/>
  <c r="AD9" i="5"/>
  <c r="AF12" i="5" l="1"/>
  <c r="AE9" i="5"/>
  <c r="AG12" i="5" l="1"/>
  <c r="AF9" i="5"/>
  <c r="AH12" i="5" l="1"/>
  <c r="AG9" i="5"/>
  <c r="AI12" i="5" l="1"/>
  <c r="AH9" i="5"/>
  <c r="AJ12" i="5" l="1"/>
  <c r="AI9" i="5"/>
  <c r="AK12" i="5" l="1"/>
  <c r="AJ9" i="5"/>
  <c r="AL12" i="5" l="1"/>
  <c r="AK9" i="5"/>
  <c r="AL9" i="5" l="1"/>
  <c r="AM12" i="5"/>
  <c r="AM9" i="5" l="1"/>
  <c r="AN12" i="5"/>
  <c r="AO12" i="5" l="1"/>
  <c r="AN9" i="5"/>
  <c r="AP12" i="5" l="1"/>
  <c r="AO9" i="5"/>
  <c r="AQ12" i="5" l="1"/>
  <c r="AP9" i="5"/>
  <c r="AR12" i="5" l="1"/>
  <c r="AQ9" i="5"/>
  <c r="AS12" i="5" l="1"/>
  <c r="AR9" i="5"/>
  <c r="AT12" i="5" l="1"/>
  <c r="AS9" i="5"/>
  <c r="AU12" i="5" l="1"/>
  <c r="AT9" i="5"/>
  <c r="AV12" i="5" l="1"/>
  <c r="AU9" i="5"/>
  <c r="AW12" i="5" l="1"/>
  <c r="AV9" i="5"/>
  <c r="AX12" i="5" l="1"/>
  <c r="AW9" i="5"/>
  <c r="AY12" i="5" l="1"/>
  <c r="AX9" i="5"/>
  <c r="AZ12" i="5" l="1"/>
  <c r="AY9" i="5"/>
  <c r="BA12" i="5" l="1"/>
  <c r="AZ9" i="5"/>
  <c r="BB12" i="5" l="1"/>
  <c r="BA9" i="5"/>
  <c r="BC12" i="5" l="1"/>
  <c r="BB9" i="5"/>
  <c r="BD12" i="5" l="1"/>
  <c r="BC9" i="5"/>
  <c r="BE12" i="5" l="1"/>
  <c r="BD9" i="5"/>
  <c r="BF12" i="5" l="1"/>
  <c r="BE9" i="5"/>
  <c r="BG12" i="5" l="1"/>
  <c r="BF9" i="5"/>
  <c r="BH12" i="5" l="1"/>
  <c r="BG9" i="5"/>
  <c r="BI12" i="5" l="1"/>
  <c r="BH9" i="5"/>
  <c r="BJ12" i="5" l="1"/>
  <c r="BI9" i="5"/>
  <c r="BK12" i="5" l="1"/>
  <c r="BJ9" i="5"/>
  <c r="BL12" i="5" l="1"/>
  <c r="BK9" i="5"/>
  <c r="BM12" i="5" l="1"/>
  <c r="BL9" i="5"/>
  <c r="BN12" i="5" l="1"/>
  <c r="BM9" i="5"/>
  <c r="BO12" i="5" l="1"/>
  <c r="BN9" i="5"/>
  <c r="BP12" i="5" l="1"/>
  <c r="BO9" i="5"/>
  <c r="BQ12" i="5" l="1"/>
  <c r="BP9" i="5"/>
  <c r="BR12" i="5" l="1"/>
  <c r="BQ9" i="5"/>
  <c r="BS12" i="5" l="1"/>
  <c r="BR9" i="5"/>
  <c r="BT12" i="5" l="1"/>
  <c r="BS9" i="5"/>
  <c r="BU12" i="5" l="1"/>
  <c r="BT9" i="5"/>
  <c r="BV12" i="5" l="1"/>
  <c r="BU9" i="5"/>
  <c r="BW12" i="5" l="1"/>
  <c r="BV9" i="5"/>
  <c r="BX12" i="5" l="1"/>
  <c r="BW9" i="5"/>
  <c r="BY12" i="5" l="1"/>
  <c r="BX9" i="5"/>
  <c r="BZ12" i="5" l="1"/>
  <c r="BY9" i="5"/>
  <c r="CA12" i="5" l="1"/>
  <c r="BZ9" i="5"/>
  <c r="CB12" i="5" l="1"/>
  <c r="CA9" i="5"/>
  <c r="CC12" i="5" l="1"/>
  <c r="CB9" i="5"/>
  <c r="CD12" i="5" l="1"/>
  <c r="CC9" i="5"/>
  <c r="CE12" i="5" l="1"/>
  <c r="CD9" i="5"/>
  <c r="CF12" i="5" l="1"/>
  <c r="CE9" i="5"/>
  <c r="CG12" i="5" l="1"/>
  <c r="CF9" i="5"/>
  <c r="CH12" i="5" l="1"/>
  <c r="CG9" i="5"/>
  <c r="CI12" i="5" l="1"/>
  <c r="CH9" i="5"/>
  <c r="CJ12" i="5" l="1"/>
  <c r="CI9" i="5"/>
  <c r="CK12" i="5" l="1"/>
  <c r="CJ9" i="5"/>
  <c r="CL12" i="5" l="1"/>
  <c r="CK9" i="5"/>
  <c r="CM12" i="5" l="1"/>
  <c r="CL9" i="5"/>
  <c r="CN12" i="5" l="1"/>
  <c r="CM9" i="5"/>
  <c r="CO12" i="5" l="1"/>
  <c r="CN9" i="5"/>
  <c r="CP12" i="5" l="1"/>
  <c r="CO9" i="5"/>
  <c r="CQ12" i="5" l="1"/>
  <c r="CP9" i="5"/>
  <c r="CR12" i="5" l="1"/>
  <c r="CQ9" i="5"/>
  <c r="F12" i="7" l="1"/>
  <c r="CR9" i="5"/>
  <c r="G12" i="7" l="1"/>
  <c r="F9" i="7"/>
  <c r="H12" i="7" l="1"/>
  <c r="G9" i="7"/>
  <c r="I12" i="7" l="1"/>
  <c r="H9" i="7"/>
  <c r="J12" i="7" l="1"/>
  <c r="I9" i="7"/>
  <c r="K12" i="7" l="1"/>
  <c r="J9" i="7"/>
  <c r="L12" i="7" l="1"/>
  <c r="K9" i="7"/>
  <c r="M12" i="7" l="1"/>
  <c r="L9" i="7"/>
  <c r="N12" i="7" l="1"/>
  <c r="M9" i="7"/>
  <c r="O12" i="7" l="1"/>
  <c r="N9" i="7"/>
  <c r="P12" i="7" l="1"/>
  <c r="O9" i="7"/>
  <c r="Q12" i="7" l="1"/>
  <c r="P9" i="7"/>
  <c r="R12" i="7" l="1"/>
  <c r="Q9" i="7"/>
  <c r="S12" i="7" l="1"/>
  <c r="R9" i="7"/>
  <c r="T12" i="7" l="1"/>
  <c r="S9" i="7"/>
  <c r="U12" i="7" l="1"/>
  <c r="T9" i="7"/>
  <c r="V12" i="7" l="1"/>
  <c r="U9" i="7"/>
  <c r="W12" i="7" l="1"/>
  <c r="V9" i="7"/>
  <c r="X12" i="7" l="1"/>
  <c r="W9" i="7"/>
  <c r="Y12" i="7" l="1"/>
  <c r="X9" i="7"/>
  <c r="Z12" i="7" l="1"/>
  <c r="Y9" i="7"/>
  <c r="AA12" i="7" l="1"/>
  <c r="Z9" i="7"/>
  <c r="AB12" i="7" l="1"/>
  <c r="AA9" i="7"/>
  <c r="AC12" i="7" l="1"/>
  <c r="AB9" i="7"/>
  <c r="AD12" i="7" l="1"/>
  <c r="AC9" i="7"/>
  <c r="AE12" i="7" l="1"/>
  <c r="AD9" i="7"/>
  <c r="AF12" i="7" l="1"/>
  <c r="AE9" i="7"/>
  <c r="AG12" i="7" l="1"/>
  <c r="AF9" i="7"/>
  <c r="AH12" i="7" l="1"/>
  <c r="AG9" i="7"/>
  <c r="AI12" i="7" l="1"/>
  <c r="AH9" i="7"/>
  <c r="AJ12" i="7" l="1"/>
  <c r="AI9" i="7"/>
  <c r="AK12" i="7" l="1"/>
  <c r="AJ9" i="7"/>
  <c r="AL12" i="7" l="1"/>
  <c r="AK9" i="7"/>
  <c r="AM12" i="7" l="1"/>
  <c r="AL9" i="7"/>
  <c r="AN12" i="7" l="1"/>
  <c r="AM9" i="7"/>
  <c r="AO12" i="7" l="1"/>
  <c r="AN9" i="7"/>
  <c r="AO9" i="7" l="1"/>
  <c r="AP12" i="7"/>
  <c r="AQ12" i="7" l="1"/>
  <c r="AP9" i="7"/>
  <c r="AR12" i="7" l="1"/>
  <c r="AQ9" i="7"/>
  <c r="AS12" i="7" l="1"/>
  <c r="AR9" i="7"/>
  <c r="AT12" i="7" l="1"/>
  <c r="AS9" i="7"/>
  <c r="AT9" i="7" l="1"/>
  <c r="AU12" i="7"/>
  <c r="AV12" i="7" l="1"/>
  <c r="AU9" i="7"/>
  <c r="AW12" i="7" l="1"/>
  <c r="AV9" i="7"/>
  <c r="AX12" i="7" l="1"/>
  <c r="AW9" i="7"/>
  <c r="AX9" i="7" l="1"/>
  <c r="AY12" i="7"/>
  <c r="AZ12" i="7" l="1"/>
  <c r="AY9" i="7"/>
  <c r="BA12" i="7" l="1"/>
  <c r="AZ9" i="7"/>
  <c r="BB12" i="7" l="1"/>
  <c r="BA9" i="7"/>
  <c r="BC12" i="7" l="1"/>
  <c r="BB9" i="7"/>
  <c r="BD12" i="7" l="1"/>
  <c r="BC9" i="7"/>
  <c r="BE12" i="7" l="1"/>
  <c r="BD9" i="7"/>
  <c r="BF12" i="7" l="1"/>
  <c r="BE9" i="7"/>
  <c r="BG12" i="7" l="1"/>
  <c r="BF9" i="7"/>
  <c r="BH12" i="7" l="1"/>
  <c r="BG9" i="7"/>
  <c r="BI12" i="7" l="1"/>
  <c r="BH9" i="7"/>
  <c r="BJ12" i="7" l="1"/>
  <c r="BI9" i="7"/>
  <c r="BK12" i="7" l="1"/>
  <c r="BJ9" i="7"/>
  <c r="BL12" i="7" l="1"/>
  <c r="BK9" i="7"/>
  <c r="BM12" i="7" l="1"/>
  <c r="BL9" i="7"/>
  <c r="BN12" i="7" l="1"/>
  <c r="BM9" i="7"/>
  <c r="BO12" i="7" l="1"/>
  <c r="BN9" i="7"/>
  <c r="BP12" i="7" l="1"/>
  <c r="BO9" i="7"/>
  <c r="BQ12" i="7" l="1"/>
  <c r="BP9" i="7"/>
  <c r="BR12" i="7" l="1"/>
  <c r="BQ9" i="7"/>
  <c r="BR9" i="7" l="1"/>
  <c r="BS12" i="7"/>
  <c r="BT12" i="7" l="1"/>
  <c r="BS9" i="7"/>
  <c r="BU12" i="7" l="1"/>
  <c r="BT9" i="7"/>
  <c r="BV12" i="7" l="1"/>
  <c r="BU9" i="7"/>
  <c r="BW12" i="7" l="1"/>
  <c r="BV9" i="7"/>
  <c r="BX12" i="7" l="1"/>
  <c r="BW9" i="7"/>
  <c r="BY12" i="7" l="1"/>
  <c r="BX9" i="7"/>
  <c r="BZ12" i="7" l="1"/>
  <c r="BY9" i="7"/>
  <c r="CA12" i="7" l="1"/>
  <c r="BZ9" i="7"/>
  <c r="CB12" i="7" l="1"/>
  <c r="CA9" i="7"/>
  <c r="CC12" i="7" l="1"/>
  <c r="CB9" i="7"/>
  <c r="CD12" i="7" l="1"/>
  <c r="CC9" i="7"/>
  <c r="CD9" i="7" l="1"/>
  <c r="CE12" i="7"/>
  <c r="CE9" i="7" l="1"/>
  <c r="CF12" i="7"/>
  <c r="CF9" i="7" l="1"/>
  <c r="CG12" i="7"/>
  <c r="CG9" i="7" l="1"/>
  <c r="CH12" i="7"/>
  <c r="CH9" i="7" l="1"/>
  <c r="CI12" i="7"/>
  <c r="CI9" i="7" l="1"/>
  <c r="CJ12" i="7"/>
  <c r="CJ9" i="7" l="1"/>
  <c r="CK12" i="7"/>
  <c r="CK9" i="7" l="1"/>
  <c r="CL12" i="7"/>
  <c r="CL9" i="7" l="1"/>
  <c r="CM12" i="7"/>
  <c r="CM9" i="7" l="1"/>
  <c r="CN12" i="7"/>
  <c r="CN9" i="7" l="1"/>
  <c r="CO12" i="7"/>
  <c r="CO9" i="7" l="1"/>
  <c r="CP12" i="7"/>
  <c r="CP9" i="7" l="1"/>
  <c r="CQ12" i="7"/>
  <c r="CQ9" i="7" l="1"/>
  <c r="CR12" i="7"/>
  <c r="F12" i="8" l="1"/>
  <c r="CR9" i="7"/>
  <c r="F9" i="8" l="1"/>
  <c r="G12" i="8"/>
  <c r="G9" i="8" l="1"/>
  <c r="H12" i="8"/>
  <c r="H9" i="8" l="1"/>
  <c r="I12" i="8"/>
  <c r="I9" i="8" l="1"/>
  <c r="J12" i="8"/>
  <c r="J9" i="8" l="1"/>
  <c r="K12" i="8"/>
  <c r="K9" i="8" l="1"/>
  <c r="L12" i="8"/>
  <c r="L9" i="8" l="1"/>
  <c r="M12" i="8"/>
  <c r="M9" i="8" l="1"/>
  <c r="N12" i="8"/>
  <c r="N9" i="8" l="1"/>
  <c r="O12" i="8"/>
  <c r="O9" i="8" l="1"/>
  <c r="P12" i="8"/>
  <c r="Q12" i="8" l="1"/>
  <c r="P9" i="8"/>
  <c r="R12" i="8" l="1"/>
  <c r="Q9" i="8"/>
  <c r="R9" i="8" l="1"/>
  <c r="S12" i="8"/>
  <c r="T12" i="8" l="1"/>
  <c r="S9" i="8"/>
  <c r="U12" i="8" l="1"/>
  <c r="T9" i="8"/>
  <c r="V12" i="8" l="1"/>
  <c r="U9" i="8"/>
  <c r="W12" i="8" l="1"/>
  <c r="V9" i="8"/>
  <c r="X12" i="8" l="1"/>
  <c r="W9" i="8"/>
  <c r="Y12" i="8" l="1"/>
  <c r="X9" i="8"/>
  <c r="Y9" i="8" l="1"/>
  <c r="Z12" i="8"/>
  <c r="AA12" i="8" l="1"/>
  <c r="Z9" i="8"/>
  <c r="AB12" i="8" l="1"/>
  <c r="AA9" i="8"/>
  <c r="AC12" i="8" l="1"/>
  <c r="AB9" i="8"/>
  <c r="AD12" i="8" l="1"/>
  <c r="AC9" i="8"/>
  <c r="AE12" i="8" l="1"/>
  <c r="AD9" i="8"/>
  <c r="AF12" i="8" l="1"/>
  <c r="AE9" i="8"/>
  <c r="AG12" i="8" l="1"/>
  <c r="AF9" i="8"/>
  <c r="AH12" i="8" l="1"/>
  <c r="AG9" i="8"/>
  <c r="AI12" i="8" l="1"/>
  <c r="AH9" i="8"/>
  <c r="AI9" i="8" l="1"/>
  <c r="AJ12" i="8"/>
  <c r="AK12" i="8" l="1"/>
  <c r="AJ9" i="8"/>
  <c r="AL12" i="8" l="1"/>
  <c r="AK9" i="8"/>
  <c r="AL9" i="8" l="1"/>
  <c r="AM12" i="8"/>
  <c r="AM9" i="8" l="1"/>
  <c r="AN12" i="8"/>
  <c r="AO12" i="8" l="1"/>
  <c r="AN9" i="8"/>
  <c r="AP12" i="8" l="1"/>
  <c r="AO9" i="8"/>
  <c r="AQ12" i="8" l="1"/>
  <c r="AP9" i="8"/>
  <c r="AR12" i="8" l="1"/>
  <c r="AQ9" i="8"/>
  <c r="AS12" i="8" l="1"/>
  <c r="AR9" i="8"/>
  <c r="AS9" i="8" l="1"/>
  <c r="AT12" i="8"/>
  <c r="AU12" i="8" l="1"/>
  <c r="AT9" i="8"/>
  <c r="AV12" i="8" l="1"/>
  <c r="AU9" i="8"/>
  <c r="AW12" i="8" l="1"/>
  <c r="AV9" i="8"/>
  <c r="AX12" i="8" l="1"/>
  <c r="AW9" i="8"/>
  <c r="AY12" i="8" l="1"/>
  <c r="AX9" i="8"/>
  <c r="AZ12" i="8" l="1"/>
  <c r="AY9" i="8"/>
  <c r="BA12" i="8" l="1"/>
  <c r="AZ9" i="8"/>
  <c r="BA9" i="8" l="1"/>
  <c r="BB12" i="8"/>
  <c r="BC12" i="8" l="1"/>
  <c r="BB9" i="8"/>
  <c r="BD12" i="8" l="1"/>
  <c r="BC9" i="8"/>
  <c r="BE12" i="8" l="1"/>
  <c r="BD9" i="8"/>
  <c r="BF12" i="8" l="1"/>
  <c r="BE9" i="8"/>
  <c r="BG12" i="8" l="1"/>
  <c r="BF9" i="8"/>
  <c r="BH12" i="8" l="1"/>
  <c r="BG9" i="8"/>
  <c r="BI12" i="8" l="1"/>
  <c r="BH9" i="8"/>
  <c r="BJ12" i="8" l="1"/>
  <c r="BI9" i="8"/>
  <c r="BK12" i="8" l="1"/>
  <c r="BJ9" i="8"/>
  <c r="BL12" i="8" l="1"/>
  <c r="BK9" i="8"/>
  <c r="BM12" i="8" l="1"/>
  <c r="BL9" i="8"/>
  <c r="BN12" i="8" l="1"/>
  <c r="BM9" i="8"/>
  <c r="BO12" i="8" l="1"/>
  <c r="BN9" i="8"/>
  <c r="BP12" i="8" l="1"/>
  <c r="BO9" i="8"/>
  <c r="BQ12" i="8" l="1"/>
  <c r="BP9" i="8"/>
  <c r="BR12" i="8" l="1"/>
  <c r="BQ9" i="8"/>
  <c r="BS12" i="8" l="1"/>
  <c r="BR9" i="8"/>
  <c r="BT12" i="8" l="1"/>
  <c r="BS9" i="8"/>
  <c r="BU12" i="8" l="1"/>
  <c r="BT9" i="8"/>
  <c r="BV12" i="8" l="1"/>
  <c r="BU9" i="8"/>
  <c r="BV9" i="8" l="1"/>
  <c r="BW12" i="8"/>
  <c r="BX12" i="8" l="1"/>
  <c r="BW9" i="8"/>
  <c r="BY12" i="8" l="1"/>
  <c r="BX9" i="8"/>
  <c r="BZ12" i="8" l="1"/>
  <c r="BY9" i="8"/>
  <c r="CA12" i="8" l="1"/>
  <c r="BZ9" i="8"/>
  <c r="CB12" i="8" l="1"/>
  <c r="CA9" i="8"/>
  <c r="CC12" i="8" l="1"/>
  <c r="CB9" i="8"/>
  <c r="CD12" i="8" l="1"/>
  <c r="CC9" i="8"/>
  <c r="CE12" i="8" l="1"/>
  <c r="CD9" i="8"/>
  <c r="CF12" i="8" l="1"/>
  <c r="CE9" i="8"/>
  <c r="CG12" i="8" l="1"/>
  <c r="CF9" i="8"/>
  <c r="CH12" i="8" l="1"/>
  <c r="CG9" i="8"/>
  <c r="CI12" i="8" l="1"/>
  <c r="CH9" i="8"/>
  <c r="CJ12" i="8" l="1"/>
  <c r="CI9" i="8"/>
  <c r="CK12" i="8" l="1"/>
  <c r="CJ9" i="8"/>
  <c r="CL12" i="8" l="1"/>
  <c r="CK9" i="8"/>
  <c r="CM12" i="8" l="1"/>
  <c r="CL9" i="8"/>
  <c r="CN12" i="8" l="1"/>
  <c r="CM9" i="8"/>
  <c r="CO12" i="8" l="1"/>
  <c r="CN9" i="8"/>
  <c r="CO9" i="8" l="1"/>
  <c r="CP12" i="8"/>
  <c r="CQ12" i="8" l="1"/>
  <c r="CP9" i="8"/>
  <c r="CQ9" i="8" l="1"/>
  <c r="CR12" i="8"/>
  <c r="CS12" i="8" l="1"/>
  <c r="CR9" i="8"/>
  <c r="CT12" i="8" l="1"/>
  <c r="CS9" i="8"/>
  <c r="CU12" i="8" l="1"/>
  <c r="CT9" i="8"/>
  <c r="CV12" i="8" l="1"/>
  <c r="CU9" i="8"/>
  <c r="CW12" i="8" l="1"/>
  <c r="CV9" i="8"/>
  <c r="CX12" i="8" l="1"/>
  <c r="CW9" i="8"/>
  <c r="CX9" i="8" l="1"/>
  <c r="CY12" i="8"/>
  <c r="CY9" i="8" s="1"/>
</calcChain>
</file>

<file path=xl/sharedStrings.xml><?xml version="1.0" encoding="utf-8"?>
<sst xmlns="http://schemas.openxmlformats.org/spreadsheetml/2006/main" count="1124" uniqueCount="345">
  <si>
    <t>Week</t>
  </si>
  <si>
    <t>M</t>
  </si>
  <si>
    <t>D</t>
  </si>
  <si>
    <t>W</t>
  </si>
  <si>
    <t>V</t>
  </si>
  <si>
    <t>Z</t>
  </si>
  <si>
    <t>Week 14</t>
  </si>
  <si>
    <t>April</t>
  </si>
  <si>
    <t>Mei</t>
  </si>
  <si>
    <t>Juni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</si>
  <si>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</si>
  <si>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</si>
  <si>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</si>
  <si>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</si>
  <si>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</si>
  <si>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</si>
  <si>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</si>
  <si>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</si>
  <si>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</si>
  <si>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</si>
  <si>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</si>
  <si>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Juli</t>
  </si>
  <si>
    <t>Augustus</t>
  </si>
  <si>
    <t>September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</si>
  <si>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</si>
  <si>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</si>
  <si>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</si>
  <si>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</si>
  <si>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</si>
  <si>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</si>
  <si>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</si>
  <si>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</si>
  <si>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</si>
  <si>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</si>
  <si>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</si>
  <si>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</si>
  <si>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</si>
  <si>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Oktober</t>
  </si>
  <si>
    <t>November</t>
  </si>
  <si>
    <t>December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</si>
  <si>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</si>
  <si>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</si>
  <si>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</si>
  <si>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</si>
  <si>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</si>
  <si>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</si>
  <si>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</si>
  <si>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</si>
  <si>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</si>
  <si>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</si>
  <si>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</si>
  <si>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</si>
  <si>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27</t>
  </si>
  <si>
    <t>Alkmaar , Canadaplein 8, 072 - 5116944, alkmaar@creyfs.nl</t>
  </si>
  <si>
    <t>Almelo, Rosa Luxemburgstraat 11, 0546 - 454160, almelo@creyfs.nl</t>
  </si>
  <si>
    <t>Almere, Schoutstraat 98, 036 - 5383280, almere@creyfs.nl</t>
  </si>
  <si>
    <t>Alphen a/d Rijn, De Aarhof 75, 0172 - 474981, alphenadrijn@creyfs.nl</t>
  </si>
  <si>
    <t>Amersfoort, Grote Haag 33, 033 - 4698000, amersfoort@creyfs.nl</t>
  </si>
  <si>
    <t>Amersfoort Office, Leusderweg 6, 033 - 4751868, amersfoortoffice@creyfs.nl</t>
  </si>
  <si>
    <t>Amstelveen, Stadsplein 89, 020 - 5035333, amstelveen@creyfs.nl</t>
  </si>
  <si>
    <t>Amsterdam, Damrak 37, 020 - 6254711, amsterdam.damrak@creyfs.nl</t>
  </si>
  <si>
    <t>Amsterdam, Van Baerlestraat 43, 020 - 3050200, amsterdam.vanbaerlestraat@creyfs.nl</t>
  </si>
  <si>
    <t>Amsterdam, Jan Evertsenstraat 89, 020 - 5891800, amsterdam.janevertsenstraat@creyfs.nl</t>
  </si>
  <si>
    <t>Amsterdam, Hoofddorpplein 22 - 24, 020 - 5110633, amsterdam.hoofddorpplein@creyfs.nl</t>
  </si>
  <si>
    <t>Amsterdam, Bijlmerdreef 99, 020 - 3113020, amsterdam.bijlmerdreef@creyfs.nl</t>
  </si>
  <si>
    <t>Amsterdam, Buikslotermeerplein 313, 020 - 6363131, amsterdam.buikslotermeer@creyfs.nl</t>
  </si>
  <si>
    <t>Apeldoorn, Nieuwstraat 8, 055 - 5787288, apeldoorn@creyfs.nl</t>
  </si>
  <si>
    <t>Arnhem Medical, Willemsplein 35, 026 - 3521805, arnhemmedical@creyfs.nl</t>
  </si>
  <si>
    <t>Barendrecht, Middenbaan 105, 0180 - 611888, barendrecht@creyfs.nl</t>
  </si>
  <si>
    <t>Barneveld, Churchillstraat 69, 0342 - 408002, barneveld@creyfs.nl</t>
  </si>
  <si>
    <t>Bergen op Zoom, Burg. Van Hasseltstraat 52, 0164 - 213030, bergenopzoom@creyfs.nl</t>
  </si>
  <si>
    <t>Best, Oranjestraat 11, 0499 -390400, best@creyfs.nl</t>
  </si>
  <si>
    <t>Bladel, Sniederslaan 57-a, 0497 - 387363, bladel@creyfs.nl</t>
  </si>
  <si>
    <t>Boskoop, Koninginneweg 1-e, 0172 - 212424, boskoop@creyfs.nl</t>
  </si>
  <si>
    <t>Boxmeer, Burgemeester Verkuijlstraat 57 , 0485 - 580150, boxmeer@creyfs.nl</t>
  </si>
  <si>
    <t>Boxtel, Stationstraat 51a, 0411 - 674999, boxtel@creyfs.nl</t>
  </si>
  <si>
    <t>Breda, Van Coothplein 43 - 49, 076 - 5305630, breda@creyfs.nl</t>
  </si>
  <si>
    <t>Deventer, Sijzenbaanplein 11 - 15, 0570 - 665880, deventer@creyfs.nl</t>
  </si>
  <si>
    <t>Dongen, Hoge Ham 113-a, 0162 - 320512, dongen@creyfs.nl</t>
  </si>
  <si>
    <t>Dordrecht, Raamstraat 1f, 078 - 6392622, dordrecht@creyfs.nl</t>
  </si>
  <si>
    <t>Drachten, Moleneind Zuidzijde 69-b, 0512 - 541361, drachten@creyfs.nl</t>
  </si>
  <si>
    <t>Ede, Breelaan 3, 0318 - 652260, ede@creyfs.nl</t>
  </si>
  <si>
    <t>Eindhoven, Kruisstraat 94, 040 - 2463355, eindhoven.kruisstraat@creyfs.nl</t>
  </si>
  <si>
    <t>Eindhoven, Keizersgracht 28, 040 - 2606999, eindhoven.keizersgracht@creyfs.nl</t>
  </si>
  <si>
    <t>Emmeloord, Noordzijde 18 , 0527-630990, emmeloord@creyfs.nl</t>
  </si>
  <si>
    <t>Etten-Leur, Bisschopsmolenstraat 107, 076 - 5042450, ettenleur@creyfs.nl</t>
  </si>
  <si>
    <t>Genemuiden, Kruisstraat 7, 038 - 3851720, genemuiden@creyfs.nl</t>
  </si>
  <si>
    <t>Goes, Voorstad 3, 0113 - 211223, goes@creyfs.nl</t>
  </si>
  <si>
    <t>Gorinchem, Westwagenstraat 47, 0183 - 664871, gorinchem@creyfs.nl</t>
  </si>
  <si>
    <t>Gouda, Lange Tiendeweg 69, 0182 - 550505, gouda@creyfs.nl</t>
  </si>
  <si>
    <t>Den Haag, Turfmarkt 248, 070 - 3560545, denhaag@creyfs.nl</t>
  </si>
  <si>
    <t>Groenlo, Mattelierstraat 13, 0544 - 464303, groenlo@creyfs.nl</t>
  </si>
  <si>
    <t>Groningen, Oude Kijk in 't Jatstraat 29, 050 - 3199600, groningen@creyfs.nl</t>
  </si>
  <si>
    <t>Harderwijk, Donkerstraat 3, 0341 - 426616, harderwijk@creyfs.nl</t>
  </si>
  <si>
    <t>Heerenveen, Vleesmarkt 10, 0513 - 616900, heerenveen@creyfs.nl</t>
  </si>
  <si>
    <t>Helmond, Markt 51, 0492 - 509300, helmond@creyfs.nl</t>
  </si>
  <si>
    <t>Hengelo, Marktstraat 4, 074 - 2592570, hengelo@creyfs.nl</t>
  </si>
  <si>
    <t>Hertogenbosch 's, Stationsweg 21, 073 - 6130134, denbosch@creyfs.nl</t>
  </si>
  <si>
    <t>Hoofddorp, Concourslaan 2, 023 - 5671900, hoofddorp@creyfs.nl</t>
  </si>
  <si>
    <t>Hoogeveen, Van Echtenstraat 8, 0528 - 229420, hoogeveen@creyfs.nl</t>
  </si>
  <si>
    <t>Hardinxveld-Giessendam, Peulenstraat 222, 0184 - 616988, hardinxveldgiessendam@creyfs.nl</t>
  </si>
  <si>
    <t>Kampen, Plantage 16, 038 - 3328575, kampen@creyfs.nl</t>
  </si>
  <si>
    <t>Leeuwarden, De Kelders 15, 058 - 2137033, leeuwarden@creyfs.nl</t>
  </si>
  <si>
    <t>Lelystad, Stadhuisstraat 124, 0320 - 290190, lelystad@creyfs.nl</t>
  </si>
  <si>
    <t>Maarssen, Bisonspoor 2040, 0346 - 567300, maarssen@creyfs.nl</t>
  </si>
  <si>
    <t>Maastricht, Stationsstraat 31, 043 - 3256627, maastricht@creyfs.nl</t>
  </si>
  <si>
    <t>Meppel, Brouwersdwarsstraat 1, 0522 - 238820, meppel@creyfs.nl</t>
  </si>
  <si>
    <t>Middelburg, Lange Noordstraat 2, 0118 - 679040, middelburg@creyfs.nl</t>
  </si>
  <si>
    <t>Nijkerk, Holkerstraat 2, 033 - 2456964, nijkerk@creyfs.nl</t>
  </si>
  <si>
    <t>Nijmegen, Ziekerstraat 136, 024 - 3828100, nijmegen@creyfs.nl</t>
  </si>
  <si>
    <t>Oosterhout, Leijsenhoek 45a, 0162 - 497000, oosterhout@creyfs.nl</t>
  </si>
  <si>
    <t>Roosendaal, Nieuwe Markt 71, 0165 - 583130, roosendaal@creyfs.nl</t>
  </si>
  <si>
    <t>Rotterdam, Maasdamstraat 2a, 010 - 2150904, rotterdam.maasdamstraat@creyfs.nl</t>
  </si>
  <si>
    <t>Rotterdam, Meent 62 - 64, 010 - 4132480, rotterdam.meent@creyfs.nl</t>
  </si>
  <si>
    <t>Schiedam, Broersvest 50a, 010 - 2708070, schiedam@creyfs.nl</t>
  </si>
  <si>
    <t>Sneek, Oude Koemarkt 55, 0515 - 462515, sneek@creyfs.nl</t>
  </si>
  <si>
    <t>Tiel, Buurmalsenstraat 1, 0344 - 673900, tiel@creyfs.nl</t>
  </si>
  <si>
    <t>Tiel Intersales, Buurmalsenstraat 1, 0344 - 632111, tielintersales@creyfs.nl</t>
  </si>
  <si>
    <t>Tiel Intersales, Buurmalsenstraat 1, 0344 - 616070, tielintersales@creyfs.nl</t>
  </si>
  <si>
    <t>Uden, Mondriaanplein 24, 0413 - 251755, uden@creyfs.nl</t>
  </si>
  <si>
    <t>Uithoorn, Marktplein 25, 0297 - 560171, uithoorn@creyfs.nl</t>
  </si>
  <si>
    <t>Urk, Wijk 2-76, 0527 - 680880, urk@creyfs.nl</t>
  </si>
  <si>
    <t>Utrecht, Bernadottelaan 146, 030 - 2916300, utrecht.bernadottelaan@creyfs.nl</t>
  </si>
  <si>
    <t>Utrecht, Biltstraat 71, 030 - 2307150, utrecht.biltstraat@creyfs.nl</t>
  </si>
  <si>
    <t>Utrecht Office, Potterstraat 10, 030 - 2343444, utrechtoffice@creyfs.nl</t>
  </si>
  <si>
    <t>Valkenswaard, Luikerweg 23, 040 - 2044995, valkenswaard@creyfs.nl</t>
  </si>
  <si>
    <t>Veghel, De Wiekslag 27, 0413 - 366808, veghel@creyfs.nl</t>
  </si>
  <si>
    <t>Waalwijk, Grotestraat 213, 0416 - 339519, waalwijk@creyfs.nl</t>
  </si>
  <si>
    <t>Weert, Maasstraat 11, 0495 - 580100, weert@creyfs.nl</t>
  </si>
  <si>
    <t>Weesp, Nieuwstad 4, 0294 - 430071, weesp@creyfs.nl</t>
  </si>
  <si>
    <t>Woerden, Meulmansweg 2a, 0348 - 411838, woerden@creyfs.nl</t>
  </si>
  <si>
    <t>Zaandam, Peperstraat 220, 075 - 6553500, zaandam@creyfs.nl</t>
  </si>
  <si>
    <t>Zeist , 2e Hogeweg 123, 030 - 6922084, zeist@creyfs.nl</t>
  </si>
  <si>
    <t>Zoetermeer, Noordwaarts 34, 079 - 3304500, zoetermeer@creyfs.nl</t>
  </si>
  <si>
    <t>Zwolle, Nieuwe Markt 1, 038 - 4210085, zwolle@creyfs.nl</t>
  </si>
  <si>
    <t>Zwolle Medical, Diezerpoortenplas 5, 038 - 4229888, zwollemedical@creyfs.nl</t>
  </si>
  <si>
    <t>Kies hier uw dichtstbijzijnde Creyf's vestiging….</t>
  </si>
  <si>
    <t>Week 26</t>
  </si>
  <si>
    <t>Arnhem, Looierstraat 42, 026 - 3521800, arnhem@creyfs.nl</t>
  </si>
  <si>
    <t>Assen, Lauwers 14, 0592 - 398417, assen@creyfs.nl</t>
  </si>
  <si>
    <t>Enschede, Beltstraat 1, 053 - 4344300, enschede@creyfs.nl</t>
  </si>
  <si>
    <t>Tilburg, Spoorlaan 372, 013 - 5443248, tilburg@creyfs.nl</t>
  </si>
  <si>
    <t>Week 53</t>
  </si>
  <si>
    <t>Nieuwjaarsdag</t>
  </si>
  <si>
    <t>Aswoensdag (r.-k.)</t>
  </si>
  <si>
    <t>Biddag voor gewas en arbeid (pr.)</t>
  </si>
  <si>
    <t>Maria Boodschap (r.-k.)</t>
  </si>
  <si>
    <t>Witte Donderdag</t>
  </si>
  <si>
    <t>Goede Vrijdag</t>
  </si>
  <si>
    <t>2e paasdag</t>
  </si>
  <si>
    <t>Dag van de arbeid (B)</t>
  </si>
  <si>
    <t>Bevreidingsdag (N)</t>
  </si>
  <si>
    <t>Hemelvaartsdag</t>
  </si>
  <si>
    <t>2e Pinksterdag</t>
  </si>
  <si>
    <t>Trinitatis (pr.)</t>
  </si>
  <si>
    <t>Sacramentsdag (r.-k.)</t>
  </si>
  <si>
    <t>H. Hartfeest (r.-k.)</t>
  </si>
  <si>
    <t>Ned.talige Cult. Gem. (B)</t>
  </si>
  <si>
    <t>Nationale feestdag (B)</t>
  </si>
  <si>
    <t>Maria-ten-hemelopneming (r.-k.)</t>
  </si>
  <si>
    <t>Franstalige Cult. Gem. (B)</t>
  </si>
  <si>
    <t>Missiezondag (r.-k.)</t>
  </si>
  <si>
    <t>Hervormingsdag (pr.)</t>
  </si>
  <si>
    <t>Allerheiligen (r.-k.)</t>
  </si>
  <si>
    <t>Allerzielen (r.-k.)</t>
  </si>
  <si>
    <t>Dankdag voor gewas en arbeid (pr.)</t>
  </si>
  <si>
    <t>Wapenstilstandsdag 1918 (B)</t>
  </si>
  <si>
    <t>Feest van de dynastie (B)</t>
  </si>
  <si>
    <t>Christus Koning (r.-k.)</t>
  </si>
  <si>
    <t>1e Adventszondag</t>
  </si>
  <si>
    <t>Maria onbevlekte ontvangenis (r.-k.)</t>
  </si>
  <si>
    <t>2e Kerstdag</t>
  </si>
  <si>
    <t>Sint-Valentijn</t>
  </si>
  <si>
    <t>Vastenavond (r.-k.)</t>
  </si>
  <si>
    <t>Driekoningen (B)</t>
  </si>
  <si>
    <t>Driekoningen (N)</t>
  </si>
  <si>
    <t>Prinsjesdag (N)</t>
  </si>
  <si>
    <t>Sinterklaas (N)</t>
  </si>
  <si>
    <t>Sinterklaas (B)</t>
  </si>
  <si>
    <t>Oudejaarsdag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</si>
  <si>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</si>
  <si>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</si>
  <si>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</si>
  <si>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</si>
  <si>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</si>
  <si>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</si>
  <si>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</si>
  <si>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</si>
  <si>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</si>
  <si>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</si>
  <si>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</si>
  <si>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</si>
  <si>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 =ALS(ISFOUT(KLEINSTE($B$2:$AF$2;RIJ()-4));"";KLEINSTE($B$2:$AF$2;RIJ()-4))</t>
  </si>
  <si>
    <t>Het huidige jaar staat altijd in het midden.</t>
  </si>
  <si>
    <t>Zijn er feestdagen die je niet nodig bebt, zet dan een spatie voor de formule in kolom A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</si>
  <si>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</si>
  <si>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</si>
  <si>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</si>
  <si>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</si>
  <si>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</si>
  <si>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</si>
  <si>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</si>
  <si>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</si>
  <si>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persoon 13</t>
  </si>
  <si>
    <t>persoon 14</t>
  </si>
  <si>
    <t>persoon 15</t>
  </si>
  <si>
    <t>persoon 16</t>
  </si>
  <si>
    <t>persoon 17</t>
  </si>
  <si>
    <t>persoon 18</t>
  </si>
  <si>
    <t>persoon 19</t>
  </si>
  <si>
    <t>persoon 20</t>
  </si>
  <si>
    <t>persoon 21</t>
  </si>
  <si>
    <t>persoon 22</t>
  </si>
  <si>
    <t>persoon 23</t>
  </si>
  <si>
    <t>persoon 24</t>
  </si>
  <si>
    <t>persoon 25</t>
  </si>
  <si>
    <t>persoon 26</t>
  </si>
  <si>
    <t>persoon 27</t>
  </si>
  <si>
    <t>persoon 28</t>
  </si>
  <si>
    <t>persoon 29</t>
  </si>
  <si>
    <t>persoon 30</t>
  </si>
  <si>
    <t>persoon 31</t>
  </si>
  <si>
    <t>persoon 32</t>
  </si>
  <si>
    <t>persoon 33</t>
  </si>
  <si>
    <t>persoon 34</t>
  </si>
  <si>
    <t>persoon 35</t>
  </si>
  <si>
    <t>persoon 36</t>
  </si>
  <si>
    <t>persoon 37</t>
  </si>
  <si>
    <t>persoon 38</t>
  </si>
  <si>
    <t>persoon 39</t>
  </si>
  <si>
    <t>persoon 40</t>
  </si>
  <si>
    <t>persoon 41</t>
  </si>
  <si>
    <t>persoon 42</t>
  </si>
  <si>
    <t>persoon 43</t>
  </si>
  <si>
    <t>persoon 44</t>
  </si>
  <si>
    <t>persoon 45</t>
  </si>
  <si>
    <t>persoon 46</t>
  </si>
  <si>
    <t>persoon 47</t>
  </si>
  <si>
    <t>persoon 48</t>
  </si>
  <si>
    <t>persoon 49</t>
  </si>
  <si>
    <t>persoon 50</t>
  </si>
  <si>
    <t>persoon 51</t>
  </si>
  <si>
    <t>persoon 52</t>
  </si>
  <si>
    <t>persoon 53</t>
  </si>
  <si>
    <t>persoon 54</t>
  </si>
  <si>
    <t>persoon 55</t>
  </si>
  <si>
    <t>persoon 56</t>
  </si>
  <si>
    <t>persoon 57</t>
  </si>
  <si>
    <t>persoon 58</t>
  </si>
  <si>
    <t>persoon 59</t>
  </si>
  <si>
    <t>persoon 60</t>
  </si>
  <si>
    <t>persoon 61</t>
  </si>
  <si>
    <t>persoon 62</t>
  </si>
  <si>
    <t>persoon 63</t>
  </si>
  <si>
    <t>persoon 64</t>
  </si>
  <si>
    <t>persoon 65</t>
  </si>
  <si>
    <t>persoon 66</t>
  </si>
  <si>
    <t>persoon 67</t>
  </si>
  <si>
    <t>persoon 68</t>
  </si>
  <si>
    <t>persoon 69</t>
  </si>
  <si>
    <t>persoon 70</t>
  </si>
  <si>
    <t>persoon 71</t>
  </si>
  <si>
    <t>persoon 72</t>
  </si>
  <si>
    <t>persoon 73</t>
  </si>
  <si>
    <t>persoon 74</t>
  </si>
  <si>
    <t>persoon 75</t>
  </si>
  <si>
    <t>persoon 76</t>
  </si>
  <si>
    <t>persoon 77</t>
  </si>
  <si>
    <t>persoon 78</t>
  </si>
  <si>
    <t>persoon 79</t>
  </si>
  <si>
    <t>persoon 80</t>
  </si>
  <si>
    <t>persoon 81</t>
  </si>
  <si>
    <t>persoon 82</t>
  </si>
  <si>
    <t>persoon 83</t>
  </si>
  <si>
    <t>persoon 84</t>
  </si>
  <si>
    <t>persoon 85</t>
  </si>
  <si>
    <t>persoon 86</t>
  </si>
  <si>
    <t>persoon 87</t>
  </si>
  <si>
    <t>persoon 88</t>
  </si>
  <si>
    <t>persoon 89</t>
  </si>
  <si>
    <t>persoon 90</t>
  </si>
  <si>
    <t>persoon 91</t>
  </si>
  <si>
    <t>persoon 92</t>
  </si>
  <si>
    <t>persoon 93</t>
  </si>
  <si>
    <t>persoon 94</t>
  </si>
  <si>
    <t>persoon 95</t>
  </si>
  <si>
    <t>persoon 96</t>
  </si>
  <si>
    <t>persoon 97</t>
  </si>
  <si>
    <t>persoon 98</t>
  </si>
  <si>
    <t>persoon 99</t>
  </si>
  <si>
    <t>persoon 100</t>
  </si>
  <si>
    <t>jaar:</t>
  </si>
  <si>
    <t>1e Kerstdag</t>
  </si>
  <si>
    <t>1e Pinsterdag</t>
  </si>
  <si>
    <t>1e Paasdag</t>
  </si>
  <si>
    <t>vakantie</t>
  </si>
  <si>
    <t xml:space="preserve"> =DATUM(jaar;1;1+((1-(1&gt;WEEKDAG(DATUM(jaar;1;1);2)))*7)+(1-WEEKDAG(DATUM(jaar;1;1);2)))</t>
  </si>
  <si>
    <t xml:space="preserve"> =DATUM(jaar;1;6)</t>
  </si>
  <si>
    <t xml:space="preserve"> =DATUM(jaar;2;14)</t>
  </si>
  <si>
    <t xml:space="preserve"> =AFRONDEN.BENEDEN(DAG(MINUUT(jaar/38)/2+56)&amp;"/5/"&amp;jaar;7)-81</t>
  </si>
  <si>
    <t xml:space="preserve"> =AFRONDEN.BENEDEN(DAG(MINUUT(jaar/38)/2+56)&amp;"/5/"&amp;jaar;7)-80</t>
  </si>
  <si>
    <t xml:space="preserve"> =DATUM(jaar;3;12)</t>
  </si>
  <si>
    <t xml:space="preserve"> =DATUM(jaar;3;25)</t>
  </si>
  <si>
    <t xml:space="preserve"> =AFRONDEN.BENEDEN(DAG(MINUUT(jaar/38)/2+56)&amp;"/5/"&amp;jaar;7)-37</t>
  </si>
  <si>
    <t>Koningsdag (N)</t>
  </si>
  <si>
    <t xml:space="preserve"> =DATUM(jaar;5;1)</t>
  </si>
  <si>
    <t xml:space="preserve"> =DATUM(jaar;5;25)</t>
  </si>
  <si>
    <t xml:space="preserve"> =DATUM(jaar;6;1)</t>
  </si>
  <si>
    <t xml:space="preserve"> =DATUM(jaar;6;6)</t>
  </si>
  <si>
    <t xml:space="preserve"> =DATUM(jaar;7;11)</t>
  </si>
  <si>
    <t xml:space="preserve"> =DATUM(jaar;7;21)</t>
  </si>
  <si>
    <t xml:space="preserve"> =DATUM(jaar;8;15)</t>
  </si>
  <si>
    <t xml:space="preserve"> =DATUM(jaar;9;27)</t>
  </si>
  <si>
    <t xml:space="preserve"> =DATUM(jaar;12;26)-63-WEEKDAG(DATUM(jaar;12;26);2)</t>
  </si>
  <si>
    <t xml:space="preserve"> =DATUM(jaar;10;31)</t>
  </si>
  <si>
    <t xml:space="preserve"> =DATUM(jaar;11;1)</t>
  </si>
  <si>
    <t xml:space="preserve"> =DATUM(jaar;11;2)</t>
  </si>
  <si>
    <t xml:space="preserve"> =DATUM(jaar;11;11)</t>
  </si>
  <si>
    <t xml:space="preserve"> =F36=A38=DATUM(jaar;11;5)</t>
  </si>
  <si>
    <t xml:space="preserve"> =DATUM(jaar;11;15)</t>
  </si>
  <si>
    <t xml:space="preserve"> =DATUM(jaar;12;26)-28-WEEKDAG(DATUM(jaar;12;26);2)</t>
  </si>
  <si>
    <t xml:space="preserve"> =DATUM(jaar;11;23)</t>
  </si>
  <si>
    <t xml:space="preserve"> =DATUM(jaar;12;6)</t>
  </si>
  <si>
    <t xml:space="preserve"> =DATUM(jaar;12;8)</t>
  </si>
  <si>
    <t>Naam:</t>
  </si>
  <si>
    <t>ja</t>
  </si>
  <si>
    <t>Goedgekeurd door CP:</t>
  </si>
  <si>
    <t>Verlof:</t>
  </si>
  <si>
    <t>van:</t>
  </si>
  <si>
    <t>tot:</t>
  </si>
  <si>
    <t>CB - Jan</t>
  </si>
  <si>
    <t>Komeet - Pietje Puk</t>
  </si>
  <si>
    <t>Tuinfluiter - Klaas</t>
  </si>
  <si>
    <t>Linde - Dikkie Dik</t>
  </si>
  <si>
    <t>Locatie:</t>
  </si>
  <si>
    <t>CB</t>
  </si>
  <si>
    <t>Komeet</t>
  </si>
  <si>
    <t>Tuinfluiter</t>
  </si>
  <si>
    <t>Linde</t>
  </si>
  <si>
    <t>Atalanta</t>
  </si>
  <si>
    <t>bert</t>
  </si>
  <si>
    <t>Dikkie Dik</t>
  </si>
  <si>
    <t>Klaas</t>
  </si>
  <si>
    <t>Pietje Puk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</si>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</sst>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"/>
    <numFmt numFmtId="165" formatCode="d"/>
    <numFmt numFmtId="166" formatCode="mmmm"/>
    <numFmt numFmtId="167" formatCode="_-&quot;€&quot;\ * #,##0.00_ \-\ ;_-&quot;€&quot;\ * #,##0.00\ \-\ ;_-&quot;€&quot;\ * 0.00_ \-\ ;_-@_-"/>
    <numFmt numFmtId="168" formatCode="ddd\ d\ mmm\ yy"/>
  </numFmts>
  <fonts count="21" x14ac:knownFonts="1">
    <font>
      <sz val="10"/>
      <name val="Verdana"/>
    </font>
    <font>
      <sz val="8"/>
      <name val="Verdana"/>
      <family val="2"/>
    </font>
    <font>
      <u/>
      <sz val="10"/>
      <color indexed="12"/>
      <name val="Verdana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17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30"/>
      <name val="Arial"/>
      <family val="2"/>
    </font>
    <font>
      <sz val="10"/>
      <color indexed="40"/>
      <name val="Arial"/>
      <family val="2"/>
    </font>
    <font>
      <sz val="10"/>
      <color indexed="62"/>
      <name val="Verdana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62"/>
      <name val="Verdana"/>
      <family val="2"/>
    </font>
    <font>
      <b/>
      <sz val="10"/>
      <name val="Verdana"/>
      <family val="2"/>
    </font>
    <font>
      <b/>
      <sz val="10"/>
      <color indexed="4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7" fontId="15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5" fillId="0" borderId="0"/>
  </cellStyleXfs>
  <cellXfs count="86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5" fillId="2" borderId="0" xfId="0" applyFont="1" applyFill="1" applyBorder="1"/>
    <xf numFmtId="0" fontId="3" fillId="2" borderId="0" xfId="0" applyFont="1" applyFill="1" applyBorder="1"/>
    <xf numFmtId="0" fontId="3" fillId="2" borderId="2" xfId="0" applyFont="1" applyFill="1" applyBorder="1"/>
    <xf numFmtId="0" fontId="3" fillId="0" borderId="0" xfId="0" applyFont="1" applyBorder="1"/>
    <xf numFmtId="0" fontId="5" fillId="0" borderId="3" xfId="0" applyFont="1" applyBorder="1"/>
    <xf numFmtId="0" fontId="0" fillId="0" borderId="4" xfId="0" applyBorder="1" applyAlignment="1"/>
    <xf numFmtId="0" fontId="0" fillId="0" borderId="1" xfId="0" applyBorder="1" applyAlignment="1"/>
    <xf numFmtId="0" fontId="0" fillId="0" borderId="5" xfId="0" applyBorder="1" applyAlignment="1"/>
    <xf numFmtId="0" fontId="3" fillId="0" borderId="3" xfId="0" applyFont="1" applyBorder="1"/>
    <xf numFmtId="0" fontId="5" fillId="2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2" xfId="0" applyBorder="1" applyAlignment="1"/>
    <xf numFmtId="0" fontId="8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0" fontId="3" fillId="0" borderId="0" xfId="0" applyFont="1" applyProtection="1"/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4" fillId="0" borderId="0" xfId="0" applyFont="1" applyProtection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</xf>
    <xf numFmtId="0" fontId="5" fillId="2" borderId="3" xfId="0" applyFont="1" applyFill="1" applyBorder="1" applyAlignment="1">
      <alignment horizontal="center"/>
    </xf>
    <xf numFmtId="0" fontId="7" fillId="3" borderId="6" xfId="0" applyFont="1" applyFill="1" applyBorder="1" applyProtection="1">
      <protection locked="0"/>
    </xf>
    <xf numFmtId="0" fontId="13" fillId="0" borderId="0" xfId="0" applyFont="1" applyAlignment="1">
      <alignment horizontal="center"/>
    </xf>
    <xf numFmtId="0" fontId="13" fillId="0" borderId="8" xfId="0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3" fillId="0" borderId="6" xfId="3" applyFont="1" applyBorder="1"/>
    <xf numFmtId="0" fontId="3" fillId="0" borderId="0" xfId="0" applyFont="1" applyBorder="1" applyAlignment="1"/>
    <xf numFmtId="14" fontId="7" fillId="3" borderId="6" xfId="0" applyNumberFormat="1" applyFon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0" fontId="3" fillId="0" borderId="0" xfId="0" applyNumberFormat="1" applyFont="1"/>
    <xf numFmtId="0" fontId="14" fillId="0" borderId="0" xfId="0" applyFont="1"/>
    <xf numFmtId="168" fontId="15" fillId="0" borderId="0" xfId="4" applyNumberFormat="1" applyFill="1" applyBorder="1"/>
    <xf numFmtId="168" fontId="16" fillId="0" borderId="0" xfId="4" applyNumberFormat="1" applyFont="1" applyFill="1" applyBorder="1"/>
    <xf numFmtId="168" fontId="15" fillId="0" borderId="0" xfId="4" applyNumberFormat="1" applyFont="1" applyFill="1" applyBorder="1"/>
    <xf numFmtId="165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5" fontId="12" fillId="0" borderId="9" xfId="0" applyNumberFormat="1" applyFont="1" applyFill="1" applyBorder="1" applyAlignment="1" applyProtection="1">
      <alignment horizontal="center"/>
      <protection locked="0"/>
    </xf>
    <xf numFmtId="165" fontId="12" fillId="0" borderId="0" xfId="0" applyNumberFormat="1" applyFont="1" applyFill="1" applyBorder="1" applyAlignment="1">
      <alignment horizontal="center"/>
    </xf>
    <xf numFmtId="0" fontId="14" fillId="0" borderId="0" xfId="0" applyFont="1" applyFill="1"/>
    <xf numFmtId="0" fontId="17" fillId="4" borderId="0" xfId="0" applyFont="1" applyFill="1"/>
    <xf numFmtId="0" fontId="18" fillId="4" borderId="0" xfId="0" applyFont="1" applyFill="1"/>
    <xf numFmtId="14" fontId="14" fillId="0" borderId="0" xfId="0" applyNumberFormat="1" applyFont="1" applyFill="1"/>
    <xf numFmtId="14" fontId="0" fillId="0" borderId="0" xfId="0" applyNumberFormat="1"/>
    <xf numFmtId="165" fontId="0" fillId="5" borderId="0" xfId="0" applyNumberFormat="1" applyFill="1"/>
    <xf numFmtId="165" fontId="0" fillId="5" borderId="0" xfId="0" applyNumberFormat="1" applyFill="1" applyAlignment="1">
      <alignment horizontal="center"/>
    </xf>
    <xf numFmtId="165" fontId="0" fillId="4" borderId="0" xfId="0" applyNumberFormat="1" applyFill="1"/>
    <xf numFmtId="165" fontId="0" fillId="4" borderId="0" xfId="0" applyNumberFormat="1" applyFill="1" applyAlignment="1">
      <alignment horizontal="center"/>
    </xf>
    <xf numFmtId="165" fontId="15" fillId="0" borderId="0" xfId="4" applyNumberFormat="1"/>
    <xf numFmtId="0" fontId="18" fillId="0" borderId="0" xfId="0" applyFont="1" applyFill="1"/>
    <xf numFmtId="0" fontId="0" fillId="0" borderId="0" xfId="0" applyFill="1"/>
    <xf numFmtId="0" fontId="3" fillId="0" borderId="0" xfId="0" applyFont="1" applyAlignment="1">
      <alignment horizontal="right"/>
    </xf>
    <xf numFmtId="0" fontId="7" fillId="3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/>
    <xf numFmtId="14" fontId="3" fillId="0" borderId="6" xfId="0" applyNumberFormat="1" applyFont="1" applyBorder="1" applyProtection="1">
      <protection locked="0"/>
    </xf>
    <xf numFmtId="0" fontId="3" fillId="6" borderId="0" xfId="0" applyFont="1" applyFill="1" applyAlignment="1">
      <alignment horizontal="center"/>
    </xf>
    <xf numFmtId="164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0" fillId="7" borderId="0" xfId="0" applyFont="1" applyFill="1" applyProtection="1">
      <protection locked="0"/>
    </xf>
    <xf numFmtId="168" fontId="15" fillId="0" borderId="0" xfId="4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12" fillId="0" borderId="0" xfId="0" applyNumberFormat="1" applyFont="1" applyAlignment="1">
      <alignment horizontal="left"/>
    </xf>
    <xf numFmtId="1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1" xfId="0" applyNumberFormat="1" applyFont="1" applyBorder="1" applyAlignment="1">
      <alignment horizontal="center"/>
    </xf>
    <xf numFmtId="0" fontId="6" fillId="0" borderId="0" xfId="2" applyFont="1" applyBorder="1" applyAlignment="1" applyProtection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10" fillId="3" borderId="6" xfId="0" applyFont="1" applyFill="1" applyBorder="1" applyAlignment="1" applyProtection="1">
      <alignment horizontal="center"/>
    </xf>
    <xf numFmtId="0" fontId="10" fillId="3" borderId="10" xfId="0" applyFont="1" applyFill="1" applyBorder="1" applyAlignment="1" applyProtection="1">
      <alignment horizontal="center"/>
    </xf>
  </cellXfs>
  <cellStyles count="5">
    <cellStyle name="Financieel" xfId="1"/>
    <cellStyle name="Hyperlink" xfId="2" builtinId="8"/>
    <cellStyle name="Normal" xfId="0" builtinId="0"/>
    <cellStyle name="Standaard_1e kwartaal" xfId="3"/>
    <cellStyle name="Standaard_data" xfId="4"/>
  </cellStyles>
  <dxfs count="27"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 tint="-0.499984740745262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theme="2" tint="-0.499984740745262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2" tint="-0.499984740745262"/>
        </patternFill>
      </fill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7"/>
        </patternFill>
      </fill>
    </dxf>
    <dxf>
      <fill>
        <patternFill>
          <bgColor theme="6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theme="6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theme="6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A82"/>
  <sheetViews>
    <sheetView topLeftCell="A22" workbookViewId="0">
      <selection activeCell="E51" sqref="E51"/>
    </sheetView>
  </sheetViews>
  <sheetFormatPr defaultRowHeight="12.75" x14ac:dyDescent="0.2"/>
  <cols>
    <col min="1" max="1" width="17.75" customWidth="1"/>
    <col min="2" max="2" width="9.875" customWidth="1"/>
    <col min="3" max="3" width="10.75" customWidth="1"/>
    <col min="4" max="5" width="10.5" customWidth="1"/>
    <col min="6" max="7" width="10.375" customWidth="1"/>
    <col min="8" max="9" width="10" customWidth="1"/>
    <col min="10" max="11" width="10.375" customWidth="1"/>
    <col min="12" max="13" width="10" customWidth="1"/>
    <col min="14" max="15" width="10.375" customWidth="1"/>
    <col min="16" max="17" width="10.875" customWidth="1"/>
    <col min="18" max="19" width="11.25" customWidth="1"/>
    <col min="20" max="21" width="10.375" customWidth="1"/>
    <col min="22" max="22" width="10.625" bestFit="1" customWidth="1"/>
    <col min="23" max="23" width="10.625" customWidth="1"/>
    <col min="24" max="24" width="10.625" bestFit="1" customWidth="1"/>
    <col min="25" max="25" width="10.625" customWidth="1"/>
    <col min="26" max="26" width="10.625" bestFit="1" customWidth="1"/>
  </cols>
  <sheetData>
    <row r="1" spans="1:26" x14ac:dyDescent="0.2">
      <c r="A1">
        <f ca="1">A2-1</f>
        <v>2015</v>
      </c>
    </row>
    <row r="2" spans="1:26" x14ac:dyDescent="0.2">
      <c r="A2">
        <f ca="1">YEAR(NOW())</f>
        <v>2016</v>
      </c>
      <c r="C2" t="s">
        <v>193</v>
      </c>
    </row>
    <row r="3" spans="1:26" x14ac:dyDescent="0.2">
      <c r="A3">
        <f ca="1">A2+1</f>
        <v>2017</v>
      </c>
      <c r="C3" t="str">
        <f ca="1">"Dus volgend jaar staat " &amp;A2+1 &amp;" in het midden."</f>
        <v>Dus volgend jaar staat 2017 in het midden.</v>
      </c>
      <c r="N3" s="51"/>
      <c r="O3" s="51"/>
      <c r="P3" s="51"/>
      <c r="Q3" s="51"/>
      <c r="R3" s="54"/>
      <c r="S3" s="54"/>
      <c r="T3" s="51"/>
      <c r="U3" s="51"/>
      <c r="V3" s="51"/>
      <c r="W3" s="51"/>
      <c r="X3" s="51"/>
      <c r="Y3" s="51"/>
      <c r="Z3" s="51"/>
    </row>
    <row r="4" spans="1:26" x14ac:dyDescent="0.2">
      <c r="R4" s="54"/>
      <c r="S4" s="54"/>
    </row>
    <row r="5" spans="1:26" x14ac:dyDescent="0.2">
      <c r="A5" s="52" t="s">
        <v>194</v>
      </c>
      <c r="B5" s="53"/>
      <c r="C5" s="53"/>
      <c r="D5" s="53"/>
      <c r="E5" s="53"/>
      <c r="F5" s="53"/>
      <c r="G5" s="53"/>
      <c r="H5" s="53"/>
      <c r="I5" s="61"/>
      <c r="J5" s="61"/>
      <c r="K5" s="61"/>
      <c r="L5" s="62"/>
      <c r="M5" s="62"/>
      <c r="R5" s="54"/>
      <c r="S5" s="54"/>
    </row>
    <row r="6" spans="1:26" x14ac:dyDescent="0.2">
      <c r="R6" s="54"/>
      <c r="S6" s="54"/>
    </row>
    <row r="7" spans="1:26" x14ac:dyDescent="0.2">
      <c r="A7" s="44">
        <f>DATE(jaar,1,1)</f>
        <v>42370</v>
      </c>
      <c r="B7" s="44" t="s">
        <v>143</v>
      </c>
      <c r="R7" s="54"/>
      <c r="S7" s="54"/>
    </row>
    <row r="8" spans="1:26" x14ac:dyDescent="0.2">
      <c r="A8" s="44" t="s">
        <v>296</v>
      </c>
      <c r="B8" s="44" t="s">
        <v>175</v>
      </c>
      <c r="R8" s="54"/>
      <c r="S8" s="54"/>
    </row>
    <row r="9" spans="1:26" x14ac:dyDescent="0.2">
      <c r="A9" s="44" t="s">
        <v>297</v>
      </c>
      <c r="B9" s="44" t="s">
        <v>174</v>
      </c>
      <c r="R9" s="54"/>
      <c r="S9" s="54"/>
    </row>
    <row r="10" spans="1:26" x14ac:dyDescent="0.2">
      <c r="A10" s="44" t="s">
        <v>298</v>
      </c>
      <c r="B10" s="44" t="s">
        <v>172</v>
      </c>
      <c r="R10" s="54"/>
      <c r="S10" s="54"/>
    </row>
    <row r="11" spans="1:26" x14ac:dyDescent="0.2">
      <c r="A11" s="44" t="s">
        <v>299</v>
      </c>
      <c r="B11" s="44" t="s">
        <v>173</v>
      </c>
      <c r="R11" s="54"/>
      <c r="S11" s="54"/>
    </row>
    <row r="12" spans="1:26" x14ac:dyDescent="0.2">
      <c r="A12" s="44" t="s">
        <v>300</v>
      </c>
      <c r="B12" s="44" t="s">
        <v>144</v>
      </c>
      <c r="R12" s="54"/>
      <c r="S12" s="54"/>
    </row>
    <row r="13" spans="1:26" x14ac:dyDescent="0.2">
      <c r="A13" s="45" t="s">
        <v>301</v>
      </c>
      <c r="B13" s="45" t="s">
        <v>145</v>
      </c>
      <c r="R13" s="54"/>
      <c r="S13" s="54"/>
    </row>
    <row r="14" spans="1:26" x14ac:dyDescent="0.2">
      <c r="A14" s="45" t="s">
        <v>302</v>
      </c>
      <c r="B14" s="45" t="s">
        <v>146</v>
      </c>
      <c r="R14" s="54"/>
      <c r="S14" s="54"/>
    </row>
    <row r="15" spans="1:26" x14ac:dyDescent="0.2">
      <c r="A15" s="44" t="s">
        <v>303</v>
      </c>
      <c r="B15" s="44" t="s">
        <v>147</v>
      </c>
      <c r="R15" s="54"/>
      <c r="S15" s="54"/>
    </row>
    <row r="16" spans="1:26" x14ac:dyDescent="0.2">
      <c r="A16" s="44">
        <f>FLOOR(DAY(MINUTE(jaar/38)/2+56)&amp;"/5/"&amp;jaar,7)-36</f>
        <v>42454</v>
      </c>
      <c r="B16" s="44" t="s">
        <v>148</v>
      </c>
      <c r="R16" s="54"/>
      <c r="S16" s="54"/>
    </row>
    <row r="17" spans="1:19" x14ac:dyDescent="0.2">
      <c r="A17" s="44">
        <f>FLOOR(DAY(MINUTE(jaar/38)/2+56)&amp;"/5/"&amp;jaar,7)-34</f>
        <v>42456</v>
      </c>
      <c r="B17" s="44" t="s">
        <v>294</v>
      </c>
      <c r="R17" s="54"/>
      <c r="S17" s="54"/>
    </row>
    <row r="18" spans="1:19" x14ac:dyDescent="0.2">
      <c r="A18" s="44">
        <f>FLOOR(DAY(MINUTE(jaar/38)/2+56)&amp;"/5/"&amp;jaar,7)-33</f>
        <v>42457</v>
      </c>
      <c r="B18" s="44" t="s">
        <v>149</v>
      </c>
      <c r="R18" s="54"/>
      <c r="S18" s="54"/>
    </row>
    <row r="19" spans="1:19" x14ac:dyDescent="0.2">
      <c r="A19" s="44">
        <f>IF(WEEKDAY(DATE(jaar,4,30))*1,DATE(jaar,4,27),DATE(jaar,4,30))</f>
        <v>42487</v>
      </c>
      <c r="B19" s="44" t="s">
        <v>304</v>
      </c>
      <c r="R19" s="54"/>
      <c r="S19" s="54"/>
    </row>
    <row r="20" spans="1:19" x14ac:dyDescent="0.2">
      <c r="A20" s="44" t="s">
        <v>305</v>
      </c>
      <c r="B20" s="44" t="s">
        <v>150</v>
      </c>
      <c r="R20" s="54"/>
      <c r="S20" s="54"/>
    </row>
    <row r="21" spans="1:19" x14ac:dyDescent="0.2">
      <c r="A21" s="44">
        <f>DATE(jaar,5,5)</f>
        <v>42495</v>
      </c>
      <c r="B21" s="44" t="s">
        <v>151</v>
      </c>
      <c r="R21" s="54"/>
      <c r="S21" s="54"/>
    </row>
    <row r="22" spans="1:19" x14ac:dyDescent="0.2">
      <c r="A22" s="44">
        <f>FLOOR(DAY(MINUTE(jaar/38)/2+56)&amp;"/5/"&amp;jaar,7)+5</f>
        <v>42495</v>
      </c>
      <c r="B22" s="44" t="s">
        <v>152</v>
      </c>
      <c r="R22" s="54"/>
      <c r="S22" s="54"/>
    </row>
    <row r="23" spans="1:19" x14ac:dyDescent="0.2">
      <c r="A23" s="45" t="s">
        <v>306</v>
      </c>
      <c r="B23" s="45" t="s">
        <v>154</v>
      </c>
      <c r="R23" s="54"/>
      <c r="S23" s="54"/>
    </row>
    <row r="24" spans="1:19" x14ac:dyDescent="0.2">
      <c r="A24" s="44">
        <f>FLOOR(DAY(MINUTE(jaar/38)/2+56)&amp;"/5/"&amp;jaar,7)+15</f>
        <v>42505</v>
      </c>
      <c r="B24" s="44" t="s">
        <v>293</v>
      </c>
      <c r="R24" s="54"/>
      <c r="S24" s="54"/>
    </row>
    <row r="25" spans="1:19" x14ac:dyDescent="0.2">
      <c r="A25" s="44">
        <f>FLOOR(DAY(MINUTE(jaar/38)/2+56)&amp;"/5/"&amp;jaar,7)+16</f>
        <v>42506</v>
      </c>
      <c r="B25" s="44" t="s">
        <v>153</v>
      </c>
      <c r="R25" s="54"/>
      <c r="S25" s="54"/>
    </row>
    <row r="26" spans="1:19" x14ac:dyDescent="0.2">
      <c r="A26" s="44" t="s">
        <v>307</v>
      </c>
      <c r="B26" s="44" t="s">
        <v>155</v>
      </c>
      <c r="R26" s="54"/>
      <c r="S26" s="54"/>
    </row>
    <row r="27" spans="1:19" x14ac:dyDescent="0.2">
      <c r="A27" s="44" t="s">
        <v>308</v>
      </c>
      <c r="B27" s="44" t="s">
        <v>156</v>
      </c>
      <c r="R27" s="54"/>
      <c r="S27" s="54"/>
    </row>
    <row r="28" spans="1:19" x14ac:dyDescent="0.2">
      <c r="A28" s="44" t="s">
        <v>309</v>
      </c>
      <c r="B28" s="44" t="s">
        <v>157</v>
      </c>
      <c r="R28" s="54"/>
      <c r="S28" s="54"/>
    </row>
    <row r="29" spans="1:19" x14ac:dyDescent="0.2">
      <c r="A29" s="44" t="s">
        <v>310</v>
      </c>
      <c r="B29" s="44" t="s">
        <v>158</v>
      </c>
      <c r="R29" s="54"/>
      <c r="S29" s="54"/>
    </row>
    <row r="30" spans="1:19" x14ac:dyDescent="0.2">
      <c r="A30" s="44" t="s">
        <v>311</v>
      </c>
      <c r="B30" s="44" t="s">
        <v>159</v>
      </c>
      <c r="R30" s="54"/>
      <c r="S30" s="54"/>
    </row>
    <row r="31" spans="1:19" x14ac:dyDescent="0.2">
      <c r="A31" s="44">
        <f>DATE(jaar,9,1)+IF(3&lt;WEEKDAY(DATE(jaar,9,1)),7-WEEKDAY(DATE(jaar,9,1))+3,3-WEEKDAY(DATE(jaar,9,1)))+((3-1)*7)</f>
        <v>42633</v>
      </c>
      <c r="B31" s="44" t="s">
        <v>176</v>
      </c>
      <c r="R31" s="54"/>
      <c r="S31" s="54"/>
    </row>
    <row r="32" spans="1:19" x14ac:dyDescent="0.2">
      <c r="A32" s="44" t="s">
        <v>312</v>
      </c>
      <c r="B32" s="44" t="s">
        <v>160</v>
      </c>
      <c r="R32" s="54"/>
      <c r="S32" s="54"/>
    </row>
    <row r="33" spans="1:19" x14ac:dyDescent="0.2">
      <c r="A33" s="46" t="s">
        <v>313</v>
      </c>
      <c r="B33" s="46" t="s">
        <v>161</v>
      </c>
      <c r="R33" s="54"/>
      <c r="S33" s="54"/>
    </row>
    <row r="34" spans="1:19" x14ac:dyDescent="0.2">
      <c r="A34" s="45" t="s">
        <v>314</v>
      </c>
      <c r="B34" s="45" t="s">
        <v>162</v>
      </c>
      <c r="R34" s="54"/>
      <c r="S34" s="54"/>
    </row>
    <row r="35" spans="1:19" x14ac:dyDescent="0.2">
      <c r="A35" s="44" t="s">
        <v>315</v>
      </c>
      <c r="B35" s="44" t="s">
        <v>163</v>
      </c>
      <c r="R35" s="54"/>
      <c r="S35" s="54"/>
    </row>
    <row r="36" spans="1:19" x14ac:dyDescent="0.2">
      <c r="A36" s="44" t="s">
        <v>316</v>
      </c>
      <c r="B36" s="44" t="s">
        <v>164</v>
      </c>
      <c r="R36" s="54"/>
      <c r="S36" s="54"/>
    </row>
    <row r="37" spans="1:19" x14ac:dyDescent="0.2">
      <c r="A37" s="45" t="s">
        <v>318</v>
      </c>
      <c r="B37" s="45" t="s">
        <v>165</v>
      </c>
      <c r="H37" s="73"/>
      <c r="I37" s="73"/>
      <c r="J37" s="73"/>
    </row>
    <row r="38" spans="1:19" x14ac:dyDescent="0.2">
      <c r="A38" s="44" t="s">
        <v>317</v>
      </c>
      <c r="B38" s="44" t="s">
        <v>166</v>
      </c>
      <c r="H38" s="73"/>
      <c r="I38" s="73"/>
      <c r="J38" s="73"/>
    </row>
    <row r="39" spans="1:19" x14ac:dyDescent="0.2">
      <c r="A39" s="44" t="s">
        <v>319</v>
      </c>
      <c r="B39" s="44" t="s">
        <v>167</v>
      </c>
      <c r="H39" s="73"/>
      <c r="I39" s="73"/>
      <c r="J39" s="73"/>
    </row>
    <row r="40" spans="1:19" x14ac:dyDescent="0.2">
      <c r="A40" s="46" t="s">
        <v>320</v>
      </c>
      <c r="B40" s="46" t="s">
        <v>169</v>
      </c>
    </row>
    <row r="41" spans="1:19" x14ac:dyDescent="0.2">
      <c r="A41" s="45" t="s">
        <v>321</v>
      </c>
      <c r="B41" s="45" t="s">
        <v>168</v>
      </c>
    </row>
    <row r="42" spans="1:19" x14ac:dyDescent="0.2">
      <c r="A42" s="44">
        <f>DATE(jaar,12,5)</f>
        <v>42709</v>
      </c>
      <c r="B42" s="44" t="s">
        <v>177</v>
      </c>
    </row>
    <row r="43" spans="1:19" x14ac:dyDescent="0.2">
      <c r="A43" s="44" t="s">
        <v>322</v>
      </c>
      <c r="B43" s="44" t="s">
        <v>178</v>
      </c>
    </row>
    <row r="44" spans="1:19" x14ac:dyDescent="0.2">
      <c r="A44" s="45" t="s">
        <v>323</v>
      </c>
      <c r="B44" s="45" t="s">
        <v>170</v>
      </c>
      <c r="P44" s="60" t="s">
        <v>192</v>
      </c>
    </row>
    <row r="45" spans="1:19" x14ac:dyDescent="0.2">
      <c r="A45" s="44">
        <f>DATE(jaar,12,25)</f>
        <v>42729</v>
      </c>
      <c r="B45" s="44" t="s">
        <v>292</v>
      </c>
    </row>
    <row r="46" spans="1:19" x14ac:dyDescent="0.2">
      <c r="A46" s="44">
        <f>DATE(jaar,12,26)</f>
        <v>42730</v>
      </c>
      <c r="B46" s="44" t="s">
        <v>171</v>
      </c>
      <c r="P46" s="55">
        <f>SMALL(jan,1)</f>
        <v>42370</v>
      </c>
    </row>
    <row r="47" spans="1:19" x14ac:dyDescent="0.2">
      <c r="A47" s="44">
        <f>DATE(jaar,12,31)</f>
        <v>42735</v>
      </c>
      <c r="B47" s="44" t="s">
        <v>179</v>
      </c>
      <c r="P47" s="55" t="e">
        <f>SMALL(jan,2)</f>
        <v>#NUM!</v>
      </c>
    </row>
    <row r="50" spans="4:27" x14ac:dyDescent="0.2">
      <c r="D50" s="72" t="s">
        <v>180</v>
      </c>
      <c r="E50" s="72"/>
      <c r="F50" s="71" t="s">
        <v>181</v>
      </c>
      <c r="G50" s="71"/>
      <c r="H50" s="72" t="s">
        <v>182</v>
      </c>
      <c r="I50" s="72"/>
      <c r="J50" s="71" t="s">
        <v>183</v>
      </c>
      <c r="K50" s="71"/>
      <c r="L50" s="72" t="s">
        <v>184</v>
      </c>
      <c r="M50" s="72"/>
      <c r="N50" s="71" t="s">
        <v>185</v>
      </c>
      <c r="O50" s="71"/>
      <c r="P50" s="72" t="s">
        <v>186</v>
      </c>
      <c r="Q50" s="72"/>
      <c r="R50" s="71" t="s">
        <v>187</v>
      </c>
      <c r="S50" s="71"/>
      <c r="T50" s="72" t="s">
        <v>188</v>
      </c>
      <c r="U50" s="72"/>
      <c r="V50" s="71" t="s">
        <v>189</v>
      </c>
      <c r="W50" s="71"/>
      <c r="X50" s="72" t="s">
        <v>190</v>
      </c>
      <c r="Y50" s="72"/>
      <c r="Z50" s="71" t="s">
        <v>191</v>
      </c>
      <c r="AA50" s="71"/>
    </row>
    <row r="51" spans="4:27" x14ac:dyDescent="0.2">
      <c r="D51" s="57">
        <f>DATE(jaar,1,ROW()-50)</f>
        <v>42370</v>
      </c>
      <c r="E51" s="57">
        <f t="shared" ref="E51:E81" si="0">IF(NOT(ISERROR(VLOOKUP(D51,feestdagen,1,0))),D51,"")</f>
        <v>42370</v>
      </c>
      <c r="F51" s="58">
        <f>DATE(jaar,2,ROW()-50)</f>
        <v>42401</v>
      </c>
      <c r="G51" s="59" t="str">
        <f t="shared" ref="G51:G79" si="1">IF(NOT(ISERROR(VLOOKUP(F51,feestdagen,1,0))),F51,"")</f>
        <v/>
      </c>
      <c r="H51" s="56">
        <f>DATE(jaar,3,ROW()-50)</f>
        <v>42430</v>
      </c>
      <c r="I51" s="57" t="str">
        <f t="shared" ref="I51:I81" si="2">IF(NOT(ISERROR(VLOOKUP(H51,feestdagen,1,0))),H51,"")</f>
        <v/>
      </c>
      <c r="J51" s="58">
        <f>DATE(jaar,4,ROW()-50)</f>
        <v>42461</v>
      </c>
      <c r="K51" s="59" t="str">
        <f t="shared" ref="K51:K80" si="3">IF(NOT(ISERROR(VLOOKUP(J51,feestdagen,1,0))),J51,"")</f>
        <v/>
      </c>
      <c r="L51" s="56">
        <f>DATE(jaar,5,ROW()-50)</f>
        <v>42491</v>
      </c>
      <c r="M51" s="57" t="str">
        <f t="shared" ref="M51:M81" si="4">IF(NOT(ISERROR(VLOOKUP(L51,feestdagen,1,0))),L51,"")</f>
        <v/>
      </c>
      <c r="N51" s="58">
        <f>DATE(jaar,6,ROW()-50)</f>
        <v>42522</v>
      </c>
      <c r="O51" s="59" t="str">
        <f t="shared" ref="O51:O80" si="5">IF(NOT(ISERROR(VLOOKUP(N51,feestdagen,1,0))),N51,"")</f>
        <v/>
      </c>
      <c r="P51" s="56">
        <f>DATE(jaar,7,ROW()-50)</f>
        <v>42552</v>
      </c>
      <c r="Q51" s="57" t="str">
        <f t="shared" ref="Q51:Q81" si="6">IF(NOT(ISERROR(VLOOKUP(P51,feestdagen,1,0))),P51,"")</f>
        <v/>
      </c>
      <c r="R51" s="58">
        <f>DATE(jaar,8,ROW()-50)</f>
        <v>42583</v>
      </c>
      <c r="S51" s="59" t="str">
        <f t="shared" ref="S51:S81" si="7">IF(NOT(ISERROR(VLOOKUP(R51,feestdagen,1,0))),R51,"")</f>
        <v/>
      </c>
      <c r="T51" s="56">
        <f>DATE(jaar,9,ROW()-50)</f>
        <v>42614</v>
      </c>
      <c r="U51" s="57" t="str">
        <f t="shared" ref="U51:U80" si="8">IF(NOT(ISERROR(VLOOKUP(T51,feestdagen,1,0))),T51,"")</f>
        <v/>
      </c>
      <c r="V51" s="58">
        <f>DATE(jaar,10,ROW()-50)</f>
        <v>42644</v>
      </c>
      <c r="W51" s="59" t="str">
        <f t="shared" ref="W51:W81" si="9">IF(NOT(ISERROR(VLOOKUP(V51,feestdagen,1,0))),V51,"")</f>
        <v/>
      </c>
      <c r="X51" s="56">
        <f>DATE(jaar,11,ROW()-50)</f>
        <v>42675</v>
      </c>
      <c r="Y51" s="57" t="str">
        <f t="shared" ref="Y51:Y80" si="10">IF(NOT(ISERROR(VLOOKUP(X51,feestdagen,1,0))),X51,"")</f>
        <v/>
      </c>
      <c r="Z51" s="58">
        <f>DATE(jaar,12,ROW()-50)</f>
        <v>42705</v>
      </c>
      <c r="AA51" s="59" t="str">
        <f t="shared" ref="AA51:AA81" si="11">IF(NOT(ISERROR(VLOOKUP(Z51,feestdagen,1,0))),Z51,"")</f>
        <v/>
      </c>
    </row>
    <row r="52" spans="4:27" x14ac:dyDescent="0.2">
      <c r="D52" s="57">
        <f>D51+1</f>
        <v>42371</v>
      </c>
      <c r="E52" s="57" t="str">
        <f t="shared" si="0"/>
        <v/>
      </c>
      <c r="F52" s="58">
        <f>F51+1</f>
        <v>42402</v>
      </c>
      <c r="G52" s="59" t="str">
        <f t="shared" si="1"/>
        <v/>
      </c>
      <c r="H52" s="56">
        <f>H51+1</f>
        <v>42431</v>
      </c>
      <c r="I52" s="57" t="str">
        <f t="shared" si="2"/>
        <v/>
      </c>
      <c r="J52" s="58">
        <f t="shared" ref="J52:Z52" si="12">J51+1</f>
        <v>42462</v>
      </c>
      <c r="K52" s="59" t="str">
        <f t="shared" si="3"/>
        <v/>
      </c>
      <c r="L52" s="56">
        <f t="shared" si="12"/>
        <v>42492</v>
      </c>
      <c r="M52" s="57" t="str">
        <f t="shared" si="4"/>
        <v/>
      </c>
      <c r="N52" s="58">
        <f t="shared" si="12"/>
        <v>42523</v>
      </c>
      <c r="O52" s="59" t="str">
        <f t="shared" si="5"/>
        <v/>
      </c>
      <c r="P52" s="56">
        <f t="shared" si="12"/>
        <v>42553</v>
      </c>
      <c r="Q52" s="57" t="str">
        <f t="shared" si="6"/>
        <v/>
      </c>
      <c r="R52" s="58">
        <f t="shared" si="12"/>
        <v>42584</v>
      </c>
      <c r="S52" s="59" t="str">
        <f t="shared" si="7"/>
        <v/>
      </c>
      <c r="T52" s="56">
        <f t="shared" si="12"/>
        <v>42615</v>
      </c>
      <c r="U52" s="57" t="str">
        <f t="shared" si="8"/>
        <v/>
      </c>
      <c r="V52" s="58">
        <f t="shared" si="12"/>
        <v>42645</v>
      </c>
      <c r="W52" s="59" t="str">
        <f t="shared" si="9"/>
        <v/>
      </c>
      <c r="X52" s="56">
        <f t="shared" si="12"/>
        <v>42676</v>
      </c>
      <c r="Y52" s="57" t="str">
        <f t="shared" si="10"/>
        <v/>
      </c>
      <c r="Z52" s="58">
        <f t="shared" si="12"/>
        <v>42706</v>
      </c>
      <c r="AA52" s="59" t="str">
        <f t="shared" si="11"/>
        <v/>
      </c>
    </row>
    <row r="53" spans="4:27" x14ac:dyDescent="0.2">
      <c r="D53" s="57">
        <f t="shared" ref="D53:D81" si="13">D52+1</f>
        <v>42372</v>
      </c>
      <c r="E53" s="57" t="str">
        <f t="shared" si="0"/>
        <v/>
      </c>
      <c r="F53" s="58">
        <f t="shared" ref="F53:F78" si="14">F52+1</f>
        <v>42403</v>
      </c>
      <c r="G53" s="59" t="str">
        <f t="shared" si="1"/>
        <v/>
      </c>
      <c r="H53" s="56">
        <f t="shared" ref="H53:H81" si="15">H52+1</f>
        <v>42432</v>
      </c>
      <c r="I53" s="57" t="str">
        <f t="shared" si="2"/>
        <v/>
      </c>
      <c r="J53" s="58">
        <f t="shared" ref="J53:J80" si="16">J52+1</f>
        <v>42463</v>
      </c>
      <c r="K53" s="59" t="str">
        <f t="shared" si="3"/>
        <v/>
      </c>
      <c r="L53" s="56">
        <f t="shared" ref="L53:L81" si="17">L52+1</f>
        <v>42493</v>
      </c>
      <c r="M53" s="57" t="str">
        <f t="shared" si="4"/>
        <v/>
      </c>
      <c r="N53" s="58">
        <f t="shared" ref="N53:N80" si="18">N52+1</f>
        <v>42524</v>
      </c>
      <c r="O53" s="59" t="str">
        <f t="shared" si="5"/>
        <v/>
      </c>
      <c r="P53" s="56">
        <f t="shared" ref="P53:P81" si="19">P52+1</f>
        <v>42554</v>
      </c>
      <c r="Q53" s="57" t="str">
        <f t="shared" si="6"/>
        <v/>
      </c>
      <c r="R53" s="58">
        <f t="shared" ref="R53:R81" si="20">R52+1</f>
        <v>42585</v>
      </c>
      <c r="S53" s="59" t="str">
        <f t="shared" si="7"/>
        <v/>
      </c>
      <c r="T53" s="56">
        <f t="shared" ref="T53:T80" si="21">T52+1</f>
        <v>42616</v>
      </c>
      <c r="U53" s="57" t="str">
        <f t="shared" si="8"/>
        <v/>
      </c>
      <c r="V53" s="58">
        <f t="shared" ref="V53:V81" si="22">V52+1</f>
        <v>42646</v>
      </c>
      <c r="W53" s="59" t="str">
        <f t="shared" si="9"/>
        <v/>
      </c>
      <c r="X53" s="56">
        <f t="shared" ref="X53:X80" si="23">X52+1</f>
        <v>42677</v>
      </c>
      <c r="Y53" s="57" t="str">
        <f t="shared" si="10"/>
        <v/>
      </c>
      <c r="Z53" s="58">
        <f t="shared" ref="Z53:Z81" si="24">Z52+1</f>
        <v>42707</v>
      </c>
      <c r="AA53" s="59" t="str">
        <f t="shared" si="11"/>
        <v/>
      </c>
    </row>
    <row r="54" spans="4:27" x14ac:dyDescent="0.2">
      <c r="D54" s="57">
        <f t="shared" si="13"/>
        <v>42373</v>
      </c>
      <c r="E54" s="57" t="str">
        <f t="shared" si="0"/>
        <v/>
      </c>
      <c r="F54" s="58">
        <f t="shared" si="14"/>
        <v>42404</v>
      </c>
      <c r="G54" s="59" t="str">
        <f t="shared" si="1"/>
        <v/>
      </c>
      <c r="H54" s="56">
        <f t="shared" si="15"/>
        <v>42433</v>
      </c>
      <c r="I54" s="57" t="str">
        <f t="shared" si="2"/>
        <v/>
      </c>
      <c r="J54" s="58">
        <f t="shared" si="16"/>
        <v>42464</v>
      </c>
      <c r="K54" s="59" t="str">
        <f t="shared" si="3"/>
        <v/>
      </c>
      <c r="L54" s="56">
        <f t="shared" si="17"/>
        <v>42494</v>
      </c>
      <c r="M54" s="57" t="str">
        <f t="shared" si="4"/>
        <v/>
      </c>
      <c r="N54" s="58">
        <f t="shared" si="18"/>
        <v>42525</v>
      </c>
      <c r="O54" s="59" t="str">
        <f t="shared" si="5"/>
        <v/>
      </c>
      <c r="P54" s="56">
        <f t="shared" si="19"/>
        <v>42555</v>
      </c>
      <c r="Q54" s="57" t="str">
        <f t="shared" si="6"/>
        <v/>
      </c>
      <c r="R54" s="58">
        <f t="shared" si="20"/>
        <v>42586</v>
      </c>
      <c r="S54" s="59" t="str">
        <f t="shared" si="7"/>
        <v/>
      </c>
      <c r="T54" s="56">
        <f t="shared" si="21"/>
        <v>42617</v>
      </c>
      <c r="U54" s="57" t="str">
        <f t="shared" si="8"/>
        <v/>
      </c>
      <c r="V54" s="58">
        <f t="shared" si="22"/>
        <v>42647</v>
      </c>
      <c r="W54" s="59" t="str">
        <f t="shared" si="9"/>
        <v/>
      </c>
      <c r="X54" s="56">
        <f t="shared" si="23"/>
        <v>42678</v>
      </c>
      <c r="Y54" s="57" t="str">
        <f t="shared" si="10"/>
        <v/>
      </c>
      <c r="Z54" s="58">
        <f t="shared" si="24"/>
        <v>42708</v>
      </c>
      <c r="AA54" s="59" t="str">
        <f t="shared" si="11"/>
        <v/>
      </c>
    </row>
    <row r="55" spans="4:27" x14ac:dyDescent="0.2">
      <c r="D55" s="57">
        <f t="shared" si="13"/>
        <v>42374</v>
      </c>
      <c r="E55" s="57" t="str">
        <f t="shared" si="0"/>
        <v/>
      </c>
      <c r="F55" s="58">
        <f t="shared" si="14"/>
        <v>42405</v>
      </c>
      <c r="G55" s="59" t="str">
        <f t="shared" si="1"/>
        <v/>
      </c>
      <c r="H55" s="56">
        <f t="shared" si="15"/>
        <v>42434</v>
      </c>
      <c r="I55" s="57" t="str">
        <f t="shared" si="2"/>
        <v/>
      </c>
      <c r="J55" s="58">
        <f t="shared" si="16"/>
        <v>42465</v>
      </c>
      <c r="K55" s="59" t="str">
        <f t="shared" si="3"/>
        <v/>
      </c>
      <c r="L55" s="56">
        <f t="shared" si="17"/>
        <v>42495</v>
      </c>
      <c r="M55" s="57">
        <f t="shared" si="4"/>
        <v>42495</v>
      </c>
      <c r="N55" s="58">
        <f t="shared" si="18"/>
        <v>42526</v>
      </c>
      <c r="O55" s="59" t="str">
        <f t="shared" si="5"/>
        <v/>
      </c>
      <c r="P55" s="56">
        <f t="shared" si="19"/>
        <v>42556</v>
      </c>
      <c r="Q55" s="57" t="str">
        <f t="shared" si="6"/>
        <v/>
      </c>
      <c r="R55" s="58">
        <f t="shared" si="20"/>
        <v>42587</v>
      </c>
      <c r="S55" s="59" t="str">
        <f t="shared" si="7"/>
        <v/>
      </c>
      <c r="T55" s="56">
        <f t="shared" si="21"/>
        <v>42618</v>
      </c>
      <c r="U55" s="57" t="str">
        <f t="shared" si="8"/>
        <v/>
      </c>
      <c r="V55" s="58">
        <f t="shared" si="22"/>
        <v>42648</v>
      </c>
      <c r="W55" s="59" t="str">
        <f t="shared" si="9"/>
        <v/>
      </c>
      <c r="X55" s="56">
        <f t="shared" si="23"/>
        <v>42679</v>
      </c>
      <c r="Y55" s="57" t="str">
        <f t="shared" si="10"/>
        <v/>
      </c>
      <c r="Z55" s="58">
        <f t="shared" si="24"/>
        <v>42709</v>
      </c>
      <c r="AA55" s="59">
        <f t="shared" si="11"/>
        <v>42709</v>
      </c>
    </row>
    <row r="56" spans="4:27" x14ac:dyDescent="0.2">
      <c r="D56" s="57">
        <f t="shared" si="13"/>
        <v>42375</v>
      </c>
      <c r="E56" s="57" t="str">
        <f t="shared" si="0"/>
        <v/>
      </c>
      <c r="F56" s="58">
        <f t="shared" si="14"/>
        <v>42406</v>
      </c>
      <c r="G56" s="59" t="str">
        <f t="shared" si="1"/>
        <v/>
      </c>
      <c r="H56" s="56">
        <f t="shared" si="15"/>
        <v>42435</v>
      </c>
      <c r="I56" s="57" t="str">
        <f t="shared" si="2"/>
        <v/>
      </c>
      <c r="J56" s="58">
        <f t="shared" si="16"/>
        <v>42466</v>
      </c>
      <c r="K56" s="59" t="str">
        <f t="shared" si="3"/>
        <v/>
      </c>
      <c r="L56" s="56">
        <f t="shared" si="17"/>
        <v>42496</v>
      </c>
      <c r="M56" s="57" t="str">
        <f t="shared" si="4"/>
        <v/>
      </c>
      <c r="N56" s="58">
        <f t="shared" si="18"/>
        <v>42527</v>
      </c>
      <c r="O56" s="59" t="str">
        <f t="shared" si="5"/>
        <v/>
      </c>
      <c r="P56" s="56">
        <f t="shared" si="19"/>
        <v>42557</v>
      </c>
      <c r="Q56" s="57" t="str">
        <f t="shared" si="6"/>
        <v/>
      </c>
      <c r="R56" s="58">
        <f t="shared" si="20"/>
        <v>42588</v>
      </c>
      <c r="S56" s="59" t="str">
        <f t="shared" si="7"/>
        <v/>
      </c>
      <c r="T56" s="56">
        <f t="shared" si="21"/>
        <v>42619</v>
      </c>
      <c r="U56" s="57" t="str">
        <f t="shared" si="8"/>
        <v/>
      </c>
      <c r="V56" s="58">
        <f t="shared" si="22"/>
        <v>42649</v>
      </c>
      <c r="W56" s="59" t="str">
        <f t="shared" si="9"/>
        <v/>
      </c>
      <c r="X56" s="56">
        <f t="shared" si="23"/>
        <v>42680</v>
      </c>
      <c r="Y56" s="57" t="str">
        <f t="shared" si="10"/>
        <v/>
      </c>
      <c r="Z56" s="58">
        <f t="shared" si="24"/>
        <v>42710</v>
      </c>
      <c r="AA56" s="59" t="str">
        <f t="shared" si="11"/>
        <v/>
      </c>
    </row>
    <row r="57" spans="4:27" x14ac:dyDescent="0.2">
      <c r="D57" s="57">
        <f t="shared" si="13"/>
        <v>42376</v>
      </c>
      <c r="E57" s="57" t="str">
        <f t="shared" si="0"/>
        <v/>
      </c>
      <c r="F57" s="58">
        <f t="shared" si="14"/>
        <v>42407</v>
      </c>
      <c r="G57" s="59" t="str">
        <f t="shared" si="1"/>
        <v/>
      </c>
      <c r="H57" s="56">
        <f t="shared" si="15"/>
        <v>42436</v>
      </c>
      <c r="I57" s="57" t="str">
        <f t="shared" si="2"/>
        <v/>
      </c>
      <c r="J57" s="58">
        <f t="shared" si="16"/>
        <v>42467</v>
      </c>
      <c r="K57" s="59" t="str">
        <f t="shared" si="3"/>
        <v/>
      </c>
      <c r="L57" s="56">
        <f t="shared" si="17"/>
        <v>42497</v>
      </c>
      <c r="M57" s="57" t="str">
        <f t="shared" si="4"/>
        <v/>
      </c>
      <c r="N57" s="58">
        <f t="shared" si="18"/>
        <v>42528</v>
      </c>
      <c r="O57" s="59" t="str">
        <f t="shared" si="5"/>
        <v/>
      </c>
      <c r="P57" s="56">
        <f t="shared" si="19"/>
        <v>42558</v>
      </c>
      <c r="Q57" s="57" t="str">
        <f t="shared" si="6"/>
        <v/>
      </c>
      <c r="R57" s="58">
        <f t="shared" si="20"/>
        <v>42589</v>
      </c>
      <c r="S57" s="59" t="str">
        <f t="shared" si="7"/>
        <v/>
      </c>
      <c r="T57" s="56">
        <f t="shared" si="21"/>
        <v>42620</v>
      </c>
      <c r="U57" s="57" t="str">
        <f t="shared" si="8"/>
        <v/>
      </c>
      <c r="V57" s="58">
        <f t="shared" si="22"/>
        <v>42650</v>
      </c>
      <c r="W57" s="59" t="str">
        <f t="shared" si="9"/>
        <v/>
      </c>
      <c r="X57" s="56">
        <f t="shared" si="23"/>
        <v>42681</v>
      </c>
      <c r="Y57" s="57" t="str">
        <f t="shared" si="10"/>
        <v/>
      </c>
      <c r="Z57" s="58">
        <f t="shared" si="24"/>
        <v>42711</v>
      </c>
      <c r="AA57" s="59" t="str">
        <f t="shared" si="11"/>
        <v/>
      </c>
    </row>
    <row r="58" spans="4:27" x14ac:dyDescent="0.2">
      <c r="D58" s="57">
        <f t="shared" si="13"/>
        <v>42377</v>
      </c>
      <c r="E58" s="57" t="str">
        <f t="shared" si="0"/>
        <v/>
      </c>
      <c r="F58" s="58">
        <f t="shared" si="14"/>
        <v>42408</v>
      </c>
      <c r="G58" s="59" t="str">
        <f t="shared" si="1"/>
        <v/>
      </c>
      <c r="H58" s="56">
        <f t="shared" si="15"/>
        <v>42437</v>
      </c>
      <c r="I58" s="57" t="str">
        <f t="shared" si="2"/>
        <v/>
      </c>
      <c r="J58" s="58">
        <f t="shared" si="16"/>
        <v>42468</v>
      </c>
      <c r="K58" s="59" t="str">
        <f t="shared" si="3"/>
        <v/>
      </c>
      <c r="L58" s="56">
        <f t="shared" si="17"/>
        <v>42498</v>
      </c>
      <c r="M58" s="57" t="str">
        <f t="shared" si="4"/>
        <v/>
      </c>
      <c r="N58" s="58">
        <f t="shared" si="18"/>
        <v>42529</v>
      </c>
      <c r="O58" s="59" t="str">
        <f t="shared" si="5"/>
        <v/>
      </c>
      <c r="P58" s="56">
        <f t="shared" si="19"/>
        <v>42559</v>
      </c>
      <c r="Q58" s="57" t="str">
        <f t="shared" si="6"/>
        <v/>
      </c>
      <c r="R58" s="58">
        <f t="shared" si="20"/>
        <v>42590</v>
      </c>
      <c r="S58" s="59" t="str">
        <f t="shared" si="7"/>
        <v/>
      </c>
      <c r="T58" s="56">
        <f t="shared" si="21"/>
        <v>42621</v>
      </c>
      <c r="U58" s="57" t="str">
        <f t="shared" si="8"/>
        <v/>
      </c>
      <c r="V58" s="58">
        <f t="shared" si="22"/>
        <v>42651</v>
      </c>
      <c r="W58" s="59" t="str">
        <f t="shared" si="9"/>
        <v/>
      </c>
      <c r="X58" s="56">
        <f t="shared" si="23"/>
        <v>42682</v>
      </c>
      <c r="Y58" s="57" t="str">
        <f t="shared" si="10"/>
        <v/>
      </c>
      <c r="Z58" s="58">
        <f t="shared" si="24"/>
        <v>42712</v>
      </c>
      <c r="AA58" s="59" t="str">
        <f t="shared" si="11"/>
        <v/>
      </c>
    </row>
    <row r="59" spans="4:27" x14ac:dyDescent="0.2">
      <c r="D59" s="57">
        <f t="shared" si="13"/>
        <v>42378</v>
      </c>
      <c r="E59" s="57" t="str">
        <f t="shared" si="0"/>
        <v/>
      </c>
      <c r="F59" s="58">
        <f t="shared" si="14"/>
        <v>42409</v>
      </c>
      <c r="G59" s="59" t="str">
        <f t="shared" si="1"/>
        <v/>
      </c>
      <c r="H59" s="56">
        <f t="shared" si="15"/>
        <v>42438</v>
      </c>
      <c r="I59" s="57" t="str">
        <f t="shared" si="2"/>
        <v/>
      </c>
      <c r="J59" s="58">
        <f t="shared" si="16"/>
        <v>42469</v>
      </c>
      <c r="K59" s="59" t="str">
        <f t="shared" si="3"/>
        <v/>
      </c>
      <c r="L59" s="56">
        <f t="shared" si="17"/>
        <v>42499</v>
      </c>
      <c r="M59" s="57" t="str">
        <f t="shared" si="4"/>
        <v/>
      </c>
      <c r="N59" s="58">
        <f t="shared" si="18"/>
        <v>42530</v>
      </c>
      <c r="O59" s="59" t="str">
        <f t="shared" si="5"/>
        <v/>
      </c>
      <c r="P59" s="56">
        <f t="shared" si="19"/>
        <v>42560</v>
      </c>
      <c r="Q59" s="57" t="str">
        <f t="shared" si="6"/>
        <v/>
      </c>
      <c r="R59" s="58">
        <f t="shared" si="20"/>
        <v>42591</v>
      </c>
      <c r="S59" s="59" t="str">
        <f t="shared" si="7"/>
        <v/>
      </c>
      <c r="T59" s="56">
        <f t="shared" si="21"/>
        <v>42622</v>
      </c>
      <c r="U59" s="57" t="str">
        <f t="shared" si="8"/>
        <v/>
      </c>
      <c r="V59" s="58">
        <f t="shared" si="22"/>
        <v>42652</v>
      </c>
      <c r="W59" s="59" t="str">
        <f t="shared" si="9"/>
        <v/>
      </c>
      <c r="X59" s="56">
        <f t="shared" si="23"/>
        <v>42683</v>
      </c>
      <c r="Y59" s="57" t="str">
        <f t="shared" si="10"/>
        <v/>
      </c>
      <c r="Z59" s="58">
        <f t="shared" si="24"/>
        <v>42713</v>
      </c>
      <c r="AA59" s="59" t="str">
        <f t="shared" si="11"/>
        <v/>
      </c>
    </row>
    <row r="60" spans="4:27" x14ac:dyDescent="0.2">
      <c r="D60" s="57">
        <f t="shared" si="13"/>
        <v>42379</v>
      </c>
      <c r="E60" s="57" t="str">
        <f t="shared" si="0"/>
        <v/>
      </c>
      <c r="F60" s="58">
        <f t="shared" si="14"/>
        <v>42410</v>
      </c>
      <c r="G60" s="59" t="str">
        <f t="shared" si="1"/>
        <v/>
      </c>
      <c r="H60" s="56">
        <f t="shared" si="15"/>
        <v>42439</v>
      </c>
      <c r="I60" s="57" t="str">
        <f t="shared" si="2"/>
        <v/>
      </c>
      <c r="J60" s="58">
        <f t="shared" si="16"/>
        <v>42470</v>
      </c>
      <c r="K60" s="59" t="str">
        <f t="shared" si="3"/>
        <v/>
      </c>
      <c r="L60" s="56">
        <f t="shared" si="17"/>
        <v>42500</v>
      </c>
      <c r="M60" s="57" t="str">
        <f t="shared" si="4"/>
        <v/>
      </c>
      <c r="N60" s="58">
        <f t="shared" si="18"/>
        <v>42531</v>
      </c>
      <c r="O60" s="59" t="str">
        <f t="shared" si="5"/>
        <v/>
      </c>
      <c r="P60" s="56">
        <f t="shared" si="19"/>
        <v>42561</v>
      </c>
      <c r="Q60" s="57" t="str">
        <f t="shared" si="6"/>
        <v/>
      </c>
      <c r="R60" s="58">
        <f t="shared" si="20"/>
        <v>42592</v>
      </c>
      <c r="S60" s="59" t="str">
        <f t="shared" si="7"/>
        <v/>
      </c>
      <c r="T60" s="56">
        <f t="shared" si="21"/>
        <v>42623</v>
      </c>
      <c r="U60" s="57" t="str">
        <f t="shared" si="8"/>
        <v/>
      </c>
      <c r="V60" s="58">
        <f t="shared" si="22"/>
        <v>42653</v>
      </c>
      <c r="W60" s="59" t="str">
        <f t="shared" si="9"/>
        <v/>
      </c>
      <c r="X60" s="56">
        <f t="shared" si="23"/>
        <v>42684</v>
      </c>
      <c r="Y60" s="57" t="str">
        <f t="shared" si="10"/>
        <v/>
      </c>
      <c r="Z60" s="58">
        <f t="shared" si="24"/>
        <v>42714</v>
      </c>
      <c r="AA60" s="59" t="str">
        <f t="shared" si="11"/>
        <v/>
      </c>
    </row>
    <row r="61" spans="4:27" x14ac:dyDescent="0.2">
      <c r="D61" s="57">
        <f t="shared" si="13"/>
        <v>42380</v>
      </c>
      <c r="E61" s="57" t="str">
        <f t="shared" si="0"/>
        <v/>
      </c>
      <c r="F61" s="58">
        <f t="shared" si="14"/>
        <v>42411</v>
      </c>
      <c r="G61" s="59" t="str">
        <f t="shared" si="1"/>
        <v/>
      </c>
      <c r="H61" s="56">
        <f t="shared" si="15"/>
        <v>42440</v>
      </c>
      <c r="I61" s="57" t="str">
        <f t="shared" si="2"/>
        <v/>
      </c>
      <c r="J61" s="58">
        <f t="shared" si="16"/>
        <v>42471</v>
      </c>
      <c r="K61" s="59" t="str">
        <f t="shared" si="3"/>
        <v/>
      </c>
      <c r="L61" s="56">
        <f t="shared" si="17"/>
        <v>42501</v>
      </c>
      <c r="M61" s="57" t="str">
        <f t="shared" si="4"/>
        <v/>
      </c>
      <c r="N61" s="58">
        <f t="shared" si="18"/>
        <v>42532</v>
      </c>
      <c r="O61" s="59" t="str">
        <f t="shared" si="5"/>
        <v/>
      </c>
      <c r="P61" s="56">
        <f t="shared" si="19"/>
        <v>42562</v>
      </c>
      <c r="Q61" s="57" t="str">
        <f t="shared" si="6"/>
        <v/>
      </c>
      <c r="R61" s="58">
        <f t="shared" si="20"/>
        <v>42593</v>
      </c>
      <c r="S61" s="59" t="str">
        <f t="shared" si="7"/>
        <v/>
      </c>
      <c r="T61" s="56">
        <f t="shared" si="21"/>
        <v>42624</v>
      </c>
      <c r="U61" s="57" t="str">
        <f t="shared" si="8"/>
        <v/>
      </c>
      <c r="V61" s="58">
        <f t="shared" si="22"/>
        <v>42654</v>
      </c>
      <c r="W61" s="59" t="str">
        <f t="shared" si="9"/>
        <v/>
      </c>
      <c r="X61" s="56">
        <f t="shared" si="23"/>
        <v>42685</v>
      </c>
      <c r="Y61" s="57" t="str">
        <f t="shared" si="10"/>
        <v/>
      </c>
      <c r="Z61" s="58">
        <f t="shared" si="24"/>
        <v>42715</v>
      </c>
      <c r="AA61" s="59" t="str">
        <f t="shared" si="11"/>
        <v/>
      </c>
    </row>
    <row r="62" spans="4:27" x14ac:dyDescent="0.2">
      <c r="D62" s="57">
        <f t="shared" si="13"/>
        <v>42381</v>
      </c>
      <c r="E62" s="57" t="str">
        <f t="shared" si="0"/>
        <v/>
      </c>
      <c r="F62" s="58">
        <f t="shared" si="14"/>
        <v>42412</v>
      </c>
      <c r="G62" s="59" t="str">
        <f t="shared" si="1"/>
        <v/>
      </c>
      <c r="H62" s="56">
        <f t="shared" si="15"/>
        <v>42441</v>
      </c>
      <c r="I62" s="57" t="str">
        <f t="shared" si="2"/>
        <v/>
      </c>
      <c r="J62" s="58">
        <f t="shared" si="16"/>
        <v>42472</v>
      </c>
      <c r="K62" s="59" t="str">
        <f t="shared" si="3"/>
        <v/>
      </c>
      <c r="L62" s="56">
        <f t="shared" si="17"/>
        <v>42502</v>
      </c>
      <c r="M62" s="57" t="str">
        <f t="shared" si="4"/>
        <v/>
      </c>
      <c r="N62" s="58">
        <f t="shared" si="18"/>
        <v>42533</v>
      </c>
      <c r="O62" s="59" t="str">
        <f t="shared" si="5"/>
        <v/>
      </c>
      <c r="P62" s="56">
        <f t="shared" si="19"/>
        <v>42563</v>
      </c>
      <c r="Q62" s="57" t="str">
        <f t="shared" si="6"/>
        <v/>
      </c>
      <c r="R62" s="58">
        <f t="shared" si="20"/>
        <v>42594</v>
      </c>
      <c r="S62" s="59" t="str">
        <f t="shared" si="7"/>
        <v/>
      </c>
      <c r="T62" s="56">
        <f t="shared" si="21"/>
        <v>42625</v>
      </c>
      <c r="U62" s="57" t="str">
        <f t="shared" si="8"/>
        <v/>
      </c>
      <c r="V62" s="58">
        <f t="shared" si="22"/>
        <v>42655</v>
      </c>
      <c r="W62" s="59" t="str">
        <f t="shared" si="9"/>
        <v/>
      </c>
      <c r="X62" s="56">
        <f t="shared" si="23"/>
        <v>42686</v>
      </c>
      <c r="Y62" s="57" t="str">
        <f t="shared" si="10"/>
        <v/>
      </c>
      <c r="Z62" s="58">
        <f t="shared" si="24"/>
        <v>42716</v>
      </c>
      <c r="AA62" s="59" t="str">
        <f t="shared" si="11"/>
        <v/>
      </c>
    </row>
    <row r="63" spans="4:27" x14ac:dyDescent="0.2">
      <c r="D63" s="57">
        <f t="shared" si="13"/>
        <v>42382</v>
      </c>
      <c r="E63" s="57" t="str">
        <f t="shared" si="0"/>
        <v/>
      </c>
      <c r="F63" s="58">
        <f t="shared" si="14"/>
        <v>42413</v>
      </c>
      <c r="G63" s="59" t="str">
        <f t="shared" si="1"/>
        <v/>
      </c>
      <c r="H63" s="56">
        <f t="shared" si="15"/>
        <v>42442</v>
      </c>
      <c r="I63" s="57" t="str">
        <f t="shared" si="2"/>
        <v/>
      </c>
      <c r="J63" s="58">
        <f t="shared" si="16"/>
        <v>42473</v>
      </c>
      <c r="K63" s="59" t="str">
        <f t="shared" si="3"/>
        <v/>
      </c>
      <c r="L63" s="56">
        <f t="shared" si="17"/>
        <v>42503</v>
      </c>
      <c r="M63" s="57" t="str">
        <f t="shared" si="4"/>
        <v/>
      </c>
      <c r="N63" s="58">
        <f t="shared" si="18"/>
        <v>42534</v>
      </c>
      <c r="O63" s="59" t="str">
        <f t="shared" si="5"/>
        <v/>
      </c>
      <c r="P63" s="56">
        <f t="shared" si="19"/>
        <v>42564</v>
      </c>
      <c r="Q63" s="57" t="str">
        <f t="shared" si="6"/>
        <v/>
      </c>
      <c r="R63" s="58">
        <f t="shared" si="20"/>
        <v>42595</v>
      </c>
      <c r="S63" s="59" t="str">
        <f t="shared" si="7"/>
        <v/>
      </c>
      <c r="T63" s="56">
        <f t="shared" si="21"/>
        <v>42626</v>
      </c>
      <c r="U63" s="57" t="str">
        <f t="shared" si="8"/>
        <v/>
      </c>
      <c r="V63" s="58">
        <f t="shared" si="22"/>
        <v>42656</v>
      </c>
      <c r="W63" s="59" t="str">
        <f t="shared" si="9"/>
        <v/>
      </c>
      <c r="X63" s="56">
        <f t="shared" si="23"/>
        <v>42687</v>
      </c>
      <c r="Y63" s="57" t="str">
        <f t="shared" si="10"/>
        <v/>
      </c>
      <c r="Z63" s="58">
        <f t="shared" si="24"/>
        <v>42717</v>
      </c>
      <c r="AA63" s="59" t="str">
        <f t="shared" si="11"/>
        <v/>
      </c>
    </row>
    <row r="64" spans="4:27" x14ac:dyDescent="0.2">
      <c r="D64" s="57">
        <f t="shared" si="13"/>
        <v>42383</v>
      </c>
      <c r="E64" s="57" t="str">
        <f t="shared" si="0"/>
        <v/>
      </c>
      <c r="F64" s="58">
        <f t="shared" si="14"/>
        <v>42414</v>
      </c>
      <c r="G64" s="59" t="str">
        <f t="shared" si="1"/>
        <v/>
      </c>
      <c r="H64" s="56">
        <f t="shared" si="15"/>
        <v>42443</v>
      </c>
      <c r="I64" s="57" t="str">
        <f t="shared" si="2"/>
        <v/>
      </c>
      <c r="J64" s="58">
        <f t="shared" si="16"/>
        <v>42474</v>
      </c>
      <c r="K64" s="59" t="str">
        <f t="shared" si="3"/>
        <v/>
      </c>
      <c r="L64" s="56">
        <f t="shared" si="17"/>
        <v>42504</v>
      </c>
      <c r="M64" s="57" t="str">
        <f t="shared" si="4"/>
        <v/>
      </c>
      <c r="N64" s="58">
        <f t="shared" si="18"/>
        <v>42535</v>
      </c>
      <c r="O64" s="59" t="str">
        <f t="shared" si="5"/>
        <v/>
      </c>
      <c r="P64" s="56">
        <f t="shared" si="19"/>
        <v>42565</v>
      </c>
      <c r="Q64" s="57" t="str">
        <f t="shared" si="6"/>
        <v/>
      </c>
      <c r="R64" s="58">
        <f t="shared" si="20"/>
        <v>42596</v>
      </c>
      <c r="S64" s="59" t="str">
        <f t="shared" si="7"/>
        <v/>
      </c>
      <c r="T64" s="56">
        <f t="shared" si="21"/>
        <v>42627</v>
      </c>
      <c r="U64" s="57" t="str">
        <f t="shared" si="8"/>
        <v/>
      </c>
      <c r="V64" s="58">
        <f t="shared" si="22"/>
        <v>42657</v>
      </c>
      <c r="W64" s="59" t="str">
        <f t="shared" si="9"/>
        <v/>
      </c>
      <c r="X64" s="56">
        <f t="shared" si="23"/>
        <v>42688</v>
      </c>
      <c r="Y64" s="57" t="str">
        <f t="shared" si="10"/>
        <v/>
      </c>
      <c r="Z64" s="58">
        <f t="shared" si="24"/>
        <v>42718</v>
      </c>
      <c r="AA64" s="59" t="str">
        <f t="shared" si="11"/>
        <v/>
      </c>
    </row>
    <row r="65" spans="4:27" x14ac:dyDescent="0.2">
      <c r="D65" s="57">
        <f t="shared" si="13"/>
        <v>42384</v>
      </c>
      <c r="E65" s="57" t="str">
        <f t="shared" si="0"/>
        <v/>
      </c>
      <c r="F65" s="58">
        <f t="shared" si="14"/>
        <v>42415</v>
      </c>
      <c r="G65" s="59" t="str">
        <f t="shared" si="1"/>
        <v/>
      </c>
      <c r="H65" s="56">
        <f t="shared" si="15"/>
        <v>42444</v>
      </c>
      <c r="I65" s="57" t="str">
        <f t="shared" si="2"/>
        <v/>
      </c>
      <c r="J65" s="58">
        <f t="shared" si="16"/>
        <v>42475</v>
      </c>
      <c r="K65" s="59" t="str">
        <f t="shared" si="3"/>
        <v/>
      </c>
      <c r="L65" s="56">
        <f t="shared" si="17"/>
        <v>42505</v>
      </c>
      <c r="M65" s="57">
        <f t="shared" si="4"/>
        <v>42505</v>
      </c>
      <c r="N65" s="58">
        <f t="shared" si="18"/>
        <v>42536</v>
      </c>
      <c r="O65" s="59" t="str">
        <f t="shared" si="5"/>
        <v/>
      </c>
      <c r="P65" s="56">
        <f t="shared" si="19"/>
        <v>42566</v>
      </c>
      <c r="Q65" s="57" t="str">
        <f t="shared" si="6"/>
        <v/>
      </c>
      <c r="R65" s="58">
        <f t="shared" si="20"/>
        <v>42597</v>
      </c>
      <c r="S65" s="59" t="str">
        <f t="shared" si="7"/>
        <v/>
      </c>
      <c r="T65" s="56">
        <f t="shared" si="21"/>
        <v>42628</v>
      </c>
      <c r="U65" s="57" t="str">
        <f t="shared" si="8"/>
        <v/>
      </c>
      <c r="V65" s="58">
        <f t="shared" si="22"/>
        <v>42658</v>
      </c>
      <c r="W65" s="59" t="str">
        <f t="shared" si="9"/>
        <v/>
      </c>
      <c r="X65" s="56">
        <f t="shared" si="23"/>
        <v>42689</v>
      </c>
      <c r="Y65" s="57" t="str">
        <f t="shared" si="10"/>
        <v/>
      </c>
      <c r="Z65" s="58">
        <f t="shared" si="24"/>
        <v>42719</v>
      </c>
      <c r="AA65" s="59" t="str">
        <f t="shared" si="11"/>
        <v/>
      </c>
    </row>
    <row r="66" spans="4:27" x14ac:dyDescent="0.2">
      <c r="D66" s="57">
        <f t="shared" si="13"/>
        <v>42385</v>
      </c>
      <c r="E66" s="57" t="str">
        <f t="shared" si="0"/>
        <v/>
      </c>
      <c r="F66" s="58">
        <f t="shared" si="14"/>
        <v>42416</v>
      </c>
      <c r="G66" s="59" t="str">
        <f t="shared" si="1"/>
        <v/>
      </c>
      <c r="H66" s="56">
        <f t="shared" si="15"/>
        <v>42445</v>
      </c>
      <c r="I66" s="57" t="str">
        <f t="shared" si="2"/>
        <v/>
      </c>
      <c r="J66" s="58">
        <f t="shared" si="16"/>
        <v>42476</v>
      </c>
      <c r="K66" s="59" t="str">
        <f t="shared" si="3"/>
        <v/>
      </c>
      <c r="L66" s="56">
        <f t="shared" si="17"/>
        <v>42506</v>
      </c>
      <c r="M66" s="57">
        <f t="shared" si="4"/>
        <v>42506</v>
      </c>
      <c r="N66" s="58">
        <f t="shared" si="18"/>
        <v>42537</v>
      </c>
      <c r="O66" s="59" t="str">
        <f t="shared" si="5"/>
        <v/>
      </c>
      <c r="P66" s="56">
        <f t="shared" si="19"/>
        <v>42567</v>
      </c>
      <c r="Q66" s="57" t="str">
        <f t="shared" si="6"/>
        <v/>
      </c>
      <c r="R66" s="58">
        <f t="shared" si="20"/>
        <v>42598</v>
      </c>
      <c r="S66" s="59" t="str">
        <f t="shared" si="7"/>
        <v/>
      </c>
      <c r="T66" s="56">
        <f t="shared" si="21"/>
        <v>42629</v>
      </c>
      <c r="U66" s="57" t="str">
        <f t="shared" si="8"/>
        <v/>
      </c>
      <c r="V66" s="58">
        <f t="shared" si="22"/>
        <v>42659</v>
      </c>
      <c r="W66" s="59" t="str">
        <f t="shared" si="9"/>
        <v/>
      </c>
      <c r="X66" s="56">
        <f t="shared" si="23"/>
        <v>42690</v>
      </c>
      <c r="Y66" s="57" t="str">
        <f t="shared" si="10"/>
        <v/>
      </c>
      <c r="Z66" s="58">
        <f t="shared" si="24"/>
        <v>42720</v>
      </c>
      <c r="AA66" s="59" t="str">
        <f t="shared" si="11"/>
        <v/>
      </c>
    </row>
    <row r="67" spans="4:27" x14ac:dyDescent="0.2">
      <c r="D67" s="57">
        <f t="shared" si="13"/>
        <v>42386</v>
      </c>
      <c r="E67" s="57" t="str">
        <f t="shared" si="0"/>
        <v/>
      </c>
      <c r="F67" s="58">
        <f t="shared" si="14"/>
        <v>42417</v>
      </c>
      <c r="G67" s="59" t="str">
        <f t="shared" si="1"/>
        <v/>
      </c>
      <c r="H67" s="56">
        <f t="shared" si="15"/>
        <v>42446</v>
      </c>
      <c r="I67" s="57" t="str">
        <f t="shared" si="2"/>
        <v/>
      </c>
      <c r="J67" s="58">
        <f t="shared" si="16"/>
        <v>42477</v>
      </c>
      <c r="K67" s="59" t="str">
        <f t="shared" si="3"/>
        <v/>
      </c>
      <c r="L67" s="56">
        <f t="shared" si="17"/>
        <v>42507</v>
      </c>
      <c r="M67" s="57" t="str">
        <f t="shared" si="4"/>
        <v/>
      </c>
      <c r="N67" s="58">
        <f t="shared" si="18"/>
        <v>42538</v>
      </c>
      <c r="O67" s="59" t="str">
        <f t="shared" si="5"/>
        <v/>
      </c>
      <c r="P67" s="56">
        <f t="shared" si="19"/>
        <v>42568</v>
      </c>
      <c r="Q67" s="57" t="str">
        <f t="shared" si="6"/>
        <v/>
      </c>
      <c r="R67" s="58">
        <f t="shared" si="20"/>
        <v>42599</v>
      </c>
      <c r="S67" s="59" t="str">
        <f t="shared" si="7"/>
        <v/>
      </c>
      <c r="T67" s="56">
        <f t="shared" si="21"/>
        <v>42630</v>
      </c>
      <c r="U67" s="57" t="str">
        <f t="shared" si="8"/>
        <v/>
      </c>
      <c r="V67" s="58">
        <f t="shared" si="22"/>
        <v>42660</v>
      </c>
      <c r="W67" s="59" t="str">
        <f t="shared" si="9"/>
        <v/>
      </c>
      <c r="X67" s="56">
        <f t="shared" si="23"/>
        <v>42691</v>
      </c>
      <c r="Y67" s="57" t="str">
        <f t="shared" si="10"/>
        <v/>
      </c>
      <c r="Z67" s="58">
        <f t="shared" si="24"/>
        <v>42721</v>
      </c>
      <c r="AA67" s="59" t="str">
        <f t="shared" si="11"/>
        <v/>
      </c>
    </row>
    <row r="68" spans="4:27" x14ac:dyDescent="0.2">
      <c r="D68" s="57">
        <f t="shared" si="13"/>
        <v>42387</v>
      </c>
      <c r="E68" s="57" t="str">
        <f t="shared" si="0"/>
        <v/>
      </c>
      <c r="F68" s="58">
        <f t="shared" si="14"/>
        <v>42418</v>
      </c>
      <c r="G68" s="59" t="str">
        <f t="shared" si="1"/>
        <v/>
      </c>
      <c r="H68" s="56">
        <f t="shared" si="15"/>
        <v>42447</v>
      </c>
      <c r="I68" s="57" t="str">
        <f t="shared" si="2"/>
        <v/>
      </c>
      <c r="J68" s="58">
        <f t="shared" si="16"/>
        <v>42478</v>
      </c>
      <c r="K68" s="59" t="str">
        <f t="shared" si="3"/>
        <v/>
      </c>
      <c r="L68" s="56">
        <f t="shared" si="17"/>
        <v>42508</v>
      </c>
      <c r="M68" s="57" t="str">
        <f t="shared" si="4"/>
        <v/>
      </c>
      <c r="N68" s="58">
        <f t="shared" si="18"/>
        <v>42539</v>
      </c>
      <c r="O68" s="59" t="str">
        <f t="shared" si="5"/>
        <v/>
      </c>
      <c r="P68" s="56">
        <f t="shared" si="19"/>
        <v>42569</v>
      </c>
      <c r="Q68" s="57" t="str">
        <f t="shared" si="6"/>
        <v/>
      </c>
      <c r="R68" s="58">
        <f t="shared" si="20"/>
        <v>42600</v>
      </c>
      <c r="S68" s="59" t="str">
        <f t="shared" si="7"/>
        <v/>
      </c>
      <c r="T68" s="56">
        <f t="shared" si="21"/>
        <v>42631</v>
      </c>
      <c r="U68" s="57" t="str">
        <f t="shared" si="8"/>
        <v/>
      </c>
      <c r="V68" s="58">
        <f t="shared" si="22"/>
        <v>42661</v>
      </c>
      <c r="W68" s="59" t="str">
        <f t="shared" si="9"/>
        <v/>
      </c>
      <c r="X68" s="56">
        <f t="shared" si="23"/>
        <v>42692</v>
      </c>
      <c r="Y68" s="57" t="str">
        <f t="shared" si="10"/>
        <v/>
      </c>
      <c r="Z68" s="58">
        <f t="shared" si="24"/>
        <v>42722</v>
      </c>
      <c r="AA68" s="59" t="str">
        <f t="shared" si="11"/>
        <v/>
      </c>
    </row>
    <row r="69" spans="4:27" x14ac:dyDescent="0.2">
      <c r="D69" s="57">
        <f t="shared" si="13"/>
        <v>42388</v>
      </c>
      <c r="E69" s="57" t="str">
        <f t="shared" si="0"/>
        <v/>
      </c>
      <c r="F69" s="58">
        <f t="shared" si="14"/>
        <v>42419</v>
      </c>
      <c r="G69" s="59" t="str">
        <f t="shared" si="1"/>
        <v/>
      </c>
      <c r="H69" s="56">
        <f t="shared" si="15"/>
        <v>42448</v>
      </c>
      <c r="I69" s="57" t="str">
        <f t="shared" si="2"/>
        <v/>
      </c>
      <c r="J69" s="58">
        <f t="shared" si="16"/>
        <v>42479</v>
      </c>
      <c r="K69" s="59" t="str">
        <f t="shared" si="3"/>
        <v/>
      </c>
      <c r="L69" s="56">
        <f t="shared" si="17"/>
        <v>42509</v>
      </c>
      <c r="M69" s="57" t="str">
        <f t="shared" si="4"/>
        <v/>
      </c>
      <c r="N69" s="58">
        <f t="shared" si="18"/>
        <v>42540</v>
      </c>
      <c r="O69" s="59" t="str">
        <f t="shared" si="5"/>
        <v/>
      </c>
      <c r="P69" s="56">
        <f t="shared" si="19"/>
        <v>42570</v>
      </c>
      <c r="Q69" s="57" t="str">
        <f t="shared" si="6"/>
        <v/>
      </c>
      <c r="R69" s="58">
        <f t="shared" si="20"/>
        <v>42601</v>
      </c>
      <c r="S69" s="59" t="str">
        <f t="shared" si="7"/>
        <v/>
      </c>
      <c r="T69" s="56">
        <f t="shared" si="21"/>
        <v>42632</v>
      </c>
      <c r="U69" s="57" t="str">
        <f t="shared" si="8"/>
        <v/>
      </c>
      <c r="V69" s="58">
        <f t="shared" si="22"/>
        <v>42662</v>
      </c>
      <c r="W69" s="59" t="str">
        <f t="shared" si="9"/>
        <v/>
      </c>
      <c r="X69" s="56">
        <f t="shared" si="23"/>
        <v>42693</v>
      </c>
      <c r="Y69" s="57" t="str">
        <f t="shared" si="10"/>
        <v/>
      </c>
      <c r="Z69" s="58">
        <f t="shared" si="24"/>
        <v>42723</v>
      </c>
      <c r="AA69" s="59" t="str">
        <f t="shared" si="11"/>
        <v/>
      </c>
    </row>
    <row r="70" spans="4:27" x14ac:dyDescent="0.2">
      <c r="D70" s="57">
        <f t="shared" si="13"/>
        <v>42389</v>
      </c>
      <c r="E70" s="57" t="str">
        <f t="shared" si="0"/>
        <v/>
      </c>
      <c r="F70" s="58">
        <f t="shared" si="14"/>
        <v>42420</v>
      </c>
      <c r="G70" s="59" t="str">
        <f t="shared" si="1"/>
        <v/>
      </c>
      <c r="H70" s="56">
        <f t="shared" si="15"/>
        <v>42449</v>
      </c>
      <c r="I70" s="57" t="str">
        <f t="shared" si="2"/>
        <v/>
      </c>
      <c r="J70" s="58">
        <f t="shared" si="16"/>
        <v>42480</v>
      </c>
      <c r="K70" s="59" t="str">
        <f t="shared" si="3"/>
        <v/>
      </c>
      <c r="L70" s="56">
        <f t="shared" si="17"/>
        <v>42510</v>
      </c>
      <c r="M70" s="57" t="str">
        <f t="shared" si="4"/>
        <v/>
      </c>
      <c r="N70" s="58">
        <f t="shared" si="18"/>
        <v>42541</v>
      </c>
      <c r="O70" s="59" t="str">
        <f t="shared" si="5"/>
        <v/>
      </c>
      <c r="P70" s="56">
        <f t="shared" si="19"/>
        <v>42571</v>
      </c>
      <c r="Q70" s="57" t="str">
        <f t="shared" si="6"/>
        <v/>
      </c>
      <c r="R70" s="58">
        <f t="shared" si="20"/>
        <v>42602</v>
      </c>
      <c r="S70" s="59" t="str">
        <f t="shared" si="7"/>
        <v/>
      </c>
      <c r="T70" s="56">
        <f t="shared" si="21"/>
        <v>42633</v>
      </c>
      <c r="U70" s="57">
        <f t="shared" si="8"/>
        <v>42633</v>
      </c>
      <c r="V70" s="58">
        <f t="shared" si="22"/>
        <v>42663</v>
      </c>
      <c r="W70" s="59" t="str">
        <f t="shared" si="9"/>
        <v/>
      </c>
      <c r="X70" s="56">
        <f t="shared" si="23"/>
        <v>42694</v>
      </c>
      <c r="Y70" s="57" t="str">
        <f t="shared" si="10"/>
        <v/>
      </c>
      <c r="Z70" s="58">
        <f t="shared" si="24"/>
        <v>42724</v>
      </c>
      <c r="AA70" s="59" t="str">
        <f t="shared" si="11"/>
        <v/>
      </c>
    </row>
    <row r="71" spans="4:27" x14ac:dyDescent="0.2">
      <c r="D71" s="57">
        <f t="shared" si="13"/>
        <v>42390</v>
      </c>
      <c r="E71" s="57" t="str">
        <f t="shared" si="0"/>
        <v/>
      </c>
      <c r="F71" s="58">
        <f t="shared" si="14"/>
        <v>42421</v>
      </c>
      <c r="G71" s="59" t="str">
        <f t="shared" si="1"/>
        <v/>
      </c>
      <c r="H71" s="56">
        <f t="shared" si="15"/>
        <v>42450</v>
      </c>
      <c r="I71" s="57" t="str">
        <f t="shared" si="2"/>
        <v/>
      </c>
      <c r="J71" s="58">
        <f t="shared" si="16"/>
        <v>42481</v>
      </c>
      <c r="K71" s="59" t="str">
        <f t="shared" si="3"/>
        <v/>
      </c>
      <c r="L71" s="56">
        <f t="shared" si="17"/>
        <v>42511</v>
      </c>
      <c r="M71" s="57" t="str">
        <f t="shared" si="4"/>
        <v/>
      </c>
      <c r="N71" s="58">
        <f t="shared" si="18"/>
        <v>42542</v>
      </c>
      <c r="O71" s="59" t="str">
        <f t="shared" si="5"/>
        <v/>
      </c>
      <c r="P71" s="56">
        <f t="shared" si="19"/>
        <v>42572</v>
      </c>
      <c r="Q71" s="57" t="str">
        <f t="shared" si="6"/>
        <v/>
      </c>
      <c r="R71" s="58">
        <f t="shared" si="20"/>
        <v>42603</v>
      </c>
      <c r="S71" s="59" t="str">
        <f t="shared" si="7"/>
        <v/>
      </c>
      <c r="T71" s="56">
        <f t="shared" si="21"/>
        <v>42634</v>
      </c>
      <c r="U71" s="57" t="str">
        <f t="shared" si="8"/>
        <v/>
      </c>
      <c r="V71" s="58">
        <f t="shared" si="22"/>
        <v>42664</v>
      </c>
      <c r="W71" s="59" t="str">
        <f t="shared" si="9"/>
        <v/>
      </c>
      <c r="X71" s="56">
        <f t="shared" si="23"/>
        <v>42695</v>
      </c>
      <c r="Y71" s="57" t="str">
        <f t="shared" si="10"/>
        <v/>
      </c>
      <c r="Z71" s="58">
        <f t="shared" si="24"/>
        <v>42725</v>
      </c>
      <c r="AA71" s="59" t="str">
        <f t="shared" si="11"/>
        <v/>
      </c>
    </row>
    <row r="72" spans="4:27" x14ac:dyDescent="0.2">
      <c r="D72" s="57">
        <f t="shared" si="13"/>
        <v>42391</v>
      </c>
      <c r="E72" s="57" t="str">
        <f t="shared" si="0"/>
        <v/>
      </c>
      <c r="F72" s="58">
        <f t="shared" si="14"/>
        <v>42422</v>
      </c>
      <c r="G72" s="59" t="str">
        <f t="shared" si="1"/>
        <v/>
      </c>
      <c r="H72" s="56">
        <f t="shared" si="15"/>
        <v>42451</v>
      </c>
      <c r="I72" s="57" t="str">
        <f t="shared" si="2"/>
        <v/>
      </c>
      <c r="J72" s="58">
        <f t="shared" si="16"/>
        <v>42482</v>
      </c>
      <c r="K72" s="59" t="str">
        <f t="shared" si="3"/>
        <v/>
      </c>
      <c r="L72" s="56">
        <f t="shared" si="17"/>
        <v>42512</v>
      </c>
      <c r="M72" s="57" t="str">
        <f t="shared" si="4"/>
        <v/>
      </c>
      <c r="N72" s="58">
        <f t="shared" si="18"/>
        <v>42543</v>
      </c>
      <c r="O72" s="59" t="str">
        <f t="shared" si="5"/>
        <v/>
      </c>
      <c r="P72" s="56">
        <f t="shared" si="19"/>
        <v>42573</v>
      </c>
      <c r="Q72" s="57" t="str">
        <f t="shared" si="6"/>
        <v/>
      </c>
      <c r="R72" s="58">
        <f t="shared" si="20"/>
        <v>42604</v>
      </c>
      <c r="S72" s="59" t="str">
        <f t="shared" si="7"/>
        <v/>
      </c>
      <c r="T72" s="56">
        <f t="shared" si="21"/>
        <v>42635</v>
      </c>
      <c r="U72" s="57" t="str">
        <f t="shared" si="8"/>
        <v/>
      </c>
      <c r="V72" s="58">
        <f t="shared" si="22"/>
        <v>42665</v>
      </c>
      <c r="W72" s="59" t="str">
        <f t="shared" si="9"/>
        <v/>
      </c>
      <c r="X72" s="56">
        <f t="shared" si="23"/>
        <v>42696</v>
      </c>
      <c r="Y72" s="57" t="str">
        <f t="shared" si="10"/>
        <v/>
      </c>
      <c r="Z72" s="58">
        <f t="shared" si="24"/>
        <v>42726</v>
      </c>
      <c r="AA72" s="59" t="str">
        <f t="shared" si="11"/>
        <v/>
      </c>
    </row>
    <row r="73" spans="4:27" x14ac:dyDescent="0.2">
      <c r="D73" s="57">
        <f t="shared" si="13"/>
        <v>42392</v>
      </c>
      <c r="E73" s="57" t="str">
        <f t="shared" si="0"/>
        <v/>
      </c>
      <c r="F73" s="58">
        <f t="shared" si="14"/>
        <v>42423</v>
      </c>
      <c r="G73" s="59" t="str">
        <f t="shared" si="1"/>
        <v/>
      </c>
      <c r="H73" s="56">
        <f t="shared" si="15"/>
        <v>42452</v>
      </c>
      <c r="I73" s="57" t="str">
        <f t="shared" si="2"/>
        <v/>
      </c>
      <c r="J73" s="58">
        <f t="shared" si="16"/>
        <v>42483</v>
      </c>
      <c r="K73" s="59" t="str">
        <f t="shared" si="3"/>
        <v/>
      </c>
      <c r="L73" s="56">
        <f t="shared" si="17"/>
        <v>42513</v>
      </c>
      <c r="M73" s="57" t="str">
        <f t="shared" si="4"/>
        <v/>
      </c>
      <c r="N73" s="58">
        <f t="shared" si="18"/>
        <v>42544</v>
      </c>
      <c r="O73" s="59" t="str">
        <f t="shared" si="5"/>
        <v/>
      </c>
      <c r="P73" s="56">
        <f t="shared" si="19"/>
        <v>42574</v>
      </c>
      <c r="Q73" s="57" t="str">
        <f t="shared" si="6"/>
        <v/>
      </c>
      <c r="R73" s="58">
        <f t="shared" si="20"/>
        <v>42605</v>
      </c>
      <c r="S73" s="59" t="str">
        <f t="shared" si="7"/>
        <v/>
      </c>
      <c r="T73" s="56">
        <f t="shared" si="21"/>
        <v>42636</v>
      </c>
      <c r="U73" s="57" t="str">
        <f t="shared" si="8"/>
        <v/>
      </c>
      <c r="V73" s="58">
        <f t="shared" si="22"/>
        <v>42666</v>
      </c>
      <c r="W73" s="59" t="str">
        <f t="shared" si="9"/>
        <v/>
      </c>
      <c r="X73" s="56">
        <f t="shared" si="23"/>
        <v>42697</v>
      </c>
      <c r="Y73" s="57" t="str">
        <f t="shared" si="10"/>
        <v/>
      </c>
      <c r="Z73" s="58">
        <f t="shared" si="24"/>
        <v>42727</v>
      </c>
      <c r="AA73" s="59" t="str">
        <f t="shared" si="11"/>
        <v/>
      </c>
    </row>
    <row r="74" spans="4:27" x14ac:dyDescent="0.2">
      <c r="D74" s="57">
        <f t="shared" si="13"/>
        <v>42393</v>
      </c>
      <c r="E74" s="57" t="str">
        <f t="shared" si="0"/>
        <v/>
      </c>
      <c r="F74" s="58">
        <f t="shared" si="14"/>
        <v>42424</v>
      </c>
      <c r="G74" s="59" t="str">
        <f t="shared" si="1"/>
        <v/>
      </c>
      <c r="H74" s="56">
        <f t="shared" si="15"/>
        <v>42453</v>
      </c>
      <c r="I74" s="57" t="str">
        <f t="shared" si="2"/>
        <v/>
      </c>
      <c r="J74" s="58">
        <f t="shared" si="16"/>
        <v>42484</v>
      </c>
      <c r="K74" s="59" t="str">
        <f t="shared" si="3"/>
        <v/>
      </c>
      <c r="L74" s="56">
        <f t="shared" si="17"/>
        <v>42514</v>
      </c>
      <c r="M74" s="57" t="str">
        <f t="shared" si="4"/>
        <v/>
      </c>
      <c r="N74" s="58">
        <f t="shared" si="18"/>
        <v>42545</v>
      </c>
      <c r="O74" s="59" t="str">
        <f t="shared" si="5"/>
        <v/>
      </c>
      <c r="P74" s="56">
        <f t="shared" si="19"/>
        <v>42575</v>
      </c>
      <c r="Q74" s="57" t="str">
        <f t="shared" si="6"/>
        <v/>
      </c>
      <c r="R74" s="58">
        <f t="shared" si="20"/>
        <v>42606</v>
      </c>
      <c r="S74" s="59" t="str">
        <f t="shared" si="7"/>
        <v/>
      </c>
      <c r="T74" s="56">
        <f t="shared" si="21"/>
        <v>42637</v>
      </c>
      <c r="U74" s="57" t="str">
        <f t="shared" si="8"/>
        <v/>
      </c>
      <c r="V74" s="58">
        <f t="shared" si="22"/>
        <v>42667</v>
      </c>
      <c r="W74" s="59" t="str">
        <f t="shared" si="9"/>
        <v/>
      </c>
      <c r="X74" s="56">
        <f t="shared" si="23"/>
        <v>42698</v>
      </c>
      <c r="Y74" s="57" t="str">
        <f t="shared" si="10"/>
        <v/>
      </c>
      <c r="Z74" s="58">
        <f t="shared" si="24"/>
        <v>42728</v>
      </c>
      <c r="AA74" s="59" t="str">
        <f t="shared" si="11"/>
        <v/>
      </c>
    </row>
    <row r="75" spans="4:27" x14ac:dyDescent="0.2">
      <c r="D75" s="57">
        <f t="shared" si="13"/>
        <v>42394</v>
      </c>
      <c r="E75" s="57" t="str">
        <f t="shared" si="0"/>
        <v/>
      </c>
      <c r="F75" s="58">
        <f t="shared" si="14"/>
        <v>42425</v>
      </c>
      <c r="G75" s="59" t="str">
        <f t="shared" si="1"/>
        <v/>
      </c>
      <c r="H75" s="56">
        <f t="shared" si="15"/>
        <v>42454</v>
      </c>
      <c r="I75" s="57">
        <f t="shared" si="2"/>
        <v>42454</v>
      </c>
      <c r="J75" s="58">
        <f t="shared" si="16"/>
        <v>42485</v>
      </c>
      <c r="K75" s="59" t="str">
        <f t="shared" si="3"/>
        <v/>
      </c>
      <c r="L75" s="56">
        <f t="shared" si="17"/>
        <v>42515</v>
      </c>
      <c r="M75" s="57" t="str">
        <f t="shared" si="4"/>
        <v/>
      </c>
      <c r="N75" s="58">
        <f t="shared" si="18"/>
        <v>42546</v>
      </c>
      <c r="O75" s="59" t="str">
        <f t="shared" si="5"/>
        <v/>
      </c>
      <c r="P75" s="56">
        <f t="shared" si="19"/>
        <v>42576</v>
      </c>
      <c r="Q75" s="57" t="str">
        <f t="shared" si="6"/>
        <v/>
      </c>
      <c r="R75" s="58">
        <f t="shared" si="20"/>
        <v>42607</v>
      </c>
      <c r="S75" s="59" t="str">
        <f t="shared" si="7"/>
        <v/>
      </c>
      <c r="T75" s="56">
        <f t="shared" si="21"/>
        <v>42638</v>
      </c>
      <c r="U75" s="57" t="str">
        <f t="shared" si="8"/>
        <v/>
      </c>
      <c r="V75" s="58">
        <f t="shared" si="22"/>
        <v>42668</v>
      </c>
      <c r="W75" s="59" t="str">
        <f t="shared" si="9"/>
        <v/>
      </c>
      <c r="X75" s="56">
        <f t="shared" si="23"/>
        <v>42699</v>
      </c>
      <c r="Y75" s="57" t="str">
        <f t="shared" si="10"/>
        <v/>
      </c>
      <c r="Z75" s="58">
        <f t="shared" si="24"/>
        <v>42729</v>
      </c>
      <c r="AA75" s="59">
        <f t="shared" si="11"/>
        <v>42729</v>
      </c>
    </row>
    <row r="76" spans="4:27" x14ac:dyDescent="0.2">
      <c r="D76" s="57">
        <f t="shared" si="13"/>
        <v>42395</v>
      </c>
      <c r="E76" s="57" t="str">
        <f t="shared" si="0"/>
        <v/>
      </c>
      <c r="F76" s="58">
        <f t="shared" si="14"/>
        <v>42426</v>
      </c>
      <c r="G76" s="59" t="str">
        <f t="shared" si="1"/>
        <v/>
      </c>
      <c r="H76" s="56">
        <f t="shared" si="15"/>
        <v>42455</v>
      </c>
      <c r="I76" s="57" t="str">
        <f t="shared" si="2"/>
        <v/>
      </c>
      <c r="J76" s="58">
        <f t="shared" si="16"/>
        <v>42486</v>
      </c>
      <c r="K76" s="59" t="str">
        <f t="shared" si="3"/>
        <v/>
      </c>
      <c r="L76" s="56">
        <f t="shared" si="17"/>
        <v>42516</v>
      </c>
      <c r="M76" s="57" t="str">
        <f t="shared" si="4"/>
        <v/>
      </c>
      <c r="N76" s="58">
        <f t="shared" si="18"/>
        <v>42547</v>
      </c>
      <c r="O76" s="59" t="str">
        <f t="shared" si="5"/>
        <v/>
      </c>
      <c r="P76" s="56">
        <f t="shared" si="19"/>
        <v>42577</v>
      </c>
      <c r="Q76" s="57" t="str">
        <f t="shared" si="6"/>
        <v/>
      </c>
      <c r="R76" s="58">
        <f t="shared" si="20"/>
        <v>42608</v>
      </c>
      <c r="S76" s="59" t="str">
        <f t="shared" si="7"/>
        <v/>
      </c>
      <c r="T76" s="56">
        <f t="shared" si="21"/>
        <v>42639</v>
      </c>
      <c r="U76" s="57" t="str">
        <f t="shared" si="8"/>
        <v/>
      </c>
      <c r="V76" s="58">
        <f t="shared" si="22"/>
        <v>42669</v>
      </c>
      <c r="W76" s="59" t="str">
        <f t="shared" si="9"/>
        <v/>
      </c>
      <c r="X76" s="56">
        <f t="shared" si="23"/>
        <v>42700</v>
      </c>
      <c r="Y76" s="57" t="str">
        <f t="shared" si="10"/>
        <v/>
      </c>
      <c r="Z76" s="58">
        <f t="shared" si="24"/>
        <v>42730</v>
      </c>
      <c r="AA76" s="59">
        <f t="shared" si="11"/>
        <v>42730</v>
      </c>
    </row>
    <row r="77" spans="4:27" x14ac:dyDescent="0.2">
      <c r="D77" s="57">
        <f t="shared" si="13"/>
        <v>42396</v>
      </c>
      <c r="E77" s="57" t="str">
        <f t="shared" si="0"/>
        <v/>
      </c>
      <c r="F77" s="58">
        <f t="shared" si="14"/>
        <v>42427</v>
      </c>
      <c r="G77" s="59" t="str">
        <f t="shared" si="1"/>
        <v/>
      </c>
      <c r="H77" s="56">
        <f t="shared" si="15"/>
        <v>42456</v>
      </c>
      <c r="I77" s="57">
        <f t="shared" si="2"/>
        <v>42456</v>
      </c>
      <c r="J77" s="58">
        <f t="shared" si="16"/>
        <v>42487</v>
      </c>
      <c r="K77" s="59">
        <f t="shared" si="3"/>
        <v>42487</v>
      </c>
      <c r="L77" s="56">
        <f t="shared" si="17"/>
        <v>42517</v>
      </c>
      <c r="M77" s="57" t="str">
        <f t="shared" si="4"/>
        <v/>
      </c>
      <c r="N77" s="58">
        <f t="shared" si="18"/>
        <v>42548</v>
      </c>
      <c r="O77" s="59" t="str">
        <f t="shared" si="5"/>
        <v/>
      </c>
      <c r="P77" s="56">
        <f t="shared" si="19"/>
        <v>42578</v>
      </c>
      <c r="Q77" s="57" t="str">
        <f t="shared" si="6"/>
        <v/>
      </c>
      <c r="R77" s="58">
        <f t="shared" si="20"/>
        <v>42609</v>
      </c>
      <c r="S77" s="59" t="str">
        <f t="shared" si="7"/>
        <v/>
      </c>
      <c r="T77" s="56">
        <f t="shared" si="21"/>
        <v>42640</v>
      </c>
      <c r="U77" s="57" t="str">
        <f t="shared" si="8"/>
        <v/>
      </c>
      <c r="V77" s="58">
        <f t="shared" si="22"/>
        <v>42670</v>
      </c>
      <c r="W77" s="59" t="str">
        <f t="shared" si="9"/>
        <v/>
      </c>
      <c r="X77" s="56">
        <f t="shared" si="23"/>
        <v>42701</v>
      </c>
      <c r="Y77" s="57" t="str">
        <f t="shared" si="10"/>
        <v/>
      </c>
      <c r="Z77" s="58">
        <f t="shared" si="24"/>
        <v>42731</v>
      </c>
      <c r="AA77" s="59" t="str">
        <f t="shared" si="11"/>
        <v/>
      </c>
    </row>
    <row r="78" spans="4:27" x14ac:dyDescent="0.2">
      <c r="D78" s="57">
        <f t="shared" si="13"/>
        <v>42397</v>
      </c>
      <c r="E78" s="57" t="str">
        <f t="shared" si="0"/>
        <v/>
      </c>
      <c r="F78" s="58">
        <f t="shared" si="14"/>
        <v>42428</v>
      </c>
      <c r="G78" s="59" t="str">
        <f t="shared" si="1"/>
        <v/>
      </c>
      <c r="H78" s="56">
        <f t="shared" si="15"/>
        <v>42457</v>
      </c>
      <c r="I78" s="57">
        <f t="shared" si="2"/>
        <v>42457</v>
      </c>
      <c r="J78" s="58">
        <f t="shared" si="16"/>
        <v>42488</v>
      </c>
      <c r="K78" s="59" t="str">
        <f t="shared" si="3"/>
        <v/>
      </c>
      <c r="L78" s="56">
        <f t="shared" si="17"/>
        <v>42518</v>
      </c>
      <c r="M78" s="57" t="str">
        <f t="shared" si="4"/>
        <v/>
      </c>
      <c r="N78" s="58">
        <f t="shared" si="18"/>
        <v>42549</v>
      </c>
      <c r="O78" s="59" t="str">
        <f t="shared" si="5"/>
        <v/>
      </c>
      <c r="P78" s="56">
        <f t="shared" si="19"/>
        <v>42579</v>
      </c>
      <c r="Q78" s="57" t="str">
        <f t="shared" si="6"/>
        <v/>
      </c>
      <c r="R78" s="58">
        <f t="shared" si="20"/>
        <v>42610</v>
      </c>
      <c r="S78" s="59" t="str">
        <f t="shared" si="7"/>
        <v/>
      </c>
      <c r="T78" s="56">
        <f t="shared" si="21"/>
        <v>42641</v>
      </c>
      <c r="U78" s="57" t="str">
        <f t="shared" si="8"/>
        <v/>
      </c>
      <c r="V78" s="58">
        <f t="shared" si="22"/>
        <v>42671</v>
      </c>
      <c r="W78" s="59" t="str">
        <f t="shared" si="9"/>
        <v/>
      </c>
      <c r="X78" s="56">
        <f t="shared" si="23"/>
        <v>42702</v>
      </c>
      <c r="Y78" s="57" t="str">
        <f t="shared" si="10"/>
        <v/>
      </c>
      <c r="Z78" s="58">
        <f t="shared" si="24"/>
        <v>42732</v>
      </c>
      <c r="AA78" s="59" t="str">
        <f t="shared" si="11"/>
        <v/>
      </c>
    </row>
    <row r="79" spans="4:27" x14ac:dyDescent="0.2">
      <c r="D79" s="57">
        <f t="shared" si="13"/>
        <v>42398</v>
      </c>
      <c r="E79" s="57" t="str">
        <f t="shared" si="0"/>
        <v/>
      </c>
      <c r="F79" s="58">
        <f>IF(MONTH(F78+1)=MONTH(F78),F78+1,"")</f>
        <v>42429</v>
      </c>
      <c r="G79" s="59" t="str">
        <f t="shared" si="1"/>
        <v/>
      </c>
      <c r="H79" s="56">
        <f t="shared" si="15"/>
        <v>42458</v>
      </c>
      <c r="I79" s="57" t="str">
        <f t="shared" si="2"/>
        <v/>
      </c>
      <c r="J79" s="58">
        <f t="shared" si="16"/>
        <v>42489</v>
      </c>
      <c r="K79" s="59" t="str">
        <f t="shared" si="3"/>
        <v/>
      </c>
      <c r="L79" s="56">
        <f t="shared" si="17"/>
        <v>42519</v>
      </c>
      <c r="M79" s="57" t="str">
        <f t="shared" si="4"/>
        <v/>
      </c>
      <c r="N79" s="58">
        <f t="shared" si="18"/>
        <v>42550</v>
      </c>
      <c r="O79" s="59" t="str">
        <f t="shared" si="5"/>
        <v/>
      </c>
      <c r="P79" s="56">
        <f t="shared" si="19"/>
        <v>42580</v>
      </c>
      <c r="Q79" s="57" t="str">
        <f t="shared" si="6"/>
        <v/>
      </c>
      <c r="R79" s="58">
        <f t="shared" si="20"/>
        <v>42611</v>
      </c>
      <c r="S79" s="59" t="str">
        <f t="shared" si="7"/>
        <v/>
      </c>
      <c r="T79" s="56">
        <f t="shared" si="21"/>
        <v>42642</v>
      </c>
      <c r="U79" s="57" t="str">
        <f t="shared" si="8"/>
        <v/>
      </c>
      <c r="V79" s="58">
        <f t="shared" si="22"/>
        <v>42672</v>
      </c>
      <c r="W79" s="59" t="str">
        <f t="shared" si="9"/>
        <v/>
      </c>
      <c r="X79" s="56">
        <f t="shared" si="23"/>
        <v>42703</v>
      </c>
      <c r="Y79" s="57" t="str">
        <f t="shared" si="10"/>
        <v/>
      </c>
      <c r="Z79" s="58">
        <f t="shared" si="24"/>
        <v>42733</v>
      </c>
      <c r="AA79" s="59" t="str">
        <f t="shared" si="11"/>
        <v/>
      </c>
    </row>
    <row r="80" spans="4:27" x14ac:dyDescent="0.2">
      <c r="D80" s="57">
        <f t="shared" si="13"/>
        <v>42399</v>
      </c>
      <c r="E80" s="57" t="str">
        <f t="shared" si="0"/>
        <v/>
      </c>
      <c r="F80" s="55"/>
      <c r="G80" s="55"/>
      <c r="H80" s="56">
        <f t="shared" si="15"/>
        <v>42459</v>
      </c>
      <c r="I80" s="57" t="str">
        <f t="shared" si="2"/>
        <v/>
      </c>
      <c r="J80" s="58">
        <f t="shared" si="16"/>
        <v>42490</v>
      </c>
      <c r="K80" s="59" t="str">
        <f t="shared" si="3"/>
        <v/>
      </c>
      <c r="L80" s="56">
        <f t="shared" si="17"/>
        <v>42520</v>
      </c>
      <c r="M80" s="57" t="str">
        <f t="shared" si="4"/>
        <v/>
      </c>
      <c r="N80" s="58">
        <f t="shared" si="18"/>
        <v>42551</v>
      </c>
      <c r="O80" s="59" t="str">
        <f t="shared" si="5"/>
        <v/>
      </c>
      <c r="P80" s="56">
        <f t="shared" si="19"/>
        <v>42581</v>
      </c>
      <c r="Q80" s="57" t="str">
        <f t="shared" si="6"/>
        <v/>
      </c>
      <c r="R80" s="58">
        <f t="shared" si="20"/>
        <v>42612</v>
      </c>
      <c r="S80" s="59" t="str">
        <f t="shared" si="7"/>
        <v/>
      </c>
      <c r="T80" s="56">
        <f t="shared" si="21"/>
        <v>42643</v>
      </c>
      <c r="U80" s="57" t="str">
        <f t="shared" si="8"/>
        <v/>
      </c>
      <c r="V80" s="58">
        <f t="shared" si="22"/>
        <v>42673</v>
      </c>
      <c r="W80" s="59" t="str">
        <f t="shared" si="9"/>
        <v/>
      </c>
      <c r="X80" s="56">
        <f t="shared" si="23"/>
        <v>42704</v>
      </c>
      <c r="Y80" s="57" t="str">
        <f t="shared" si="10"/>
        <v/>
      </c>
      <c r="Z80" s="58">
        <f t="shared" si="24"/>
        <v>42734</v>
      </c>
      <c r="AA80" s="59" t="str">
        <f t="shared" si="11"/>
        <v/>
      </c>
    </row>
    <row r="81" spans="4:27" x14ac:dyDescent="0.2">
      <c r="D81" s="57">
        <f t="shared" si="13"/>
        <v>42400</v>
      </c>
      <c r="E81" s="57" t="str">
        <f t="shared" si="0"/>
        <v/>
      </c>
      <c r="F81" s="55"/>
      <c r="G81" s="55"/>
      <c r="H81" s="56">
        <f t="shared" si="15"/>
        <v>42460</v>
      </c>
      <c r="I81" s="57" t="str">
        <f t="shared" si="2"/>
        <v/>
      </c>
      <c r="J81" s="55"/>
      <c r="K81" s="55"/>
      <c r="L81" s="56">
        <f t="shared" si="17"/>
        <v>42521</v>
      </c>
      <c r="M81" s="57" t="str">
        <f t="shared" si="4"/>
        <v/>
      </c>
      <c r="N81" s="55"/>
      <c r="O81" s="55"/>
      <c r="P81" s="56">
        <f t="shared" si="19"/>
        <v>42582</v>
      </c>
      <c r="Q81" s="57" t="str">
        <f t="shared" si="6"/>
        <v/>
      </c>
      <c r="R81" s="58">
        <f t="shared" si="20"/>
        <v>42613</v>
      </c>
      <c r="S81" s="59" t="str">
        <f t="shared" si="7"/>
        <v/>
      </c>
      <c r="T81" s="55"/>
      <c r="U81" s="55"/>
      <c r="V81" s="58">
        <f t="shared" si="22"/>
        <v>42674</v>
      </c>
      <c r="W81" s="59" t="str">
        <f t="shared" si="9"/>
        <v/>
      </c>
      <c r="X81" s="55"/>
      <c r="Y81" s="55"/>
      <c r="Z81" s="58">
        <f t="shared" si="24"/>
        <v>42735</v>
      </c>
      <c r="AA81" s="59">
        <f t="shared" si="11"/>
        <v>42735</v>
      </c>
    </row>
    <row r="82" spans="4:27" x14ac:dyDescent="0.2"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</sheetData>
  <mergeCells count="15">
    <mergeCell ref="D50:E50"/>
    <mergeCell ref="F50:G50"/>
    <mergeCell ref="H50:I50"/>
    <mergeCell ref="J50:K50"/>
    <mergeCell ref="H37:J37"/>
    <mergeCell ref="H38:J38"/>
    <mergeCell ref="H39:J39"/>
    <mergeCell ref="Z50:AA50"/>
    <mergeCell ref="L50:M50"/>
    <mergeCell ref="N50:O50"/>
    <mergeCell ref="P50:Q50"/>
    <mergeCell ref="R50:S50"/>
    <mergeCell ref="T50:U50"/>
    <mergeCell ref="V50:W50"/>
    <mergeCell ref="X50:Y50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theme="4" tint="0.59999389629810485"/>
    <pageSetUpPr fitToPage="1"/>
  </sheetPr>
  <dimension ref="A1:CT112"/>
  <sheetViews>
    <sheetView showGridLines="0" tabSelected="1" workbookViewId="0">
      <pane xSplit="6" ySplit="12" topLeftCell="G13" activePane="bottomRight" state="frozen"/>
      <selection pane="topRight"/>
      <selection pane="bottomLeft"/>
      <selection pane="bottomRight" activeCell="AH25" sqref="AH25"/>
    </sheetView>
  </sheetViews>
  <sheetFormatPr defaultRowHeight="12.75" x14ac:dyDescent="0.2"/>
  <cols>
    <col min="1" max="1" width="9" style="1"/>
    <col min="2" max="2" width="21" style="1" customWidth="1"/>
    <col min="3" max="3" width="9" style="1"/>
    <col min="4" max="4" width="8.625" style="1" bestFit="1" customWidth="1"/>
    <col min="5" max="6" width="8.625" style="1" customWidth="1"/>
    <col min="7" max="7" width="0.125" style="1" customWidth="1"/>
    <col min="8" max="8" width="3" style="1" customWidth="1"/>
    <col min="9" max="12" width="2.625" style="1" customWidth="1"/>
    <col min="13" max="13" width="3" style="1" customWidth="1"/>
    <col min="14" max="16" width="2.625" style="1" customWidth="1"/>
    <col min="17" max="17" width="3.125" style="1" customWidth="1"/>
    <col min="18" max="98" width="2.625" style="1" customWidth="1"/>
    <col min="99" max="16384" width="9" style="1"/>
  </cols>
  <sheetData>
    <row r="1" spans="1:98" x14ac:dyDescent="0.2">
      <c r="B1" s="63" t="s">
        <v>291</v>
      </c>
      <c r="C1" s="67">
        <v>2016</v>
      </c>
      <c r="K1" s="79">
        <f>DATE(jaar,1,1)</f>
        <v>42370</v>
      </c>
      <c r="L1" s="79"/>
      <c r="M1" s="79"/>
      <c r="N1" s="2"/>
      <c r="O1" s="2"/>
      <c r="P1" s="2"/>
      <c r="Q1" s="2"/>
      <c r="R1" s="2"/>
      <c r="S1" s="2"/>
      <c r="AP1" s="79">
        <f>DATE(jaar,2,1)</f>
        <v>42401</v>
      </c>
      <c r="AQ1" s="79"/>
      <c r="AR1" s="79"/>
      <c r="AS1" s="2"/>
      <c r="AT1" s="2"/>
      <c r="AU1" s="2"/>
      <c r="AV1" s="2"/>
      <c r="AW1" s="2"/>
      <c r="AX1" s="2"/>
      <c r="BR1" s="79">
        <f>DATE(jaar,3,1)</f>
        <v>42430</v>
      </c>
      <c r="BS1" s="79"/>
      <c r="BT1" s="79"/>
      <c r="BU1" s="2"/>
      <c r="BV1" s="2"/>
      <c r="BW1" s="2"/>
      <c r="BX1" s="2"/>
      <c r="BY1" s="2"/>
      <c r="BZ1" s="2"/>
    </row>
    <row r="2" spans="1:98" x14ac:dyDescent="0.2">
      <c r="K2" s="2" t="s">
        <v>0</v>
      </c>
      <c r="L2" s="2"/>
      <c r="M2" s="18" t="s">
        <v>1</v>
      </c>
      <c r="N2" s="29" t="s">
        <v>2</v>
      </c>
      <c r="O2" s="18" t="s">
        <v>3</v>
      </c>
      <c r="P2" s="18" t="s">
        <v>2</v>
      </c>
      <c r="Q2" s="18" t="s">
        <v>4</v>
      </c>
      <c r="R2" s="18" t="s">
        <v>5</v>
      </c>
      <c r="S2" s="18" t="s">
        <v>5</v>
      </c>
      <c r="AP2" s="2" t="s">
        <v>0</v>
      </c>
      <c r="AQ2" s="2"/>
      <c r="AR2" s="18" t="s">
        <v>1</v>
      </c>
      <c r="AS2" s="29" t="s">
        <v>2</v>
      </c>
      <c r="AT2" s="18" t="s">
        <v>3</v>
      </c>
      <c r="AU2" s="18" t="s">
        <v>2</v>
      </c>
      <c r="AV2" s="18" t="s">
        <v>4</v>
      </c>
      <c r="AW2" s="18" t="s">
        <v>5</v>
      </c>
      <c r="AX2" s="18" t="s">
        <v>5</v>
      </c>
      <c r="BR2" s="2" t="s">
        <v>0</v>
      </c>
      <c r="BS2" s="2"/>
      <c r="BT2" s="18" t="s">
        <v>1</v>
      </c>
      <c r="BU2" s="29" t="s">
        <v>2</v>
      </c>
      <c r="BV2" s="18" t="s">
        <v>3</v>
      </c>
      <c r="BW2" s="18" t="s">
        <v>2</v>
      </c>
      <c r="BX2" s="18" t="s">
        <v>4</v>
      </c>
      <c r="BY2" s="18" t="s">
        <v>5</v>
      </c>
      <c r="BZ2" s="18" t="s">
        <v>5</v>
      </c>
    </row>
    <row r="3" spans="1:98" x14ac:dyDescent="0.2">
      <c r="B3" s="75"/>
      <c r="C3" s="75"/>
      <c r="D3" s="75"/>
      <c r="E3" s="75"/>
      <c r="F3" s="75"/>
      <c r="K3" s="1" t="e">
        <f ca="1">WEEKNUMMER(S3,21)</f>
        <v>#NAME?</v>
      </c>
      <c r="M3" s="49" t="str">
        <f>IF(WEEKDAY(K1,2)=1,K1,"")</f>
        <v/>
      </c>
      <c r="N3" s="49" t="str">
        <f>IF(M3="",IF(WEEKDAY(K1,2)=2,K1,""),M3+1)</f>
        <v/>
      </c>
      <c r="O3" s="49" t="str">
        <f>IF(N3="",IF(WEEKDAY(K1,2)=3,K1,""),N3+1)</f>
        <v/>
      </c>
      <c r="P3" s="49" t="str">
        <f>IF(O3="",IF(WEEKDAY(K1,2)=4,K1,""),O3+1)</f>
        <v/>
      </c>
      <c r="Q3" s="49">
        <f>IF(P3="",IF(WEEKDAY(K1,2)=5,K1,""),P3+1)</f>
        <v>42370</v>
      </c>
      <c r="R3" s="49">
        <f>IF(Q3="",IF(WEEKDAY(K1,2)=6,K1,""),Q3+1)</f>
        <v>42371</v>
      </c>
      <c r="S3" s="49">
        <f>IF(R3="",IF(WEEKDAY(K1,2)=7,K1,""),R3+1)</f>
        <v>42372</v>
      </c>
      <c r="U3" s="74">
        <f>IFERROR(SMALL(jan,ROW()-2),"")</f>
        <v>42370</v>
      </c>
      <c r="V3" s="74"/>
      <c r="W3" s="74"/>
      <c r="X3" s="78" t="str">
        <f>IFERROR(VLOOKUP(U3,feestdagen,2,0),"")</f>
        <v>Nieuwjaarsdag</v>
      </c>
      <c r="Y3" s="78"/>
      <c r="Z3" s="78"/>
      <c r="AA3" s="78"/>
      <c r="AB3" s="78"/>
      <c r="AP3" s="1" t="e">
        <f ca="1">WEEKNUMMER(AX3,21)</f>
        <v>#NAME?</v>
      </c>
      <c r="AR3" s="49">
        <f>IF(WEEKDAY(AP1,2)=1,AP1,"")</f>
        <v>42401</v>
      </c>
      <c r="AS3" s="49">
        <f>IF(AR3="",IF(WEEKDAY(AP1,2)=2,AP1,""),AR3+1)</f>
        <v>42402</v>
      </c>
      <c r="AT3" s="49">
        <f>IF(AS3="",IF(WEEKDAY(AP1,2)=3,AP1,""),AS3+1)</f>
        <v>42403</v>
      </c>
      <c r="AU3" s="49">
        <f>IF(AT3="",IF(WEEKDAY(AP1,2)=4,AP1,""),AT3+1)</f>
        <v>42404</v>
      </c>
      <c r="AV3" s="49">
        <f>IF(AU3="",IF(WEEKDAY(AP1,2)=5,AP1,""),AU3+1)</f>
        <v>42405</v>
      </c>
      <c r="AW3" s="49">
        <f>IF(AV3="",IF(WEEKDAY(AP1,2)=6,AP1,""),AV3+1)</f>
        <v>42406</v>
      </c>
      <c r="AX3" s="49">
        <f>IF(AW3="",IF(WEEKDAY(AP1,2)=7,AP1,""),AW3+1)</f>
        <v>42407</v>
      </c>
      <c r="AZ3" s="74" t="str">
        <f>IFERROR(SMALL(feb,ROW()-2),"")</f>
        <v/>
      </c>
      <c r="BA3" s="74"/>
      <c r="BB3" s="74"/>
      <c r="BC3" s="1" t="str">
        <f>IFERROR(VLOOKUP(AZ3,feestdagen,2,0),"")</f>
        <v/>
      </c>
      <c r="BR3" s="1" t="e">
        <f ca="1">WEEKNUMMER(BZ3,21)</f>
        <v>#NAME?</v>
      </c>
      <c r="BT3" s="49" t="str">
        <f>IF(WEEKDAY(BR1,2)=1,BR1,"")</f>
        <v/>
      </c>
      <c r="BU3" s="49">
        <f>IF(BT3="",IF(WEEKDAY(BR1,2)=2,BR1,""),BT3+1)</f>
        <v>42430</v>
      </c>
      <c r="BV3" s="49">
        <f>IF(BU3="",IF(WEEKDAY(BR1,2)=3,BR1,""),BU3+1)</f>
        <v>42431</v>
      </c>
      <c r="BW3" s="49">
        <f>IF(BV3="",IF(WEEKDAY(BR1,2)=4,BR1,""),BV3+1)</f>
        <v>42432</v>
      </c>
      <c r="BX3" s="49">
        <f>IF(BW3="",IF(WEEKDAY(BR1,2)=5,BR1,""),BW3+1)</f>
        <v>42433</v>
      </c>
      <c r="BY3" s="49">
        <f>IF(BX3="",IF(WEEKDAY(BR1,2)=6,BR1,""),BX3+1)</f>
        <v>42434</v>
      </c>
      <c r="BZ3" s="49">
        <f>IF(BY3="",IF(WEEKDAY(BR1,2)=7,BR1,""),BY3+1)</f>
        <v>42435</v>
      </c>
      <c r="CA3" s="17"/>
      <c r="CB3" s="74">
        <f t="shared" ref="CB3:CB8" si="0">IFERROR(SMALL(mrt,ROW()-2),"")</f>
        <v>42454</v>
      </c>
      <c r="CC3" s="74"/>
      <c r="CD3" s="74"/>
      <c r="CE3" s="1" t="str">
        <f t="shared" ref="CE3:CE8" si="1">IFERROR(VLOOKUP(CB3,feestdagen,2,0),"")</f>
        <v>Goede Vrijdag</v>
      </c>
    </row>
    <row r="4" spans="1:98" x14ac:dyDescent="0.2">
      <c r="K4" s="1" t="e">
        <f t="shared" ref="K4:K6" ca="1" si="2">WEEKNUMMER(S4,21)</f>
        <v>#NAME?</v>
      </c>
      <c r="M4" s="47">
        <f>S3+1</f>
        <v>42373</v>
      </c>
      <c r="N4" s="47">
        <f t="shared" ref="N4:S6" si="3">M4+1</f>
        <v>42374</v>
      </c>
      <c r="O4" s="47">
        <f t="shared" si="3"/>
        <v>42375</v>
      </c>
      <c r="P4" s="47">
        <f t="shared" si="3"/>
        <v>42376</v>
      </c>
      <c r="Q4" s="47">
        <f t="shared" si="3"/>
        <v>42377</v>
      </c>
      <c r="R4" s="50">
        <f t="shared" si="3"/>
        <v>42378</v>
      </c>
      <c r="S4" s="50">
        <f t="shared" si="3"/>
        <v>42379</v>
      </c>
      <c r="U4" s="74" t="str">
        <f>IFERROR(SMALL(jan,ROW()-2),"")</f>
        <v/>
      </c>
      <c r="V4" s="74"/>
      <c r="W4" s="74"/>
      <c r="X4" s="78" t="str">
        <f>IFERROR(VLOOKUP(U4,feestdagen,2,0),"")</f>
        <v/>
      </c>
      <c r="Y4" s="78"/>
      <c r="Z4" s="78"/>
      <c r="AA4" s="78"/>
      <c r="AB4" s="78"/>
      <c r="AP4" s="1" t="e">
        <f t="shared" ref="AP4:AP6" ca="1" si="4">WEEKNUMMER(AX4,21)</f>
        <v>#NAME?</v>
      </c>
      <c r="AR4" s="47">
        <f>AX3+1</f>
        <v>42408</v>
      </c>
      <c r="AS4" s="47">
        <f t="shared" ref="AS4:AS6" si="5">AR4+1</f>
        <v>42409</v>
      </c>
      <c r="AT4" s="47">
        <f t="shared" ref="AT4:AT6" si="6">AS4+1</f>
        <v>42410</v>
      </c>
      <c r="AU4" s="47">
        <f t="shared" ref="AU4:AU6" si="7">AT4+1</f>
        <v>42411</v>
      </c>
      <c r="AV4" s="47">
        <f t="shared" ref="AV4:AV6" si="8">AU4+1</f>
        <v>42412</v>
      </c>
      <c r="AW4" s="50">
        <f t="shared" ref="AW4:AW6" si="9">AV4+1</f>
        <v>42413</v>
      </c>
      <c r="AX4" s="50">
        <f t="shared" ref="AX4:AX6" si="10">AW4+1</f>
        <v>42414</v>
      </c>
      <c r="AZ4" s="74" t="str">
        <f>IFERROR(SMALL(feb,ROW()-2),"")</f>
        <v/>
      </c>
      <c r="BA4" s="74"/>
      <c r="BB4" s="74"/>
      <c r="BC4" s="1" t="str">
        <f>IFERROR(VLOOKUP(AZ4,feestdagen,2,0),"")</f>
        <v/>
      </c>
      <c r="BR4" s="1" t="e">
        <f t="shared" ref="BR4:BR6" ca="1" si="11">WEEKNUMMER(BZ4,21)</f>
        <v>#NAME?</v>
      </c>
      <c r="BT4" s="47">
        <f>BZ3+1</f>
        <v>42436</v>
      </c>
      <c r="BU4" s="47">
        <f t="shared" ref="BU4:BU6" si="12">BT4+1</f>
        <v>42437</v>
      </c>
      <c r="BV4" s="47">
        <f t="shared" ref="BV4:BV6" si="13">BU4+1</f>
        <v>42438</v>
      </c>
      <c r="BW4" s="47">
        <f t="shared" ref="BW4:BW6" si="14">BV4+1</f>
        <v>42439</v>
      </c>
      <c r="BX4" s="47">
        <f t="shared" ref="BX4:BX6" si="15">BW4+1</f>
        <v>42440</v>
      </c>
      <c r="BY4" s="50">
        <f t="shared" ref="BY4:BY6" si="16">BX4+1</f>
        <v>42441</v>
      </c>
      <c r="BZ4" s="50">
        <f t="shared" ref="BZ4:BZ6" si="17">BY4+1</f>
        <v>42442</v>
      </c>
      <c r="CB4" s="74">
        <f t="shared" si="0"/>
        <v>42456</v>
      </c>
      <c r="CC4" s="74"/>
      <c r="CD4" s="74"/>
      <c r="CE4" s="1" t="str">
        <f t="shared" si="1"/>
        <v>1e Paasdag</v>
      </c>
    </row>
    <row r="5" spans="1:98" x14ac:dyDescent="0.2">
      <c r="B5" s="4"/>
      <c r="C5" s="5"/>
      <c r="D5" s="5"/>
      <c r="E5" s="5"/>
      <c r="F5" s="6"/>
      <c r="G5" s="5"/>
      <c r="K5" s="1" t="e">
        <f t="shared" ca="1" si="2"/>
        <v>#NAME?</v>
      </c>
      <c r="M5" s="47">
        <f>S4+1</f>
        <v>42380</v>
      </c>
      <c r="N5" s="47">
        <f t="shared" si="3"/>
        <v>42381</v>
      </c>
      <c r="O5" s="47">
        <f t="shared" si="3"/>
        <v>42382</v>
      </c>
      <c r="P5" s="47">
        <f t="shared" si="3"/>
        <v>42383</v>
      </c>
      <c r="Q5" s="47">
        <f t="shared" si="3"/>
        <v>42384</v>
      </c>
      <c r="R5" s="50">
        <f t="shared" si="3"/>
        <v>42385</v>
      </c>
      <c r="S5" s="50">
        <f t="shared" si="3"/>
        <v>42386</v>
      </c>
      <c r="U5" s="74" t="str">
        <f>IFERROR(SMALL(jan,ROW()-2),"")</f>
        <v/>
      </c>
      <c r="V5" s="74"/>
      <c r="W5" s="74"/>
      <c r="X5" s="78" t="str">
        <f>IFERROR(VLOOKUP(U5,feestdagen,2,0),"")</f>
        <v/>
      </c>
      <c r="Y5" s="78"/>
      <c r="Z5" s="78"/>
      <c r="AA5" s="78"/>
      <c r="AB5" s="78"/>
      <c r="AP5" s="1" t="e">
        <f t="shared" ca="1" si="4"/>
        <v>#NAME?</v>
      </c>
      <c r="AR5" s="47">
        <f>AX4+1</f>
        <v>42415</v>
      </c>
      <c r="AS5" s="47">
        <f t="shared" si="5"/>
        <v>42416</v>
      </c>
      <c r="AT5" s="47">
        <f t="shared" si="6"/>
        <v>42417</v>
      </c>
      <c r="AU5" s="47">
        <f t="shared" si="7"/>
        <v>42418</v>
      </c>
      <c r="AV5" s="47">
        <f t="shared" si="8"/>
        <v>42419</v>
      </c>
      <c r="AW5" s="50">
        <f t="shared" si="9"/>
        <v>42420</v>
      </c>
      <c r="AX5" s="50">
        <f t="shared" si="10"/>
        <v>42421</v>
      </c>
      <c r="AZ5" s="74" t="str">
        <f>IFERROR(SMALL(feb,ROW()-2),"")</f>
        <v/>
      </c>
      <c r="BA5" s="74"/>
      <c r="BB5" s="74"/>
      <c r="BC5" s="1" t="str">
        <f>IFERROR(VLOOKUP(AZ5,feestdagen,2,0),"")</f>
        <v/>
      </c>
      <c r="BR5" s="1" t="e">
        <f t="shared" ca="1" si="11"/>
        <v>#NAME?</v>
      </c>
      <c r="BT5" s="47">
        <f>BZ4+1</f>
        <v>42443</v>
      </c>
      <c r="BU5" s="47">
        <f t="shared" si="12"/>
        <v>42444</v>
      </c>
      <c r="BV5" s="47">
        <f t="shared" si="13"/>
        <v>42445</v>
      </c>
      <c r="BW5" s="47">
        <f t="shared" si="14"/>
        <v>42446</v>
      </c>
      <c r="BX5" s="47">
        <f t="shared" si="15"/>
        <v>42447</v>
      </c>
      <c r="BY5" s="50">
        <f t="shared" si="16"/>
        <v>42448</v>
      </c>
      <c r="BZ5" s="50">
        <f t="shared" si="17"/>
        <v>42449</v>
      </c>
      <c r="CB5" s="74">
        <f t="shared" si="0"/>
        <v>42457</v>
      </c>
      <c r="CC5" s="74"/>
      <c r="CD5" s="74"/>
      <c r="CE5" s="1" t="str">
        <f t="shared" si="1"/>
        <v>2e paasdag</v>
      </c>
    </row>
    <row r="6" spans="1:98" x14ac:dyDescent="0.2">
      <c r="B6" s="33"/>
      <c r="C6" s="5"/>
      <c r="D6" s="5"/>
      <c r="E6" s="5"/>
      <c r="F6" s="6"/>
      <c r="G6" s="5"/>
      <c r="K6" s="1" t="e">
        <f t="shared" ca="1" si="2"/>
        <v>#NAME?</v>
      </c>
      <c r="M6" s="47">
        <f>S5+1</f>
        <v>42387</v>
      </c>
      <c r="N6" s="47">
        <f t="shared" si="3"/>
        <v>42388</v>
      </c>
      <c r="O6" s="47">
        <f t="shared" si="3"/>
        <v>42389</v>
      </c>
      <c r="P6" s="47">
        <f t="shared" si="3"/>
        <v>42390</v>
      </c>
      <c r="Q6" s="47">
        <f t="shared" si="3"/>
        <v>42391</v>
      </c>
      <c r="R6" s="50">
        <f t="shared" si="3"/>
        <v>42392</v>
      </c>
      <c r="S6" s="50">
        <f t="shared" si="3"/>
        <v>42393</v>
      </c>
      <c r="U6" s="74" t="str">
        <f>IFERROR(SMALL(jan,ROW()-2),"")</f>
        <v/>
      </c>
      <c r="V6" s="74"/>
      <c r="W6" s="74"/>
      <c r="X6" s="78" t="str">
        <f>IFERROR(VLOOKUP(U6,feestdagen,2,0),"")</f>
        <v/>
      </c>
      <c r="Y6" s="78"/>
      <c r="Z6" s="78"/>
      <c r="AA6" s="78"/>
      <c r="AB6" s="78"/>
      <c r="AP6" s="1" t="e">
        <f t="shared" ca="1" si="4"/>
        <v>#NAME?</v>
      </c>
      <c r="AR6" s="47">
        <f>AX5+1</f>
        <v>42422</v>
      </c>
      <c r="AS6" s="47">
        <f t="shared" si="5"/>
        <v>42423</v>
      </c>
      <c r="AT6" s="47">
        <f t="shared" si="6"/>
        <v>42424</v>
      </c>
      <c r="AU6" s="47">
        <f t="shared" si="7"/>
        <v>42425</v>
      </c>
      <c r="AV6" s="47">
        <f t="shared" si="8"/>
        <v>42426</v>
      </c>
      <c r="AW6" s="50">
        <f t="shared" si="9"/>
        <v>42427</v>
      </c>
      <c r="AX6" s="50">
        <f t="shared" si="10"/>
        <v>42428</v>
      </c>
      <c r="AZ6" s="74" t="str">
        <f>IFERROR(SMALL(feb,ROW()-2),"")</f>
        <v/>
      </c>
      <c r="BA6" s="74"/>
      <c r="BB6" s="74"/>
      <c r="BC6" s="1" t="str">
        <f>IFERROR(VLOOKUP(AZ6,feestdagen,2,0),"")</f>
        <v/>
      </c>
      <c r="BR6" s="1" t="e">
        <f t="shared" ca="1" si="11"/>
        <v>#NAME?</v>
      </c>
      <c r="BT6" s="47">
        <f>BZ5+1</f>
        <v>42450</v>
      </c>
      <c r="BU6" s="47">
        <f t="shared" si="12"/>
        <v>42451</v>
      </c>
      <c r="BV6" s="47">
        <f t="shared" si="13"/>
        <v>42452</v>
      </c>
      <c r="BW6" s="47">
        <f t="shared" si="14"/>
        <v>42453</v>
      </c>
      <c r="BX6" s="47">
        <f t="shared" si="15"/>
        <v>42454</v>
      </c>
      <c r="BY6" s="50">
        <f t="shared" si="16"/>
        <v>42455</v>
      </c>
      <c r="BZ6" s="50">
        <f t="shared" si="17"/>
        <v>42456</v>
      </c>
      <c r="CB6" s="74" t="str">
        <f t="shared" si="0"/>
        <v/>
      </c>
      <c r="CC6" s="74"/>
      <c r="CD6" s="74"/>
      <c r="CE6" s="1" t="str">
        <f t="shared" si="1"/>
        <v/>
      </c>
    </row>
    <row r="7" spans="1:98" x14ac:dyDescent="0.2">
      <c r="B7" s="7"/>
      <c r="C7" s="7"/>
      <c r="D7" s="7"/>
      <c r="E7" s="7"/>
      <c r="F7" s="7"/>
      <c r="G7" s="7"/>
      <c r="K7" s="1" t="e">
        <f ca="1">IF(M7="","",WEEKNUMMER(M7,21))</f>
        <v>#NAME?</v>
      </c>
      <c r="M7" s="47">
        <f>IF(MONTH(S6+1)=MONTH(S6),S6+1,"")</f>
        <v>42394</v>
      </c>
      <c r="N7" s="47">
        <f t="shared" ref="N7:S7" si="18">IF(M7="","",IF(MONTH(M7+1)=MONTH(M7),M7+1,""))</f>
        <v>42395</v>
      </c>
      <c r="O7" s="47">
        <f t="shared" si="18"/>
        <v>42396</v>
      </c>
      <c r="P7" s="47">
        <f t="shared" si="18"/>
        <v>42397</v>
      </c>
      <c r="Q7" s="47">
        <f t="shared" si="18"/>
        <v>42398</v>
      </c>
      <c r="R7" s="50">
        <f t="shared" si="18"/>
        <v>42399</v>
      </c>
      <c r="S7" s="50">
        <f t="shared" si="18"/>
        <v>42400</v>
      </c>
      <c r="U7" s="74" t="str">
        <f>IFERROR(SMALL(jan,ROW()-2),"")</f>
        <v/>
      </c>
      <c r="V7" s="74"/>
      <c r="W7" s="74"/>
      <c r="X7" s="78" t="str">
        <f>IFERROR(VLOOKUP(U7,feestdagen,2,0),"")</f>
        <v/>
      </c>
      <c r="Y7" s="78"/>
      <c r="Z7" s="78"/>
      <c r="AA7" s="78"/>
      <c r="AB7" s="78"/>
      <c r="AP7" s="1" t="e">
        <f ca="1">IF(AR7="","",WEEKNUMMER(AR7,21))</f>
        <v>#NAME?</v>
      </c>
      <c r="AR7" s="47">
        <f>IF(MONTH(AX6+1)=MONTH(AX6),AX6+1,"")</f>
        <v>42429</v>
      </c>
      <c r="AS7" s="47" t="str">
        <f t="shared" ref="AS7:AS8" si="19">IF(AR7="","",IF(MONTH(AR7+1)=MONTH(AR7),AR7+1,""))</f>
        <v/>
      </c>
      <c r="AT7" s="47" t="str">
        <f t="shared" ref="AT7:AT8" si="20">IF(AS7="","",IF(MONTH(AS7+1)=MONTH(AS7),AS7+1,""))</f>
        <v/>
      </c>
      <c r="AU7" s="47" t="str">
        <f t="shared" ref="AU7:AU8" si="21">IF(AT7="","",IF(MONTH(AT7+1)=MONTH(AT7),AT7+1,""))</f>
        <v/>
      </c>
      <c r="AV7" s="47" t="str">
        <f t="shared" ref="AV7:AV8" si="22">IF(AU7="","",IF(MONTH(AU7+1)=MONTH(AU7),AU7+1,""))</f>
        <v/>
      </c>
      <c r="AW7" s="50" t="str">
        <f t="shared" ref="AW7:AW8" si="23">IF(AV7="","",IF(MONTH(AV7+1)=MONTH(AV7),AV7+1,""))</f>
        <v/>
      </c>
      <c r="AX7" s="50" t="str">
        <f t="shared" ref="AX7:AX8" si="24">IF(AW7="","",IF(MONTH(AW7+1)=MONTH(AW7),AW7+1,""))</f>
        <v/>
      </c>
      <c r="AZ7" s="74" t="str">
        <f>IFERROR(SMALL(feb,ROW()-2),"")</f>
        <v/>
      </c>
      <c r="BA7" s="74"/>
      <c r="BB7" s="74"/>
      <c r="BC7" s="1" t="str">
        <f>IFERROR(VLOOKUP(AZ7,feestdagen,2,0),"")</f>
        <v/>
      </c>
      <c r="BR7" s="1" t="e">
        <f ca="1">IF(BT7="","",WEEKNUMMER(BT7,21))</f>
        <v>#NAME?</v>
      </c>
      <c r="BT7" s="47">
        <f>IF(MONTH(BZ6+1)=MONTH(BZ6),BZ6+1,"")</f>
        <v>42457</v>
      </c>
      <c r="BU7" s="47">
        <f t="shared" ref="BU7:BU8" si="25">IF(BT7="","",IF(MONTH(BT7+1)=MONTH(BT7),BT7+1,""))</f>
        <v>42458</v>
      </c>
      <c r="BV7" s="47">
        <f t="shared" ref="BV7:BV8" si="26">IF(BU7="","",IF(MONTH(BU7+1)=MONTH(BU7),BU7+1,""))</f>
        <v>42459</v>
      </c>
      <c r="BW7" s="47">
        <f t="shared" ref="BW7:BW8" si="27">IF(BV7="","",IF(MONTH(BV7+1)=MONTH(BV7),BV7+1,""))</f>
        <v>42460</v>
      </c>
      <c r="BX7" s="47" t="str">
        <f t="shared" ref="BX7:BX8" si="28">IF(BW7="","",IF(MONTH(BW7+1)=MONTH(BW7),BW7+1,""))</f>
        <v/>
      </c>
      <c r="BY7" s="50" t="str">
        <f t="shared" ref="BY7:BY8" si="29">IF(BX7="","",IF(MONTH(BX7+1)=MONTH(BX7),BX7+1,""))</f>
        <v/>
      </c>
      <c r="BZ7" s="50" t="str">
        <f t="shared" ref="BZ7:BZ8" si="30">IF(BY7="","",IF(MONTH(BY7+1)=MONTH(BY7),BY7+1,""))</f>
        <v/>
      </c>
      <c r="CB7" s="74" t="str">
        <f t="shared" si="0"/>
        <v/>
      </c>
      <c r="CC7" s="74"/>
      <c r="CD7" s="74"/>
      <c r="CE7" s="1" t="str">
        <f t="shared" si="1"/>
        <v/>
      </c>
    </row>
    <row r="8" spans="1:98" x14ac:dyDescent="0.2">
      <c r="B8" s="8"/>
      <c r="C8" s="80"/>
      <c r="D8" s="81"/>
      <c r="E8" s="81"/>
      <c r="F8" s="82"/>
      <c r="G8" s="39"/>
      <c r="K8" s="1" t="str">
        <f>IF(M8="","",WEEKNUMMER(M8,21))</f>
        <v/>
      </c>
      <c r="L8" s="19"/>
      <c r="M8" s="47" t="str">
        <f>IF(S7="","",IF(MONTH(S7+1)=MONTH(S7),S7+1,""))</f>
        <v/>
      </c>
      <c r="N8" s="47" t="str">
        <f t="shared" ref="N8" si="31">IF(M8="","",IF(MONTH(M8+1)=MONTH(M8),M8+1,""))</f>
        <v/>
      </c>
      <c r="O8" s="47" t="str">
        <f t="shared" ref="O8" si="32">IF(N8="","",IF(MONTH(N8+1)=MONTH(N8),N8+1,""))</f>
        <v/>
      </c>
      <c r="P8" s="47" t="str">
        <f t="shared" ref="P8" si="33">IF(O8="","",IF(MONTH(O8+1)=MONTH(O8),O8+1,""))</f>
        <v/>
      </c>
      <c r="Q8" s="47" t="str">
        <f t="shared" ref="Q8" si="34">IF(P8="","",IF(MONTH(P8+1)=MONTH(P8),P8+1,""))</f>
        <v/>
      </c>
      <c r="R8" s="50" t="str">
        <f t="shared" ref="R8" si="35">IF(Q8="","",IF(MONTH(Q8+1)=MONTH(Q8),Q8+1,""))</f>
        <v/>
      </c>
      <c r="S8" s="50" t="str">
        <f t="shared" ref="S8" si="36">IF(R8="","",IF(MONTH(R8+1)=MONTH(R8),R8+1,""))</f>
        <v/>
      </c>
      <c r="AP8" s="1" t="str">
        <f>IF(AR8="","",WEEKNUMMER(AR8,21))</f>
        <v/>
      </c>
      <c r="AQ8" s="69"/>
      <c r="AR8" s="47" t="str">
        <f>IF(AX7="","",IF(MONTH(AX7+1)=MONTH(AX7),AX7+1,""))</f>
        <v/>
      </c>
      <c r="AS8" s="47" t="str">
        <f t="shared" si="19"/>
        <v/>
      </c>
      <c r="AT8" s="47" t="str">
        <f t="shared" si="20"/>
        <v/>
      </c>
      <c r="AU8" s="47" t="str">
        <f t="shared" si="21"/>
        <v/>
      </c>
      <c r="AV8" s="47" t="str">
        <f t="shared" si="22"/>
        <v/>
      </c>
      <c r="AW8" s="50" t="str">
        <f t="shared" si="23"/>
        <v/>
      </c>
      <c r="AX8" s="50" t="str">
        <f t="shared" si="24"/>
        <v/>
      </c>
      <c r="BR8" s="1" t="str">
        <f>IF(BT8="","",WEEKNUMMER(BT8,21))</f>
        <v/>
      </c>
      <c r="BS8" s="69"/>
      <c r="BT8" s="47" t="str">
        <f>IF(BZ7="","",IF(MONTH(BZ7+1)=MONTH(BZ7),BZ7+1,""))</f>
        <v/>
      </c>
      <c r="BU8" s="47" t="str">
        <f t="shared" si="25"/>
        <v/>
      </c>
      <c r="BV8" s="47" t="str">
        <f t="shared" si="26"/>
        <v/>
      </c>
      <c r="BW8" s="47" t="str">
        <f t="shared" si="27"/>
        <v/>
      </c>
      <c r="BX8" s="47" t="str">
        <f t="shared" si="28"/>
        <v/>
      </c>
      <c r="BY8" s="50" t="str">
        <f t="shared" si="29"/>
        <v/>
      </c>
      <c r="BZ8" s="50" t="str">
        <f t="shared" si="30"/>
        <v/>
      </c>
      <c r="CB8" s="74" t="str">
        <f t="shared" si="0"/>
        <v/>
      </c>
      <c r="CC8" s="74"/>
      <c r="CD8" s="74"/>
      <c r="CE8" s="1" t="str">
        <f t="shared" si="1"/>
        <v/>
      </c>
    </row>
    <row r="9" spans="1:98" x14ac:dyDescent="0.2">
      <c r="B9" s="12"/>
      <c r="C9" s="7"/>
      <c r="D9" s="7"/>
      <c r="E9" s="7"/>
      <c r="F9" s="7"/>
      <c r="G9" s="7"/>
      <c r="K9" s="42"/>
    </row>
    <row r="10" spans="1:98" x14ac:dyDescent="0.2">
      <c r="B10" s="13"/>
      <c r="C10" s="14"/>
      <c r="D10" s="14"/>
      <c r="E10" s="14"/>
      <c r="F10" s="15"/>
      <c r="G10" s="15"/>
      <c r="H10" s="76" t="e">
        <f ca="1">"Week "&amp;WEEKNUMMER(N12,21)</f>
        <v>#NAME?</v>
      </c>
      <c r="I10" s="76"/>
      <c r="J10" s="76"/>
      <c r="K10" s="76"/>
      <c r="L10" s="76"/>
      <c r="M10" s="76"/>
      <c r="N10" s="76"/>
      <c r="O10" s="76" t="e">
        <f t="shared" ref="O10" ca="1" si="37">"Week "&amp;WEEKNUMMER(U12,21)</f>
        <v>#NAME?</v>
      </c>
      <c r="P10" s="76"/>
      <c r="Q10" s="76"/>
      <c r="R10" s="76"/>
      <c r="S10" s="76"/>
      <c r="T10" s="76"/>
      <c r="U10" s="76"/>
      <c r="V10" s="76" t="e">
        <f t="shared" ref="V10" ca="1" si="38">"Week "&amp;WEEKNUMMER(AB12,21)</f>
        <v>#NAME?</v>
      </c>
      <c r="W10" s="76"/>
      <c r="X10" s="76"/>
      <c r="Y10" s="76"/>
      <c r="Z10" s="76"/>
      <c r="AA10" s="76"/>
      <c r="AB10" s="76"/>
      <c r="AC10" s="76" t="e">
        <f t="shared" ref="AC10" ca="1" si="39">"Week "&amp;WEEKNUMMER(AI12,21)</f>
        <v>#NAME?</v>
      </c>
      <c r="AD10" s="76"/>
      <c r="AE10" s="76"/>
      <c r="AF10" s="76"/>
      <c r="AG10" s="76"/>
      <c r="AH10" s="76"/>
      <c r="AI10" s="76"/>
      <c r="AJ10" s="76" t="e">
        <f t="shared" ref="AJ10" ca="1" si="40">"Week "&amp;WEEKNUMMER(AP12,21)</f>
        <v>#NAME?</v>
      </c>
      <c r="AK10" s="76"/>
      <c r="AL10" s="76"/>
      <c r="AM10" s="76"/>
      <c r="AN10" s="76"/>
      <c r="AO10" s="76"/>
      <c r="AP10" s="76"/>
      <c r="AQ10" s="76" t="e">
        <f t="shared" ref="AQ10" ca="1" si="41">"Week "&amp;WEEKNUMMER(AW12,21)</f>
        <v>#NAME?</v>
      </c>
      <c r="AR10" s="76"/>
      <c r="AS10" s="76"/>
      <c r="AT10" s="76"/>
      <c r="AU10" s="76"/>
      <c r="AV10" s="76"/>
      <c r="AW10" s="76"/>
      <c r="AX10" s="76" t="e">
        <f t="shared" ref="AX10" ca="1" si="42">"Week "&amp;WEEKNUMMER(BD12,21)</f>
        <v>#NAME?</v>
      </c>
      <c r="AY10" s="76"/>
      <c r="AZ10" s="76"/>
      <c r="BA10" s="76"/>
      <c r="BB10" s="76"/>
      <c r="BC10" s="76"/>
      <c r="BD10" s="76"/>
      <c r="BE10" s="76" t="e">
        <f t="shared" ref="BE10" ca="1" si="43">"Week "&amp;WEEKNUMMER(BK12,21)</f>
        <v>#NAME?</v>
      </c>
      <c r="BF10" s="76"/>
      <c r="BG10" s="76"/>
      <c r="BH10" s="76"/>
      <c r="BI10" s="76"/>
      <c r="BJ10" s="76"/>
      <c r="BK10" s="76"/>
      <c r="BL10" s="76" t="e">
        <f t="shared" ref="BL10" ca="1" si="44">"Week "&amp;WEEKNUMMER(BR12,21)</f>
        <v>#NAME?</v>
      </c>
      <c r="BM10" s="76"/>
      <c r="BN10" s="76"/>
      <c r="BO10" s="76"/>
      <c r="BP10" s="76"/>
      <c r="BQ10" s="76"/>
      <c r="BR10" s="76"/>
      <c r="BS10" s="76" t="e">
        <f t="shared" ref="BS10" ca="1" si="45">"Week "&amp;WEEKNUMMER(BY12,21)</f>
        <v>#NAME?</v>
      </c>
      <c r="BT10" s="76"/>
      <c r="BU10" s="76"/>
      <c r="BV10" s="76"/>
      <c r="BW10" s="76"/>
      <c r="BX10" s="76"/>
      <c r="BY10" s="76"/>
      <c r="BZ10" s="76" t="e">
        <f t="shared" ref="BZ10" ca="1" si="46">"Week "&amp;WEEKNUMMER(CF12,21)</f>
        <v>#NAME?</v>
      </c>
      <c r="CA10" s="76"/>
      <c r="CB10" s="76"/>
      <c r="CC10" s="76"/>
      <c r="CD10" s="76"/>
      <c r="CE10" s="76"/>
      <c r="CF10" s="76"/>
      <c r="CG10" s="76" t="e">
        <f t="shared" ref="CG10" ca="1" si="47">"Week "&amp;WEEKNUMMER(CM12,21)</f>
        <v>#NAME?</v>
      </c>
      <c r="CH10" s="76"/>
      <c r="CI10" s="76"/>
      <c r="CJ10" s="76"/>
      <c r="CK10" s="76"/>
      <c r="CL10" s="76"/>
      <c r="CM10" s="76"/>
      <c r="CN10" s="76" t="e">
        <f t="shared" ref="CN10" ca="1" si="48">"Week "&amp;WEEKNUMMER(CT12,21)</f>
        <v>#NAME?</v>
      </c>
      <c r="CO10" s="76"/>
      <c r="CP10" s="76"/>
      <c r="CQ10" s="76"/>
      <c r="CR10" s="76"/>
      <c r="CS10" s="76"/>
      <c r="CT10" s="76"/>
    </row>
    <row r="11" spans="1:98" x14ac:dyDescent="0.2">
      <c r="B11" s="9"/>
      <c r="C11" s="10"/>
      <c r="D11" s="10"/>
      <c r="E11" s="10"/>
      <c r="F11" s="11"/>
      <c r="G11" s="11"/>
      <c r="H11" s="41" t="s">
        <v>1</v>
      </c>
      <c r="I11" s="41" t="s">
        <v>2</v>
      </c>
      <c r="J11" s="41" t="s">
        <v>3</v>
      </c>
      <c r="K11" s="41" t="s">
        <v>2</v>
      </c>
      <c r="L11" s="41" t="s">
        <v>4</v>
      </c>
      <c r="M11" s="41" t="s">
        <v>5</v>
      </c>
      <c r="N11" s="41" t="s">
        <v>5</v>
      </c>
      <c r="O11" s="41" t="s">
        <v>1</v>
      </c>
      <c r="P11" s="41" t="s">
        <v>2</v>
      </c>
      <c r="Q11" s="41" t="s">
        <v>3</v>
      </c>
      <c r="R11" s="41" t="s">
        <v>2</v>
      </c>
      <c r="S11" s="41" t="s">
        <v>4</v>
      </c>
      <c r="T11" s="41" t="s">
        <v>5</v>
      </c>
      <c r="U11" s="41" t="s">
        <v>5</v>
      </c>
      <c r="V11" s="41" t="s">
        <v>1</v>
      </c>
      <c r="W11" s="41" t="s">
        <v>2</v>
      </c>
      <c r="X11" s="41" t="s">
        <v>3</v>
      </c>
      <c r="Y11" s="41" t="s">
        <v>2</v>
      </c>
      <c r="Z11" s="41" t="s">
        <v>4</v>
      </c>
      <c r="AA11" s="41" t="s">
        <v>5</v>
      </c>
      <c r="AB11" s="41" t="s">
        <v>5</v>
      </c>
      <c r="AC11" s="41" t="s">
        <v>1</v>
      </c>
      <c r="AD11" s="41" t="s">
        <v>2</v>
      </c>
      <c r="AE11" s="41" t="s">
        <v>3</v>
      </c>
      <c r="AF11" s="41" t="s">
        <v>2</v>
      </c>
      <c r="AG11" s="41" t="s">
        <v>4</v>
      </c>
      <c r="AH11" s="41" t="s">
        <v>5</v>
      </c>
      <c r="AI11" s="41" t="s">
        <v>5</v>
      </c>
      <c r="AJ11" s="41" t="s">
        <v>1</v>
      </c>
      <c r="AK11" s="41" t="s">
        <v>2</v>
      </c>
      <c r="AL11" s="41" t="s">
        <v>3</v>
      </c>
      <c r="AM11" s="41" t="s">
        <v>2</v>
      </c>
      <c r="AN11" s="41" t="s">
        <v>4</v>
      </c>
      <c r="AO11" s="41" t="s">
        <v>5</v>
      </c>
      <c r="AP11" s="41" t="s">
        <v>5</v>
      </c>
      <c r="AQ11" s="41" t="s">
        <v>1</v>
      </c>
      <c r="AR11" s="41" t="s">
        <v>2</v>
      </c>
      <c r="AS11" s="41" t="s">
        <v>3</v>
      </c>
      <c r="AT11" s="41" t="s">
        <v>2</v>
      </c>
      <c r="AU11" s="41" t="s">
        <v>4</v>
      </c>
      <c r="AV11" s="41" t="s">
        <v>5</v>
      </c>
      <c r="AW11" s="41" t="s">
        <v>5</v>
      </c>
      <c r="AX11" s="41" t="s">
        <v>1</v>
      </c>
      <c r="AY11" s="41" t="s">
        <v>2</v>
      </c>
      <c r="AZ11" s="41" t="s">
        <v>3</v>
      </c>
      <c r="BA11" s="41" t="s">
        <v>2</v>
      </c>
      <c r="BB11" s="41" t="s">
        <v>4</v>
      </c>
      <c r="BC11" s="41" t="s">
        <v>5</v>
      </c>
      <c r="BD11" s="41" t="s">
        <v>5</v>
      </c>
      <c r="BE11" s="41" t="s">
        <v>1</v>
      </c>
      <c r="BF11" s="41" t="s">
        <v>2</v>
      </c>
      <c r="BG11" s="41" t="s">
        <v>3</v>
      </c>
      <c r="BH11" s="41" t="s">
        <v>2</v>
      </c>
      <c r="BI11" s="41" t="s">
        <v>4</v>
      </c>
      <c r="BJ11" s="41" t="s">
        <v>5</v>
      </c>
      <c r="BK11" s="41" t="s">
        <v>5</v>
      </c>
      <c r="BL11" s="41" t="s">
        <v>1</v>
      </c>
      <c r="BM11" s="41" t="s">
        <v>2</v>
      </c>
      <c r="BN11" s="41" t="s">
        <v>3</v>
      </c>
      <c r="BO11" s="41" t="s">
        <v>2</v>
      </c>
      <c r="BP11" s="41" t="s">
        <v>4</v>
      </c>
      <c r="BQ11" s="41" t="s">
        <v>5</v>
      </c>
      <c r="BR11" s="41" t="s">
        <v>5</v>
      </c>
      <c r="BS11" s="41" t="s">
        <v>1</v>
      </c>
      <c r="BT11" s="41" t="s">
        <v>2</v>
      </c>
      <c r="BU11" s="41" t="s">
        <v>3</v>
      </c>
      <c r="BV11" s="41" t="s">
        <v>2</v>
      </c>
      <c r="BW11" s="41" t="s">
        <v>4</v>
      </c>
      <c r="BX11" s="41" t="s">
        <v>5</v>
      </c>
      <c r="BY11" s="41" t="s">
        <v>5</v>
      </c>
      <c r="BZ11" s="41" t="s">
        <v>1</v>
      </c>
      <c r="CA11" s="41" t="s">
        <v>2</v>
      </c>
      <c r="CB11" s="41" t="s">
        <v>3</v>
      </c>
      <c r="CC11" s="41" t="s">
        <v>2</v>
      </c>
      <c r="CD11" s="41" t="s">
        <v>4</v>
      </c>
      <c r="CE11" s="41" t="s">
        <v>5</v>
      </c>
      <c r="CF11" s="41" t="s">
        <v>5</v>
      </c>
      <c r="CG11" s="41" t="s">
        <v>1</v>
      </c>
      <c r="CH11" s="41" t="s">
        <v>2</v>
      </c>
      <c r="CI11" s="41" t="s">
        <v>3</v>
      </c>
      <c r="CJ11" s="41" t="s">
        <v>2</v>
      </c>
      <c r="CK11" s="41" t="s">
        <v>4</v>
      </c>
      <c r="CL11" s="41" t="s">
        <v>5</v>
      </c>
      <c r="CM11" s="41" t="s">
        <v>5</v>
      </c>
      <c r="CN11" s="41" t="s">
        <v>1</v>
      </c>
      <c r="CO11" s="41" t="s">
        <v>2</v>
      </c>
      <c r="CP11" s="41" t="s">
        <v>3</v>
      </c>
      <c r="CQ11" s="41" t="s">
        <v>2</v>
      </c>
      <c r="CR11" s="41" t="s">
        <v>4</v>
      </c>
      <c r="CS11" s="41" t="s">
        <v>5</v>
      </c>
      <c r="CT11" s="41" t="s">
        <v>5</v>
      </c>
    </row>
    <row r="12" spans="1:98" s="21" customFormat="1" x14ac:dyDescent="0.2">
      <c r="A12" s="70" t="s">
        <v>334</v>
      </c>
      <c r="B12" s="34" t="s">
        <v>324</v>
      </c>
      <c r="C12" s="64" t="s">
        <v>328</v>
      </c>
      <c r="D12" s="64" t="s">
        <v>329</v>
      </c>
      <c r="E12" s="64" t="s">
        <v>327</v>
      </c>
      <c r="F12" s="34" t="s">
        <v>326</v>
      </c>
      <c r="G12" s="40"/>
      <c r="H12" s="41" t="str">
        <f>IF(WEEKDAY($K$1,2)=COLUMNS($M:M),$K$1,"")</f>
        <v/>
      </c>
      <c r="I12" s="41" t="str">
        <f>IF(M3="",IF(WEEKDAY($K$1,2)=COLUMNS($M:N),$K$1,""),M3+1)</f>
        <v/>
      </c>
      <c r="J12" s="41" t="str">
        <f>IF(N3="",IF(WEEKDAY($K$1,2)=COLUMNS($M:O),$K$1,""),N3+1)</f>
        <v/>
      </c>
      <c r="K12" s="41" t="str">
        <f>IF(O3="",IF(WEEKDAY($K$1,2)=COLUMNS($M:P),$K$1,""),O3+1)</f>
        <v/>
      </c>
      <c r="L12" s="41">
        <f>IF(P3="",IF(WEEKDAY($K$1,2)=COLUMNS($M:Q),$K$1,""),P3+1)</f>
        <v>42370</v>
      </c>
      <c r="M12" s="41">
        <f>IF(Q3="",IF(WEEKDAY($K$1,2)=COLUMNS($M:R),$K$1,""),Q3+1)</f>
        <v>42371</v>
      </c>
      <c r="N12" s="41">
        <f>IF(R3="",IF(WEEKDAY($K$1,2)=COLUMNS($M:S),$K$1,""),R3+1)</f>
        <v>42372</v>
      </c>
      <c r="O12" s="41">
        <f>N12+1</f>
        <v>42373</v>
      </c>
      <c r="P12" s="41">
        <f t="shared" ref="P12:CA12" si="49">O12+1</f>
        <v>42374</v>
      </c>
      <c r="Q12" s="41">
        <f t="shared" si="49"/>
        <v>42375</v>
      </c>
      <c r="R12" s="41">
        <f t="shared" si="49"/>
        <v>42376</v>
      </c>
      <c r="S12" s="41">
        <f t="shared" si="49"/>
        <v>42377</v>
      </c>
      <c r="T12" s="41">
        <f t="shared" si="49"/>
        <v>42378</v>
      </c>
      <c r="U12" s="41">
        <f t="shared" si="49"/>
        <v>42379</v>
      </c>
      <c r="V12" s="41">
        <f t="shared" si="49"/>
        <v>42380</v>
      </c>
      <c r="W12" s="41">
        <f t="shared" si="49"/>
        <v>42381</v>
      </c>
      <c r="X12" s="41">
        <f t="shared" si="49"/>
        <v>42382</v>
      </c>
      <c r="Y12" s="41">
        <f t="shared" si="49"/>
        <v>42383</v>
      </c>
      <c r="Z12" s="41">
        <f t="shared" si="49"/>
        <v>42384</v>
      </c>
      <c r="AA12" s="41">
        <f t="shared" si="49"/>
        <v>42385</v>
      </c>
      <c r="AB12" s="41">
        <f t="shared" si="49"/>
        <v>42386</v>
      </c>
      <c r="AC12" s="41">
        <f t="shared" si="49"/>
        <v>42387</v>
      </c>
      <c r="AD12" s="41">
        <f t="shared" si="49"/>
        <v>42388</v>
      </c>
      <c r="AE12" s="41">
        <f t="shared" si="49"/>
        <v>42389</v>
      </c>
      <c r="AF12" s="41">
        <f t="shared" si="49"/>
        <v>42390</v>
      </c>
      <c r="AG12" s="41">
        <f t="shared" si="49"/>
        <v>42391</v>
      </c>
      <c r="AH12" s="41">
        <f t="shared" si="49"/>
        <v>42392</v>
      </c>
      <c r="AI12" s="41">
        <f t="shared" si="49"/>
        <v>42393</v>
      </c>
      <c r="AJ12" s="41">
        <f t="shared" si="49"/>
        <v>42394</v>
      </c>
      <c r="AK12" s="41">
        <f t="shared" si="49"/>
        <v>42395</v>
      </c>
      <c r="AL12" s="41">
        <f t="shared" si="49"/>
        <v>42396</v>
      </c>
      <c r="AM12" s="41">
        <f t="shared" si="49"/>
        <v>42397</v>
      </c>
      <c r="AN12" s="41">
        <f t="shared" si="49"/>
        <v>42398</v>
      </c>
      <c r="AO12" s="41">
        <f t="shared" si="49"/>
        <v>42399</v>
      </c>
      <c r="AP12" s="41">
        <f t="shared" si="49"/>
        <v>42400</v>
      </c>
      <c r="AQ12" s="41">
        <f t="shared" si="49"/>
        <v>42401</v>
      </c>
      <c r="AR12" s="41">
        <f t="shared" si="49"/>
        <v>42402</v>
      </c>
      <c r="AS12" s="41">
        <f t="shared" si="49"/>
        <v>42403</v>
      </c>
      <c r="AT12" s="41">
        <f t="shared" si="49"/>
        <v>42404</v>
      </c>
      <c r="AU12" s="41">
        <f t="shared" si="49"/>
        <v>42405</v>
      </c>
      <c r="AV12" s="41">
        <f t="shared" si="49"/>
        <v>42406</v>
      </c>
      <c r="AW12" s="41">
        <f t="shared" si="49"/>
        <v>42407</v>
      </c>
      <c r="AX12" s="41">
        <f t="shared" si="49"/>
        <v>42408</v>
      </c>
      <c r="AY12" s="41">
        <f t="shared" si="49"/>
        <v>42409</v>
      </c>
      <c r="AZ12" s="41">
        <f t="shared" si="49"/>
        <v>42410</v>
      </c>
      <c r="BA12" s="41">
        <f t="shared" si="49"/>
        <v>42411</v>
      </c>
      <c r="BB12" s="41">
        <f t="shared" si="49"/>
        <v>42412</v>
      </c>
      <c r="BC12" s="41">
        <f t="shared" si="49"/>
        <v>42413</v>
      </c>
      <c r="BD12" s="41">
        <f t="shared" si="49"/>
        <v>42414</v>
      </c>
      <c r="BE12" s="41">
        <f t="shared" si="49"/>
        <v>42415</v>
      </c>
      <c r="BF12" s="41">
        <f t="shared" si="49"/>
        <v>42416</v>
      </c>
      <c r="BG12" s="41">
        <f t="shared" si="49"/>
        <v>42417</v>
      </c>
      <c r="BH12" s="41">
        <f t="shared" si="49"/>
        <v>42418</v>
      </c>
      <c r="BI12" s="41">
        <f t="shared" si="49"/>
        <v>42419</v>
      </c>
      <c r="BJ12" s="41">
        <f t="shared" si="49"/>
        <v>42420</v>
      </c>
      <c r="BK12" s="41">
        <f t="shared" si="49"/>
        <v>42421</v>
      </c>
      <c r="BL12" s="41">
        <f t="shared" si="49"/>
        <v>42422</v>
      </c>
      <c r="BM12" s="41">
        <f t="shared" si="49"/>
        <v>42423</v>
      </c>
      <c r="BN12" s="41">
        <f t="shared" si="49"/>
        <v>42424</v>
      </c>
      <c r="BO12" s="41">
        <f t="shared" si="49"/>
        <v>42425</v>
      </c>
      <c r="BP12" s="41">
        <f t="shared" si="49"/>
        <v>42426</v>
      </c>
      <c r="BQ12" s="41">
        <f t="shared" si="49"/>
        <v>42427</v>
      </c>
      <c r="BR12" s="41">
        <f t="shared" si="49"/>
        <v>42428</v>
      </c>
      <c r="BS12" s="41">
        <f t="shared" si="49"/>
        <v>42429</v>
      </c>
      <c r="BT12" s="41">
        <f t="shared" si="49"/>
        <v>42430</v>
      </c>
      <c r="BU12" s="41">
        <f t="shared" si="49"/>
        <v>42431</v>
      </c>
      <c r="BV12" s="41">
        <f t="shared" si="49"/>
        <v>42432</v>
      </c>
      <c r="BW12" s="41">
        <f t="shared" si="49"/>
        <v>42433</v>
      </c>
      <c r="BX12" s="41">
        <f t="shared" si="49"/>
        <v>42434</v>
      </c>
      <c r="BY12" s="41">
        <f t="shared" si="49"/>
        <v>42435</v>
      </c>
      <c r="BZ12" s="41">
        <f t="shared" si="49"/>
        <v>42436</v>
      </c>
      <c r="CA12" s="41">
        <f t="shared" si="49"/>
        <v>42437</v>
      </c>
      <c r="CB12" s="41">
        <f t="shared" ref="CB12:CT12" si="50">CA12+1</f>
        <v>42438</v>
      </c>
      <c r="CC12" s="41">
        <f t="shared" si="50"/>
        <v>42439</v>
      </c>
      <c r="CD12" s="41">
        <f t="shared" si="50"/>
        <v>42440</v>
      </c>
      <c r="CE12" s="41">
        <f t="shared" si="50"/>
        <v>42441</v>
      </c>
      <c r="CF12" s="41">
        <f t="shared" si="50"/>
        <v>42442</v>
      </c>
      <c r="CG12" s="41">
        <f t="shared" si="50"/>
        <v>42443</v>
      </c>
      <c r="CH12" s="41">
        <f t="shared" si="50"/>
        <v>42444</v>
      </c>
      <c r="CI12" s="41">
        <f t="shared" si="50"/>
        <v>42445</v>
      </c>
      <c r="CJ12" s="41">
        <f t="shared" si="50"/>
        <v>42446</v>
      </c>
      <c r="CK12" s="41">
        <f t="shared" si="50"/>
        <v>42447</v>
      </c>
      <c r="CL12" s="41">
        <f t="shared" si="50"/>
        <v>42448</v>
      </c>
      <c r="CM12" s="41">
        <f t="shared" si="50"/>
        <v>42449</v>
      </c>
      <c r="CN12" s="41">
        <f t="shared" si="50"/>
        <v>42450</v>
      </c>
      <c r="CO12" s="41">
        <f t="shared" si="50"/>
        <v>42451</v>
      </c>
      <c r="CP12" s="41">
        <f t="shared" si="50"/>
        <v>42452</v>
      </c>
      <c r="CQ12" s="41">
        <f t="shared" si="50"/>
        <v>42453</v>
      </c>
      <c r="CR12" s="41">
        <f t="shared" si="50"/>
        <v>42454</v>
      </c>
      <c r="CS12" s="41">
        <f t="shared" si="50"/>
        <v>42455</v>
      </c>
      <c r="CT12" s="41">
        <f t="shared" si="50"/>
        <v>42456</v>
      </c>
    </row>
    <row r="13" spans="1:98" s="21" customFormat="1" x14ac:dyDescent="0.2">
      <c r="A13" s="21" t="s">
        <v>335</v>
      </c>
      <c r="B13" s="38" t="s">
        <v>344</v>
      </c>
      <c r="C13" s="66">
        <v>42375</v>
      </c>
      <c r="D13" s="66">
        <v>42392</v>
      </c>
      <c r="E13" s="66" t="s">
        <v>295</v>
      </c>
      <c r="F13" s="22"/>
      <c r="G13" s="22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</row>
    <row r="14" spans="1:98" s="21" customFormat="1" x14ac:dyDescent="0.2">
      <c r="A14" s="21" t="s">
        <v>336</v>
      </c>
      <c r="B14" s="38" t="s">
        <v>343</v>
      </c>
      <c r="C14" s="66">
        <v>42381</v>
      </c>
      <c r="D14" s="66">
        <v>42391</v>
      </c>
      <c r="E14" s="66"/>
      <c r="F14" s="22"/>
      <c r="G14" s="22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</row>
    <row r="15" spans="1:98" s="21" customFormat="1" x14ac:dyDescent="0.2">
      <c r="A15" s="21" t="s">
        <v>338</v>
      </c>
      <c r="B15" s="38" t="s">
        <v>342</v>
      </c>
      <c r="C15" s="66">
        <v>42410</v>
      </c>
      <c r="D15" s="66">
        <v>42423</v>
      </c>
      <c r="E15" s="66"/>
      <c r="F15" s="22"/>
      <c r="G15" s="22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</row>
    <row r="16" spans="1:98" s="21" customFormat="1" x14ac:dyDescent="0.2">
      <c r="A16" s="21" t="s">
        <v>337</v>
      </c>
      <c r="B16" s="38" t="s">
        <v>341</v>
      </c>
      <c r="C16" s="66">
        <v>42370</v>
      </c>
      <c r="D16" s="66">
        <v>42379</v>
      </c>
      <c r="E16" s="22"/>
      <c r="F16" s="22"/>
      <c r="G16" s="22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</row>
    <row r="17" spans="1:98" s="21" customFormat="1" x14ac:dyDescent="0.2">
      <c r="A17" s="21" t="s">
        <v>339</v>
      </c>
      <c r="B17" s="38" t="s">
        <v>340</v>
      </c>
      <c r="C17" s="66">
        <v>42403</v>
      </c>
      <c r="D17" s="66">
        <v>42453</v>
      </c>
      <c r="E17" s="22"/>
      <c r="F17" s="22"/>
      <c r="G17" s="22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</row>
    <row r="18" spans="1:98" s="21" customFormat="1" x14ac:dyDescent="0.2">
      <c r="B18" s="38" t="s">
        <v>196</v>
      </c>
      <c r="C18" s="22"/>
      <c r="D18" s="22"/>
      <c r="E18" s="22"/>
      <c r="F18" s="22"/>
      <c r="G18" s="22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</row>
    <row r="19" spans="1:98" x14ac:dyDescent="0.2">
      <c r="B19" s="38" t="s">
        <v>197</v>
      </c>
      <c r="C19" s="22"/>
      <c r="D19" s="22"/>
      <c r="E19" s="22"/>
      <c r="F19" s="22"/>
      <c r="G19" s="22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</row>
    <row r="20" spans="1:98" x14ac:dyDescent="0.2">
      <c r="B20" s="38" t="s">
        <v>198</v>
      </c>
      <c r="C20" s="22"/>
      <c r="D20" s="22"/>
      <c r="E20" s="22"/>
      <c r="F20" s="22"/>
      <c r="G20" s="22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</row>
    <row r="21" spans="1:98" x14ac:dyDescent="0.2">
      <c r="B21" s="38" t="s">
        <v>199</v>
      </c>
      <c r="C21" s="22"/>
      <c r="D21" s="22"/>
      <c r="E21" s="22"/>
      <c r="F21" s="22"/>
      <c r="G21" s="22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</row>
    <row r="22" spans="1:98" x14ac:dyDescent="0.2">
      <c r="B22" s="38" t="s">
        <v>200</v>
      </c>
      <c r="C22" s="22"/>
      <c r="D22" s="22"/>
      <c r="E22" s="22"/>
      <c r="F22" s="22"/>
      <c r="G22" s="22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</row>
    <row r="23" spans="1:98" x14ac:dyDescent="0.2">
      <c r="B23" s="38" t="s">
        <v>201</v>
      </c>
      <c r="C23" s="22"/>
      <c r="D23" s="22"/>
      <c r="E23" s="22"/>
      <c r="F23" s="22"/>
      <c r="G23" s="22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</row>
    <row r="24" spans="1:98" x14ac:dyDescent="0.2">
      <c r="B24" s="38" t="s">
        <v>202</v>
      </c>
      <c r="C24" s="22"/>
      <c r="D24" s="22"/>
      <c r="E24" s="22"/>
      <c r="F24" s="22"/>
      <c r="G24" s="22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</row>
    <row r="25" spans="1:98" x14ac:dyDescent="0.2">
      <c r="B25" s="38" t="s">
        <v>203</v>
      </c>
      <c r="C25" s="22"/>
      <c r="D25" s="22"/>
      <c r="E25" s="22"/>
      <c r="F25" s="22"/>
      <c r="G25" s="22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</row>
    <row r="26" spans="1:98" x14ac:dyDescent="0.2">
      <c r="B26" s="38" t="s">
        <v>204</v>
      </c>
      <c r="C26" s="22"/>
      <c r="D26" s="22"/>
      <c r="E26" s="22"/>
      <c r="F26" s="22"/>
      <c r="G26" s="22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</row>
    <row r="27" spans="1:98" x14ac:dyDescent="0.2">
      <c r="B27" s="38" t="s">
        <v>205</v>
      </c>
      <c r="C27" s="22"/>
      <c r="D27" s="22"/>
      <c r="E27" s="22"/>
      <c r="F27" s="22"/>
      <c r="G27" s="22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</row>
    <row r="28" spans="1:98" x14ac:dyDescent="0.2">
      <c r="B28" s="38" t="s">
        <v>206</v>
      </c>
      <c r="C28" s="22"/>
      <c r="D28" s="22"/>
      <c r="E28" s="22"/>
      <c r="F28" s="22"/>
      <c r="G28" s="22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</row>
    <row r="29" spans="1:98" x14ac:dyDescent="0.2">
      <c r="B29" s="38" t="s">
        <v>207</v>
      </c>
      <c r="C29" s="22"/>
      <c r="D29" s="22"/>
      <c r="E29" s="22"/>
      <c r="F29" s="22"/>
      <c r="G29" s="22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</row>
    <row r="30" spans="1:98" x14ac:dyDescent="0.2">
      <c r="B30" s="38" t="s">
        <v>208</v>
      </c>
      <c r="C30" s="22"/>
      <c r="D30" s="22"/>
      <c r="E30" s="22"/>
      <c r="F30" s="22"/>
      <c r="G30" s="22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</row>
    <row r="31" spans="1:98" x14ac:dyDescent="0.2">
      <c r="B31" s="38" t="s">
        <v>209</v>
      </c>
      <c r="C31" s="22"/>
      <c r="D31" s="22"/>
      <c r="E31" s="22"/>
      <c r="F31" s="22"/>
      <c r="G31" s="22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</row>
    <row r="32" spans="1:98" x14ac:dyDescent="0.2">
      <c r="B32" s="38" t="s">
        <v>210</v>
      </c>
      <c r="C32" s="22"/>
      <c r="D32" s="22"/>
      <c r="E32" s="22"/>
      <c r="F32" s="22"/>
      <c r="G32" s="22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</row>
    <row r="33" spans="2:98" x14ac:dyDescent="0.2">
      <c r="B33" s="38" t="s">
        <v>211</v>
      </c>
      <c r="C33" s="22"/>
      <c r="D33" s="22"/>
      <c r="E33" s="22"/>
      <c r="F33" s="22"/>
      <c r="G33" s="22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</row>
    <row r="34" spans="2:98" x14ac:dyDescent="0.2">
      <c r="B34" s="38" t="s">
        <v>212</v>
      </c>
      <c r="C34" s="22"/>
      <c r="D34" s="22"/>
      <c r="E34" s="22"/>
      <c r="F34" s="22"/>
      <c r="G34" s="22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</row>
    <row r="35" spans="2:98" x14ac:dyDescent="0.2">
      <c r="B35" s="38" t="s">
        <v>213</v>
      </c>
      <c r="C35" s="22"/>
      <c r="D35" s="22"/>
      <c r="E35" s="22"/>
      <c r="F35" s="22"/>
      <c r="G35" s="22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</row>
    <row r="36" spans="2:98" x14ac:dyDescent="0.2">
      <c r="B36" s="38" t="s">
        <v>214</v>
      </c>
      <c r="C36" s="22"/>
      <c r="D36" s="22"/>
      <c r="E36" s="22"/>
      <c r="F36" s="22"/>
      <c r="G36" s="22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</row>
    <row r="37" spans="2:98" x14ac:dyDescent="0.2">
      <c r="B37" s="38" t="s">
        <v>215</v>
      </c>
      <c r="C37" s="22"/>
      <c r="D37" s="22"/>
      <c r="E37" s="22"/>
      <c r="F37" s="22"/>
      <c r="G37" s="22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</row>
    <row r="38" spans="2:98" x14ac:dyDescent="0.2">
      <c r="B38" s="38" t="s">
        <v>216</v>
      </c>
      <c r="C38" s="22"/>
      <c r="D38" s="22"/>
      <c r="E38" s="22"/>
      <c r="F38" s="22"/>
      <c r="G38" s="22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</row>
    <row r="39" spans="2:98" x14ac:dyDescent="0.2">
      <c r="B39" s="38" t="s">
        <v>217</v>
      </c>
      <c r="C39" s="22"/>
      <c r="D39" s="22"/>
      <c r="E39" s="22"/>
      <c r="F39" s="22"/>
      <c r="G39" s="22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</row>
    <row r="40" spans="2:98" x14ac:dyDescent="0.2">
      <c r="B40" s="38" t="s">
        <v>218</v>
      </c>
      <c r="C40" s="22"/>
      <c r="D40" s="22"/>
      <c r="E40" s="22"/>
      <c r="F40" s="22"/>
      <c r="G40" s="22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</row>
    <row r="41" spans="2:98" x14ac:dyDescent="0.2">
      <c r="B41" s="38" t="s">
        <v>219</v>
      </c>
      <c r="C41" s="22"/>
      <c r="D41" s="22"/>
      <c r="E41" s="22"/>
      <c r="F41" s="22"/>
      <c r="G41" s="22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</row>
    <row r="42" spans="2:98" x14ac:dyDescent="0.2">
      <c r="B42" s="38" t="s">
        <v>220</v>
      </c>
      <c r="C42" s="22"/>
      <c r="D42" s="22"/>
      <c r="E42" s="22"/>
      <c r="F42" s="22"/>
      <c r="G42" s="22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</row>
    <row r="43" spans="2:98" x14ac:dyDescent="0.2">
      <c r="B43" s="38" t="s">
        <v>221</v>
      </c>
      <c r="C43" s="22"/>
      <c r="D43" s="22"/>
      <c r="E43" s="22"/>
      <c r="F43" s="22"/>
      <c r="G43" s="22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</row>
    <row r="44" spans="2:98" x14ac:dyDescent="0.2">
      <c r="B44" s="38" t="s">
        <v>222</v>
      </c>
      <c r="C44" s="22"/>
      <c r="D44" s="22"/>
      <c r="E44" s="22"/>
      <c r="F44" s="22"/>
      <c r="G44" s="22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</row>
    <row r="45" spans="2:98" x14ac:dyDescent="0.2">
      <c r="B45" s="38" t="s">
        <v>223</v>
      </c>
      <c r="C45" s="22"/>
      <c r="D45" s="22"/>
      <c r="E45" s="22"/>
      <c r="F45" s="22"/>
      <c r="G45" s="22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</row>
    <row r="46" spans="2:98" x14ac:dyDescent="0.2">
      <c r="B46" s="38" t="s">
        <v>224</v>
      </c>
      <c r="C46" s="22"/>
      <c r="D46" s="22"/>
      <c r="E46" s="22"/>
      <c r="F46" s="22"/>
      <c r="G46" s="22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</row>
    <row r="47" spans="2:98" x14ac:dyDescent="0.2">
      <c r="B47" s="38" t="s">
        <v>225</v>
      </c>
      <c r="C47" s="22"/>
      <c r="D47" s="22"/>
      <c r="E47" s="22"/>
      <c r="F47" s="22"/>
      <c r="G47" s="22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</row>
    <row r="48" spans="2:98" x14ac:dyDescent="0.2">
      <c r="B48" s="38" t="s">
        <v>226</v>
      </c>
      <c r="C48" s="22"/>
      <c r="D48" s="22"/>
      <c r="E48" s="22"/>
      <c r="F48" s="22"/>
      <c r="G48" s="22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</row>
    <row r="49" spans="2:98" x14ac:dyDescent="0.2">
      <c r="B49" s="38" t="s">
        <v>227</v>
      </c>
      <c r="C49" s="22"/>
      <c r="D49" s="22"/>
      <c r="E49" s="22"/>
      <c r="F49" s="22"/>
      <c r="G49" s="22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</row>
    <row r="50" spans="2:98" x14ac:dyDescent="0.2">
      <c r="B50" s="38" t="s">
        <v>228</v>
      </c>
      <c r="C50" s="22"/>
      <c r="D50" s="22"/>
      <c r="E50" s="22"/>
      <c r="F50" s="22"/>
      <c r="G50" s="22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</row>
    <row r="51" spans="2:98" x14ac:dyDescent="0.2">
      <c r="B51" s="38" t="s">
        <v>229</v>
      </c>
      <c r="C51" s="22"/>
      <c r="D51" s="22"/>
      <c r="E51" s="22"/>
      <c r="F51" s="22"/>
      <c r="G51" s="22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</row>
    <row r="52" spans="2:98" x14ac:dyDescent="0.2">
      <c r="B52" s="38" t="s">
        <v>230</v>
      </c>
      <c r="C52" s="22"/>
      <c r="D52" s="22"/>
      <c r="E52" s="22"/>
      <c r="F52" s="22"/>
      <c r="G52" s="22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</row>
    <row r="53" spans="2:98" x14ac:dyDescent="0.2">
      <c r="B53" s="38" t="s">
        <v>231</v>
      </c>
      <c r="C53" s="22"/>
      <c r="D53" s="22"/>
      <c r="E53" s="22"/>
      <c r="F53" s="22"/>
      <c r="G53" s="22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</row>
    <row r="54" spans="2:98" x14ac:dyDescent="0.2">
      <c r="B54" s="38" t="s">
        <v>232</v>
      </c>
      <c r="C54" s="22"/>
      <c r="D54" s="22"/>
      <c r="E54" s="22"/>
      <c r="F54" s="22"/>
      <c r="G54" s="22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</row>
    <row r="55" spans="2:98" x14ac:dyDescent="0.2">
      <c r="B55" s="38" t="s">
        <v>233</v>
      </c>
      <c r="C55" s="22"/>
      <c r="D55" s="22"/>
      <c r="E55" s="22"/>
      <c r="F55" s="22"/>
      <c r="G55" s="22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</row>
    <row r="56" spans="2:98" x14ac:dyDescent="0.2">
      <c r="B56" s="38" t="s">
        <v>234</v>
      </c>
      <c r="C56" s="22"/>
      <c r="D56" s="22"/>
      <c r="E56" s="22"/>
      <c r="F56" s="22"/>
      <c r="G56" s="22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</row>
    <row r="57" spans="2:98" x14ac:dyDescent="0.2">
      <c r="B57" s="38" t="s">
        <v>235</v>
      </c>
      <c r="C57" s="22"/>
      <c r="D57" s="22"/>
      <c r="E57" s="22"/>
      <c r="F57" s="22"/>
      <c r="G57" s="22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</row>
    <row r="58" spans="2:98" x14ac:dyDescent="0.2">
      <c r="B58" s="38" t="s">
        <v>236</v>
      </c>
      <c r="C58" s="22"/>
      <c r="D58" s="22"/>
      <c r="E58" s="22"/>
      <c r="F58" s="22"/>
      <c r="G58" s="22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</row>
    <row r="59" spans="2:98" x14ac:dyDescent="0.2">
      <c r="B59" s="38" t="s">
        <v>237</v>
      </c>
      <c r="C59" s="22"/>
      <c r="D59" s="22"/>
      <c r="E59" s="22"/>
      <c r="F59" s="22"/>
      <c r="G59" s="22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</row>
    <row r="60" spans="2:98" x14ac:dyDescent="0.2">
      <c r="B60" s="38" t="s">
        <v>238</v>
      </c>
      <c r="C60" s="22"/>
      <c r="D60" s="22"/>
      <c r="E60" s="22"/>
      <c r="F60" s="22"/>
      <c r="G60" s="22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</row>
    <row r="61" spans="2:98" x14ac:dyDescent="0.2">
      <c r="B61" s="38" t="s">
        <v>239</v>
      </c>
      <c r="C61" s="22"/>
      <c r="D61" s="22"/>
      <c r="E61" s="22"/>
      <c r="F61" s="22"/>
      <c r="G61" s="22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</row>
    <row r="62" spans="2:98" x14ac:dyDescent="0.2">
      <c r="B62" s="38" t="s">
        <v>240</v>
      </c>
      <c r="C62" s="22"/>
      <c r="D62" s="22"/>
      <c r="E62" s="22"/>
      <c r="F62" s="22"/>
      <c r="G62" s="22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</row>
    <row r="63" spans="2:98" x14ac:dyDescent="0.2">
      <c r="B63" s="38" t="s">
        <v>241</v>
      </c>
      <c r="C63" s="22"/>
      <c r="D63" s="22"/>
      <c r="E63" s="22"/>
      <c r="F63" s="22"/>
      <c r="G63" s="22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</row>
    <row r="64" spans="2:98" x14ac:dyDescent="0.2">
      <c r="B64" s="38" t="s">
        <v>242</v>
      </c>
      <c r="C64" s="22"/>
      <c r="D64" s="22"/>
      <c r="E64" s="22"/>
      <c r="F64" s="22"/>
      <c r="G64" s="22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</row>
    <row r="65" spans="2:98" x14ac:dyDescent="0.2">
      <c r="B65" s="38" t="s">
        <v>243</v>
      </c>
      <c r="C65" s="22"/>
      <c r="D65" s="22"/>
      <c r="E65" s="22"/>
      <c r="F65" s="22"/>
      <c r="G65" s="22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</row>
    <row r="66" spans="2:98" x14ac:dyDescent="0.2">
      <c r="B66" s="38" t="s">
        <v>244</v>
      </c>
      <c r="C66" s="22"/>
      <c r="D66" s="22"/>
      <c r="E66" s="22"/>
      <c r="F66" s="22"/>
      <c r="G66" s="22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</row>
    <row r="67" spans="2:98" x14ac:dyDescent="0.2">
      <c r="B67" s="38" t="s">
        <v>245</v>
      </c>
      <c r="C67" s="22"/>
      <c r="D67" s="22"/>
      <c r="E67" s="22"/>
      <c r="F67" s="22"/>
      <c r="G67" s="22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</row>
    <row r="68" spans="2:98" x14ac:dyDescent="0.2">
      <c r="B68" s="38" t="s">
        <v>246</v>
      </c>
      <c r="C68" s="22"/>
      <c r="D68" s="22"/>
      <c r="E68" s="22"/>
      <c r="F68" s="22"/>
      <c r="G68" s="22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</row>
    <row r="69" spans="2:98" x14ac:dyDescent="0.2">
      <c r="B69" s="38" t="s">
        <v>247</v>
      </c>
      <c r="C69" s="22"/>
      <c r="D69" s="22"/>
      <c r="E69" s="22"/>
      <c r="F69" s="22"/>
      <c r="G69" s="22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</row>
    <row r="70" spans="2:98" x14ac:dyDescent="0.2">
      <c r="B70" s="38" t="s">
        <v>248</v>
      </c>
      <c r="C70" s="22"/>
      <c r="D70" s="22"/>
      <c r="E70" s="22"/>
      <c r="F70" s="22"/>
      <c r="G70" s="22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</row>
    <row r="71" spans="2:98" x14ac:dyDescent="0.2">
      <c r="B71" s="38" t="s">
        <v>249</v>
      </c>
      <c r="C71" s="22"/>
      <c r="D71" s="22"/>
      <c r="E71" s="22"/>
      <c r="F71" s="22"/>
      <c r="G71" s="22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</row>
    <row r="72" spans="2:98" x14ac:dyDescent="0.2">
      <c r="B72" s="38" t="s">
        <v>250</v>
      </c>
      <c r="C72" s="22"/>
      <c r="D72" s="22"/>
      <c r="E72" s="22"/>
      <c r="F72" s="22"/>
      <c r="G72" s="22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</row>
    <row r="73" spans="2:98" x14ac:dyDescent="0.2">
      <c r="B73" s="38" t="s">
        <v>251</v>
      </c>
      <c r="C73" s="22"/>
      <c r="D73" s="22"/>
      <c r="E73" s="22"/>
      <c r="F73" s="22"/>
      <c r="G73" s="22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</row>
    <row r="74" spans="2:98" x14ac:dyDescent="0.2">
      <c r="B74" s="38" t="s">
        <v>252</v>
      </c>
      <c r="C74" s="22"/>
      <c r="D74" s="22"/>
      <c r="E74" s="22"/>
      <c r="F74" s="22"/>
      <c r="G74" s="22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</row>
    <row r="75" spans="2:98" x14ac:dyDescent="0.2">
      <c r="B75" s="38" t="s">
        <v>253</v>
      </c>
      <c r="C75" s="22"/>
      <c r="D75" s="22"/>
      <c r="E75" s="22"/>
      <c r="F75" s="22"/>
      <c r="G75" s="22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</row>
    <row r="76" spans="2:98" x14ac:dyDescent="0.2">
      <c r="B76" s="38" t="s">
        <v>254</v>
      </c>
      <c r="C76" s="22"/>
      <c r="D76" s="22"/>
      <c r="E76" s="22"/>
      <c r="F76" s="22"/>
      <c r="G76" s="22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</row>
    <row r="77" spans="2:98" x14ac:dyDescent="0.2">
      <c r="B77" s="38" t="s">
        <v>255</v>
      </c>
      <c r="C77" s="22"/>
      <c r="D77" s="22"/>
      <c r="E77" s="22"/>
      <c r="F77" s="22"/>
      <c r="G77" s="22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</row>
    <row r="78" spans="2:98" x14ac:dyDescent="0.2">
      <c r="B78" s="38" t="s">
        <v>256</v>
      </c>
      <c r="C78" s="22"/>
      <c r="D78" s="22"/>
      <c r="E78" s="22"/>
      <c r="F78" s="22"/>
      <c r="G78" s="22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</row>
    <row r="79" spans="2:98" x14ac:dyDescent="0.2">
      <c r="B79" s="38" t="s">
        <v>257</v>
      </c>
      <c r="C79" s="22"/>
      <c r="D79" s="22"/>
      <c r="E79" s="22"/>
      <c r="F79" s="22"/>
      <c r="G79" s="22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</row>
    <row r="80" spans="2:98" x14ac:dyDescent="0.2">
      <c r="B80" s="38" t="s">
        <v>258</v>
      </c>
      <c r="C80" s="22"/>
      <c r="D80" s="22"/>
      <c r="E80" s="22"/>
      <c r="F80" s="22"/>
      <c r="G80" s="22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</row>
    <row r="81" spans="2:98" x14ac:dyDescent="0.2">
      <c r="B81" s="38" t="s">
        <v>259</v>
      </c>
      <c r="C81" s="22"/>
      <c r="D81" s="22"/>
      <c r="E81" s="22"/>
      <c r="F81" s="22"/>
      <c r="G81" s="22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</row>
    <row r="82" spans="2:98" x14ac:dyDescent="0.2">
      <c r="B82" s="38" t="s">
        <v>260</v>
      </c>
      <c r="C82" s="22"/>
      <c r="D82" s="22"/>
      <c r="E82" s="22"/>
      <c r="F82" s="22"/>
      <c r="G82" s="22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</row>
    <row r="83" spans="2:98" x14ac:dyDescent="0.2">
      <c r="B83" s="38" t="s">
        <v>261</v>
      </c>
      <c r="C83" s="22"/>
      <c r="D83" s="22"/>
      <c r="E83" s="22"/>
      <c r="F83" s="22"/>
      <c r="G83" s="22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</row>
    <row r="84" spans="2:98" x14ac:dyDescent="0.2">
      <c r="B84" s="38" t="s">
        <v>262</v>
      </c>
      <c r="C84" s="22"/>
      <c r="D84" s="22"/>
      <c r="E84" s="22"/>
      <c r="F84" s="22"/>
      <c r="G84" s="22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</row>
    <row r="85" spans="2:98" x14ac:dyDescent="0.2">
      <c r="B85" s="38" t="s">
        <v>263</v>
      </c>
      <c r="C85" s="22"/>
      <c r="D85" s="22"/>
      <c r="E85" s="22"/>
      <c r="F85" s="22"/>
      <c r="G85" s="22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</row>
    <row r="86" spans="2:98" x14ac:dyDescent="0.2">
      <c r="B86" s="38" t="s">
        <v>264</v>
      </c>
      <c r="C86" s="22"/>
      <c r="D86" s="22"/>
      <c r="E86" s="22"/>
      <c r="F86" s="22"/>
      <c r="G86" s="22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</row>
    <row r="87" spans="2:98" x14ac:dyDescent="0.2">
      <c r="B87" s="38" t="s">
        <v>265</v>
      </c>
      <c r="C87" s="22"/>
      <c r="D87" s="22"/>
      <c r="E87" s="22"/>
      <c r="F87" s="22"/>
      <c r="G87" s="22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</row>
    <row r="88" spans="2:98" x14ac:dyDescent="0.2">
      <c r="B88" s="38" t="s">
        <v>266</v>
      </c>
      <c r="C88" s="22"/>
      <c r="D88" s="22"/>
      <c r="E88" s="22"/>
      <c r="F88" s="22"/>
      <c r="G88" s="22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</row>
    <row r="89" spans="2:98" x14ac:dyDescent="0.2">
      <c r="B89" s="38" t="s">
        <v>267</v>
      </c>
      <c r="C89" s="22"/>
      <c r="D89" s="22"/>
      <c r="E89" s="22"/>
      <c r="F89" s="22"/>
      <c r="G89" s="22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</row>
    <row r="90" spans="2:98" x14ac:dyDescent="0.2">
      <c r="B90" s="38" t="s">
        <v>268</v>
      </c>
      <c r="C90" s="22"/>
      <c r="D90" s="22"/>
      <c r="E90" s="22"/>
      <c r="F90" s="22"/>
      <c r="G90" s="22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</row>
    <row r="91" spans="2:98" x14ac:dyDescent="0.2">
      <c r="B91" s="38" t="s">
        <v>269</v>
      </c>
      <c r="C91" s="22"/>
      <c r="D91" s="22"/>
      <c r="E91" s="22"/>
      <c r="F91" s="22"/>
      <c r="G91" s="22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</row>
    <row r="92" spans="2:98" x14ac:dyDescent="0.2">
      <c r="B92" s="38" t="s">
        <v>270</v>
      </c>
      <c r="C92" s="22"/>
      <c r="D92" s="22"/>
      <c r="E92" s="22"/>
      <c r="F92" s="22"/>
      <c r="G92" s="22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</row>
    <row r="93" spans="2:98" x14ac:dyDescent="0.2">
      <c r="B93" s="38" t="s">
        <v>271</v>
      </c>
      <c r="C93" s="22"/>
      <c r="D93" s="22"/>
      <c r="E93" s="22"/>
      <c r="F93" s="22"/>
      <c r="G93" s="22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</row>
    <row r="94" spans="2:98" x14ac:dyDescent="0.2">
      <c r="B94" s="38" t="s">
        <v>272</v>
      </c>
      <c r="C94" s="22"/>
      <c r="D94" s="22"/>
      <c r="E94" s="22"/>
      <c r="F94" s="22"/>
      <c r="G94" s="22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</row>
    <row r="95" spans="2:98" x14ac:dyDescent="0.2">
      <c r="B95" s="38" t="s">
        <v>273</v>
      </c>
      <c r="C95" s="22"/>
      <c r="D95" s="22"/>
      <c r="E95" s="22"/>
      <c r="F95" s="22"/>
      <c r="G95" s="22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</row>
    <row r="96" spans="2:98" x14ac:dyDescent="0.2">
      <c r="B96" s="38" t="s">
        <v>274</v>
      </c>
      <c r="C96" s="22"/>
      <c r="D96" s="22"/>
      <c r="E96" s="22"/>
      <c r="F96" s="22"/>
      <c r="G96" s="22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</row>
    <row r="97" spans="2:98" x14ac:dyDescent="0.2">
      <c r="B97" s="38" t="s">
        <v>275</v>
      </c>
      <c r="C97" s="22"/>
      <c r="D97" s="22"/>
      <c r="E97" s="22"/>
      <c r="F97" s="22"/>
      <c r="G97" s="22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</row>
    <row r="98" spans="2:98" x14ac:dyDescent="0.2">
      <c r="B98" s="38" t="s">
        <v>276</v>
      </c>
      <c r="C98" s="22"/>
      <c r="D98" s="22"/>
      <c r="E98" s="22"/>
      <c r="F98" s="22"/>
      <c r="G98" s="22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</row>
    <row r="99" spans="2:98" x14ac:dyDescent="0.2">
      <c r="B99" s="38" t="s">
        <v>277</v>
      </c>
      <c r="C99" s="22"/>
      <c r="D99" s="22"/>
      <c r="E99" s="22"/>
      <c r="F99" s="22"/>
      <c r="G99" s="22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</row>
    <row r="100" spans="2:98" x14ac:dyDescent="0.2">
      <c r="B100" s="38" t="s">
        <v>278</v>
      </c>
      <c r="C100" s="22"/>
      <c r="D100" s="22"/>
      <c r="E100" s="22"/>
      <c r="F100" s="22"/>
      <c r="G100" s="22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</row>
    <row r="101" spans="2:98" x14ac:dyDescent="0.2">
      <c r="B101" s="38" t="s">
        <v>279</v>
      </c>
      <c r="C101" s="22"/>
      <c r="D101" s="22"/>
      <c r="E101" s="22"/>
      <c r="F101" s="22"/>
      <c r="G101" s="22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</row>
    <row r="102" spans="2:98" x14ac:dyDescent="0.2">
      <c r="B102" s="38" t="s">
        <v>280</v>
      </c>
      <c r="C102" s="22"/>
      <c r="D102" s="22"/>
      <c r="E102" s="22"/>
      <c r="F102" s="22"/>
      <c r="G102" s="22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</row>
    <row r="103" spans="2:98" x14ac:dyDescent="0.2">
      <c r="B103" s="38" t="s">
        <v>281</v>
      </c>
      <c r="C103" s="22"/>
      <c r="D103" s="22"/>
      <c r="E103" s="22"/>
      <c r="F103" s="22"/>
      <c r="G103" s="22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</row>
    <row r="104" spans="2:98" x14ac:dyDescent="0.2">
      <c r="B104" s="38" t="s">
        <v>282</v>
      </c>
      <c r="C104" s="22"/>
      <c r="D104" s="22"/>
      <c r="E104" s="22"/>
      <c r="F104" s="22"/>
      <c r="G104" s="22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</row>
    <row r="105" spans="2:98" x14ac:dyDescent="0.2">
      <c r="B105" s="38" t="s">
        <v>283</v>
      </c>
      <c r="C105" s="22"/>
      <c r="D105" s="22"/>
      <c r="E105" s="22"/>
      <c r="F105" s="22"/>
      <c r="G105" s="22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</row>
    <row r="106" spans="2:98" x14ac:dyDescent="0.2">
      <c r="B106" s="38" t="s">
        <v>284</v>
      </c>
      <c r="C106" s="22"/>
      <c r="D106" s="22"/>
      <c r="E106" s="22"/>
      <c r="F106" s="22"/>
      <c r="G106" s="22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</row>
    <row r="107" spans="2:98" x14ac:dyDescent="0.2">
      <c r="B107" s="38" t="s">
        <v>285</v>
      </c>
      <c r="C107" s="22"/>
      <c r="D107" s="22"/>
      <c r="E107" s="22"/>
      <c r="F107" s="22"/>
      <c r="G107" s="22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</row>
    <row r="108" spans="2:98" x14ac:dyDescent="0.2">
      <c r="B108" s="38" t="s">
        <v>286</v>
      </c>
      <c r="C108" s="22"/>
      <c r="D108" s="22"/>
      <c r="E108" s="22"/>
      <c r="F108" s="22"/>
      <c r="G108" s="22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</row>
    <row r="109" spans="2:98" x14ac:dyDescent="0.2">
      <c r="B109" s="38" t="s">
        <v>287</v>
      </c>
      <c r="C109" s="22"/>
      <c r="D109" s="22"/>
      <c r="E109" s="22"/>
      <c r="F109" s="22"/>
      <c r="G109" s="22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</row>
    <row r="110" spans="2:98" x14ac:dyDescent="0.2">
      <c r="B110" s="38" t="s">
        <v>288</v>
      </c>
      <c r="C110" s="22"/>
      <c r="D110" s="22"/>
      <c r="E110" s="22"/>
      <c r="F110" s="22"/>
      <c r="G110" s="22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</row>
    <row r="111" spans="2:98" x14ac:dyDescent="0.2">
      <c r="B111" s="38" t="s">
        <v>289</v>
      </c>
      <c r="C111" s="22"/>
      <c r="D111" s="22"/>
      <c r="E111" s="22"/>
      <c r="F111" s="22"/>
      <c r="G111" s="22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</row>
    <row r="112" spans="2:98" x14ac:dyDescent="0.2">
      <c r="B112" s="38" t="s">
        <v>290</v>
      </c>
      <c r="C112" s="22"/>
      <c r="D112" s="22"/>
      <c r="E112" s="22"/>
      <c r="F112" s="22"/>
      <c r="G112" s="22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</row>
  </sheetData>
  <sheetProtection selectLockedCells="1" selectUnlockedCells="1"/>
  <mergeCells count="39">
    <mergeCell ref="BR1:BT1"/>
    <mergeCell ref="K1:M1"/>
    <mergeCell ref="AP1:AR1"/>
    <mergeCell ref="C8:F8"/>
    <mergeCell ref="AJ10:AP10"/>
    <mergeCell ref="AQ10:AW10"/>
    <mergeCell ref="H10:N10"/>
    <mergeCell ref="O10:U10"/>
    <mergeCell ref="V10:AB10"/>
    <mergeCell ref="U3:W3"/>
    <mergeCell ref="U4:W4"/>
    <mergeCell ref="U6:W6"/>
    <mergeCell ref="U7:W7"/>
    <mergeCell ref="X3:AB3"/>
    <mergeCell ref="X4:AB4"/>
    <mergeCell ref="X5:AB5"/>
    <mergeCell ref="X6:AB6"/>
    <mergeCell ref="B3:F3"/>
    <mergeCell ref="CN10:CT10"/>
    <mergeCell ref="AC10:AI10"/>
    <mergeCell ref="AX10:BD10"/>
    <mergeCell ref="CG10:CM10"/>
    <mergeCell ref="BE10:BK10"/>
    <mergeCell ref="BL10:BR10"/>
    <mergeCell ref="BS10:BY10"/>
    <mergeCell ref="BZ10:CF10"/>
    <mergeCell ref="U5:W5"/>
    <mergeCell ref="X7:AB7"/>
    <mergeCell ref="CB8:CD8"/>
    <mergeCell ref="AZ3:BB3"/>
    <mergeCell ref="AZ4:BB4"/>
    <mergeCell ref="AZ5:BB5"/>
    <mergeCell ref="AZ6:BB6"/>
    <mergeCell ref="AZ7:BB7"/>
    <mergeCell ref="CB3:CD3"/>
    <mergeCell ref="CB4:CD4"/>
    <mergeCell ref="CB5:CD5"/>
    <mergeCell ref="CB6:CD6"/>
    <mergeCell ref="CB7:CD7"/>
  </mergeCells>
  <phoneticPr fontId="1" type="noConversion"/>
  <conditionalFormatting sqref="H11:CT112">
    <cfRule type="expression" dxfId="6" priority="3" stopIfTrue="1">
      <formula>WEEKDAY(H$12,2)&gt;5</formula>
    </cfRule>
  </conditionalFormatting>
  <conditionalFormatting sqref="I9:CT9">
    <cfRule type="expression" dxfId="5" priority="4" stopIfTrue="1">
      <formula>I9=H9</formula>
    </cfRule>
  </conditionalFormatting>
  <conditionalFormatting sqref="H13:CT112">
    <cfRule type="expression" dxfId="4" priority="2" stopIfTrue="1">
      <formula>AND(COUNT($C13,$D13)=2,H$12&gt;=$C13,H$12&lt;=$D13)</formula>
    </cfRule>
  </conditionalFormatting>
  <dataValidations count="1">
    <dataValidation type="list" allowBlank="1" showInputMessage="1" showErrorMessage="1" sqref="C1">
      <formula1>jaren</formula1>
    </dataValidation>
  </dataValidations>
  <pageMargins left="0" right="0" top="0" bottom="0" header="0" footer="0"/>
  <pageSetup paperSize="9" scale="63" fitToWidth="3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theme="6" tint="0.39997558519241921"/>
    <pageSetUpPr fitToPage="1"/>
  </sheetPr>
  <dimension ref="A1:CR112"/>
  <sheetViews>
    <sheetView showGridLines="0" workbookViewId="0">
      <pane xSplit="5" ySplit="12" topLeftCell="F13" activePane="bottomRight" state="frozen"/>
      <selection activeCell="M13" sqref="M13"/>
      <selection pane="topRight" activeCell="M13" sqref="M13"/>
      <selection pane="bottomLeft" activeCell="M13" sqref="M13"/>
      <selection pane="bottomRight" activeCell="F12" sqref="F12"/>
    </sheetView>
  </sheetViews>
  <sheetFormatPr defaultRowHeight="12.75" x14ac:dyDescent="0.2"/>
  <cols>
    <col min="1" max="1" width="21" style="1" customWidth="1"/>
    <col min="2" max="2" width="9" style="1"/>
    <col min="3" max="3" width="8.625" style="1" bestFit="1" customWidth="1"/>
    <col min="4" max="4" width="8.625" style="1" customWidth="1"/>
    <col min="5" max="5" width="18.25" style="1" customWidth="1"/>
    <col min="6" max="6" width="7.375" style="1" customWidth="1"/>
    <col min="7" max="96" width="2.625" style="1" customWidth="1"/>
    <col min="97" max="16384" width="9" style="1"/>
  </cols>
  <sheetData>
    <row r="1" spans="1:96" s="23" customFormat="1" x14ac:dyDescent="0.2">
      <c r="A1" s="63" t="s">
        <v>291</v>
      </c>
      <c r="B1" s="67">
        <v>2016</v>
      </c>
      <c r="C1" s="1"/>
      <c r="D1" s="1"/>
      <c r="E1" s="1"/>
      <c r="H1" s="24" t="s">
        <v>7</v>
      </c>
      <c r="I1" s="24"/>
      <c r="J1" s="24"/>
      <c r="K1" s="24"/>
      <c r="L1" s="24"/>
      <c r="M1" s="24"/>
      <c r="N1" s="24"/>
      <c r="O1" s="24"/>
      <c r="P1" s="24"/>
      <c r="AL1" s="24" t="s">
        <v>8</v>
      </c>
      <c r="AM1" s="24"/>
      <c r="AN1" s="24"/>
      <c r="AO1" s="24"/>
      <c r="AP1" s="24"/>
      <c r="AQ1" s="24"/>
      <c r="AR1" s="24"/>
      <c r="AS1" s="24"/>
      <c r="AT1" s="24"/>
      <c r="BQ1" s="24" t="s">
        <v>9</v>
      </c>
      <c r="BR1" s="24"/>
      <c r="BS1" s="24"/>
      <c r="BT1" s="24"/>
      <c r="BU1" s="24"/>
      <c r="BV1" s="24"/>
      <c r="BW1" s="24"/>
      <c r="BX1" s="24"/>
      <c r="BY1" s="24"/>
    </row>
    <row r="2" spans="1:96" s="23" customFormat="1" x14ac:dyDescent="0.2">
      <c r="A2" s="1"/>
      <c r="B2" s="1"/>
      <c r="C2" s="1"/>
      <c r="D2" s="1"/>
      <c r="E2" s="1"/>
      <c r="H2" s="24" t="s">
        <v>0</v>
      </c>
      <c r="I2" s="24"/>
      <c r="J2" s="25" t="s">
        <v>1</v>
      </c>
      <c r="K2" s="25" t="s">
        <v>2</v>
      </c>
      <c r="L2" s="25" t="s">
        <v>3</v>
      </c>
      <c r="M2" s="25" t="s">
        <v>2</v>
      </c>
      <c r="N2" s="25" t="s">
        <v>4</v>
      </c>
      <c r="O2" s="25" t="s">
        <v>5</v>
      </c>
      <c r="P2" s="25" t="s">
        <v>5</v>
      </c>
      <c r="AL2" s="24" t="s">
        <v>0</v>
      </c>
      <c r="AM2" s="24"/>
      <c r="AN2" s="25" t="s">
        <v>1</v>
      </c>
      <c r="AO2" s="25" t="s">
        <v>2</v>
      </c>
      <c r="AP2" s="25" t="s">
        <v>3</v>
      </c>
      <c r="AQ2" s="31" t="s">
        <v>2</v>
      </c>
      <c r="AR2" s="25" t="s">
        <v>4</v>
      </c>
      <c r="AS2" s="25" t="s">
        <v>5</v>
      </c>
      <c r="AT2" s="25" t="s">
        <v>5</v>
      </c>
      <c r="BQ2" s="24" t="s">
        <v>0</v>
      </c>
      <c r="BR2" s="24"/>
      <c r="BS2" s="25" t="s">
        <v>1</v>
      </c>
      <c r="BT2" s="25" t="s">
        <v>2</v>
      </c>
      <c r="BU2" s="25" t="s">
        <v>3</v>
      </c>
      <c r="BV2" s="25" t="s">
        <v>2</v>
      </c>
      <c r="BW2" s="25" t="s">
        <v>4</v>
      </c>
      <c r="BX2" s="25" t="s">
        <v>5</v>
      </c>
      <c r="BY2" s="25" t="s">
        <v>5</v>
      </c>
    </row>
    <row r="3" spans="1:96" s="23" customFormat="1" x14ac:dyDescent="0.2">
      <c r="A3" s="75"/>
      <c r="B3" s="75"/>
      <c r="C3" s="75"/>
      <c r="D3" s="75"/>
      <c r="E3" s="75"/>
      <c r="H3" s="23">
        <v>14</v>
      </c>
      <c r="J3" s="26"/>
      <c r="K3" s="26"/>
      <c r="L3" s="26">
        <v>1</v>
      </c>
      <c r="M3" s="26">
        <v>2</v>
      </c>
      <c r="N3" s="26">
        <v>3</v>
      </c>
      <c r="O3" s="37">
        <v>4</v>
      </c>
      <c r="P3" s="37">
        <v>5</v>
      </c>
      <c r="R3" s="74">
        <f>IFERROR(SMALL(apr,ROW()-2),"")</f>
        <v>42487</v>
      </c>
      <c r="S3" s="74"/>
      <c r="T3" s="74"/>
      <c r="U3" s="78" t="str">
        <f>IFERROR(VLOOKUP(R3,feestdagen,2,0),"")</f>
        <v>Koningsdag (N)</v>
      </c>
      <c r="V3" s="78"/>
      <c r="W3" s="78"/>
      <c r="X3" s="78"/>
      <c r="Y3" s="78"/>
      <c r="AL3" s="23">
        <v>18</v>
      </c>
      <c r="AN3" s="26"/>
      <c r="AO3" s="26"/>
      <c r="AP3" s="26"/>
      <c r="AQ3" s="30"/>
      <c r="AR3" s="26">
        <v>1</v>
      </c>
      <c r="AS3" s="37">
        <v>2</v>
      </c>
      <c r="AT3" s="37">
        <v>3</v>
      </c>
      <c r="AV3" s="74">
        <f>IFERROR(SMALL(mei,ROW()-2),"")</f>
        <v>42495</v>
      </c>
      <c r="AW3" s="74"/>
      <c r="AX3" s="74"/>
      <c r="AY3" s="83" t="str">
        <f>IFERROR(VLOOKUP(AV3,feestdagen,2,0),"")</f>
        <v>Bevreidingsdag (N)</v>
      </c>
      <c r="AZ3" s="83"/>
      <c r="BA3" s="83"/>
      <c r="BB3" s="83"/>
      <c r="BC3" s="83"/>
      <c r="BD3" s="83"/>
      <c r="BQ3" s="23">
        <v>23</v>
      </c>
      <c r="BS3" s="36">
        <v>1</v>
      </c>
      <c r="BT3" s="26">
        <v>2</v>
      </c>
      <c r="BU3" s="26">
        <v>3</v>
      </c>
      <c r="BV3" s="26">
        <v>4</v>
      </c>
      <c r="BW3" s="26">
        <v>5</v>
      </c>
      <c r="BX3" s="37">
        <v>6</v>
      </c>
      <c r="BY3" s="37">
        <v>7</v>
      </c>
      <c r="CA3" s="74" t="str">
        <f>IFERROR(SMALL(jun,ROW()-2),"")</f>
        <v/>
      </c>
      <c r="CB3" s="74"/>
      <c r="CC3" s="74"/>
      <c r="CD3" s="65" t="str">
        <f>IFERROR(VLOOKUP(CA3,feestdagen,2,0),"")</f>
        <v/>
      </c>
      <c r="CE3" s="65"/>
      <c r="CF3" s="65"/>
      <c r="CG3" s="65"/>
      <c r="CH3" s="65"/>
      <c r="CI3" s="48"/>
      <c r="CJ3" s="48"/>
      <c r="CK3" s="48"/>
      <c r="CL3" s="48"/>
      <c r="CM3" s="48"/>
    </row>
    <row r="4" spans="1:96" s="23" customFormat="1" x14ac:dyDescent="0.2">
      <c r="A4" s="1"/>
      <c r="B4" s="1"/>
      <c r="C4" s="1"/>
      <c r="D4" s="1"/>
      <c r="E4" s="1"/>
      <c r="H4" s="23">
        <v>15</v>
      </c>
      <c r="J4" s="26">
        <v>6</v>
      </c>
      <c r="K4" s="26">
        <v>7</v>
      </c>
      <c r="L4" s="26">
        <v>8</v>
      </c>
      <c r="M4" s="26">
        <v>9</v>
      </c>
      <c r="N4" s="36">
        <v>10</v>
      </c>
      <c r="O4" s="37">
        <v>11</v>
      </c>
      <c r="P4" s="37">
        <v>12</v>
      </c>
      <c r="R4" s="74" t="str">
        <f>IFERROR(SMALL(apr,ROW()-2),"")</f>
        <v/>
      </c>
      <c r="S4" s="74"/>
      <c r="T4" s="74"/>
      <c r="U4" s="78" t="str">
        <f>IFERROR(VLOOKUP(R4,feestdagen,2,0),"")</f>
        <v/>
      </c>
      <c r="V4" s="78"/>
      <c r="W4" s="78"/>
      <c r="X4" s="78"/>
      <c r="Y4" s="78"/>
      <c r="AL4" s="23">
        <v>19</v>
      </c>
      <c r="AN4" s="26">
        <v>4</v>
      </c>
      <c r="AO4" s="26">
        <v>5</v>
      </c>
      <c r="AP4" s="26">
        <v>6</v>
      </c>
      <c r="AQ4" s="26">
        <v>7</v>
      </c>
      <c r="AR4" s="26">
        <v>8</v>
      </c>
      <c r="AS4" s="37">
        <v>9</v>
      </c>
      <c r="AT4" s="37">
        <v>10</v>
      </c>
      <c r="AV4" s="74">
        <f>IFERROR(SMALL(mei,ROW()-2),"")</f>
        <v>42505</v>
      </c>
      <c r="AW4" s="74"/>
      <c r="AX4" s="74"/>
      <c r="AY4" s="65" t="str">
        <f>IFERROR(VLOOKUP(AV4,feestdagen,2,0),"")</f>
        <v>1e Pinsterdag</v>
      </c>
      <c r="AZ4" s="65"/>
      <c r="BA4" s="65"/>
      <c r="BB4" s="65"/>
      <c r="BC4" s="65"/>
      <c r="BQ4" s="23">
        <v>24</v>
      </c>
      <c r="BS4" s="26">
        <v>8</v>
      </c>
      <c r="BT4" s="26">
        <v>9</v>
      </c>
      <c r="BU4" s="26">
        <v>10</v>
      </c>
      <c r="BV4" s="26">
        <v>11</v>
      </c>
      <c r="BW4" s="26">
        <v>12</v>
      </c>
      <c r="BX4" s="37">
        <v>13</v>
      </c>
      <c r="BY4" s="37">
        <v>14</v>
      </c>
      <c r="CA4" s="74" t="str">
        <f>IFERROR(SMALL(jun,ROW()-2),"")</f>
        <v/>
      </c>
      <c r="CB4" s="74"/>
      <c r="CC4" s="74"/>
      <c r="CD4" s="65" t="str">
        <f>IFERROR(VLOOKUP(CA4,feestdagen,2,0),"")</f>
        <v/>
      </c>
      <c r="CE4" s="65"/>
      <c r="CF4" s="65"/>
      <c r="CG4" s="65"/>
      <c r="CH4" s="65"/>
    </row>
    <row r="5" spans="1:96" s="23" customFormat="1" x14ac:dyDescent="0.2">
      <c r="A5" s="4"/>
      <c r="B5" s="5"/>
      <c r="C5" s="5"/>
      <c r="D5" s="5"/>
      <c r="E5" s="6"/>
      <c r="H5" s="23">
        <v>16</v>
      </c>
      <c r="J5" s="36">
        <v>13</v>
      </c>
      <c r="K5" s="26">
        <v>14</v>
      </c>
      <c r="L5" s="26">
        <v>15</v>
      </c>
      <c r="M5" s="26">
        <v>16</v>
      </c>
      <c r="N5" s="26">
        <v>17</v>
      </c>
      <c r="O5" s="37">
        <v>18</v>
      </c>
      <c r="P5" s="37">
        <v>19</v>
      </c>
      <c r="R5" s="74" t="str">
        <f>IFERROR(SMALL(apr,ROW()-2),"")</f>
        <v/>
      </c>
      <c r="S5" s="74"/>
      <c r="T5" s="74"/>
      <c r="U5" s="78" t="str">
        <f>IFERROR(VLOOKUP(R5,feestdagen,2,0),"")</f>
        <v/>
      </c>
      <c r="V5" s="78"/>
      <c r="W5" s="78"/>
      <c r="X5" s="78"/>
      <c r="Y5" s="78"/>
      <c r="AL5" s="23">
        <v>20</v>
      </c>
      <c r="AN5" s="23">
        <v>11</v>
      </c>
      <c r="AO5" s="26">
        <v>12</v>
      </c>
      <c r="AP5" s="26">
        <v>13</v>
      </c>
      <c r="AQ5" s="26">
        <v>14</v>
      </c>
      <c r="AR5" s="26">
        <v>15</v>
      </c>
      <c r="AS5" s="37">
        <v>16</v>
      </c>
      <c r="AT5" s="37">
        <v>17</v>
      </c>
      <c r="AV5" s="74">
        <f>IFERROR(SMALL(mei,ROW()-2),"")</f>
        <v>42506</v>
      </c>
      <c r="AW5" s="74"/>
      <c r="AX5" s="74"/>
      <c r="AY5" s="65" t="str">
        <f>IFERROR(VLOOKUP(AV5,feestdagen,2,0),"")</f>
        <v>2e Pinksterdag</v>
      </c>
      <c r="AZ5" s="65"/>
      <c r="BA5" s="65"/>
      <c r="BB5" s="65"/>
      <c r="BC5" s="65"/>
      <c r="BQ5" s="23">
        <v>25</v>
      </c>
      <c r="BS5" s="26">
        <v>15</v>
      </c>
      <c r="BT5" s="26">
        <v>16</v>
      </c>
      <c r="BU5" s="26">
        <v>17</v>
      </c>
      <c r="BV5" s="26">
        <v>18</v>
      </c>
      <c r="BW5" s="26">
        <v>19</v>
      </c>
      <c r="BX5" s="37">
        <v>20</v>
      </c>
      <c r="BY5" s="37">
        <v>21</v>
      </c>
      <c r="CA5" s="74" t="str">
        <f>IFERROR(SMALL(jun,ROW()-2),"")</f>
        <v/>
      </c>
      <c r="CB5" s="74"/>
      <c r="CC5" s="74"/>
      <c r="CD5" s="65" t="str">
        <f>IFERROR(VLOOKUP(CA5,feestdagen,2,0),"")</f>
        <v/>
      </c>
      <c r="CE5" s="65"/>
      <c r="CF5" s="65"/>
      <c r="CG5" s="65"/>
      <c r="CH5" s="65"/>
    </row>
    <row r="6" spans="1:96" s="23" customFormat="1" x14ac:dyDescent="0.2">
      <c r="A6" s="33"/>
      <c r="B6" s="5"/>
      <c r="C6" s="5"/>
      <c r="D6" s="5"/>
      <c r="E6" s="6"/>
      <c r="H6" s="23">
        <v>17</v>
      </c>
      <c r="J6" s="26">
        <v>20</v>
      </c>
      <c r="K6" s="26">
        <v>21</v>
      </c>
      <c r="L6" s="26">
        <v>22</v>
      </c>
      <c r="M6" s="26">
        <v>23</v>
      </c>
      <c r="N6" s="26">
        <v>24</v>
      </c>
      <c r="O6" s="37">
        <v>25</v>
      </c>
      <c r="P6" s="37">
        <v>26</v>
      </c>
      <c r="R6" s="74" t="str">
        <f>IFERROR(SMALL(apr,ROW()-2),"")</f>
        <v/>
      </c>
      <c r="S6" s="74"/>
      <c r="T6" s="74"/>
      <c r="U6" s="78" t="str">
        <f>IFERROR(VLOOKUP(R6,feestdagen,2,0),"")</f>
        <v/>
      </c>
      <c r="V6" s="78"/>
      <c r="W6" s="78"/>
      <c r="X6" s="78"/>
      <c r="Y6" s="78"/>
      <c r="AL6" s="23">
        <v>21</v>
      </c>
      <c r="AN6" s="26">
        <v>18</v>
      </c>
      <c r="AO6" s="26">
        <v>19</v>
      </c>
      <c r="AP6" s="26">
        <v>20</v>
      </c>
      <c r="AQ6" s="36">
        <v>21</v>
      </c>
      <c r="AR6" s="26">
        <v>22</v>
      </c>
      <c r="AS6" s="37">
        <v>23</v>
      </c>
      <c r="AT6" s="37">
        <v>24</v>
      </c>
      <c r="AV6" s="74" t="str">
        <f>IFERROR(SMALL(mei,ROW()-2),"")</f>
        <v/>
      </c>
      <c r="AW6" s="74"/>
      <c r="AX6" s="74"/>
      <c r="AY6" s="78" t="str">
        <f>IFERROR(VLOOKUP(AV6,feestdagen,2,0),"")</f>
        <v/>
      </c>
      <c r="AZ6" s="78"/>
      <c r="BA6" s="78"/>
      <c r="BB6" s="78"/>
      <c r="BC6" s="78"/>
      <c r="BD6" s="78" t="str">
        <f>IFERROR(VLOOKUP(BA6,feestdagen,2,0),"")</f>
        <v/>
      </c>
      <c r="BE6" s="78"/>
      <c r="BF6" s="78"/>
      <c r="BG6" s="78"/>
      <c r="BH6" s="78"/>
      <c r="BQ6" s="23">
        <v>26</v>
      </c>
      <c r="BS6" s="26">
        <v>22</v>
      </c>
      <c r="BT6" s="26">
        <v>23</v>
      </c>
      <c r="BU6" s="26">
        <v>24</v>
      </c>
      <c r="BV6" s="26">
        <v>25</v>
      </c>
      <c r="BW6" s="26">
        <v>26</v>
      </c>
      <c r="BX6" s="37">
        <v>27</v>
      </c>
      <c r="BY6" s="37">
        <v>28</v>
      </c>
      <c r="CA6" s="74" t="str">
        <f>IFERROR(SMALL(jun,ROW()-2),"")</f>
        <v/>
      </c>
      <c r="CB6" s="74"/>
      <c r="CC6" s="74"/>
      <c r="CD6" s="65" t="str">
        <f>IFERROR(VLOOKUP(CA6,feestdagen,2,0),"")</f>
        <v/>
      </c>
      <c r="CE6" s="65"/>
      <c r="CF6" s="65"/>
      <c r="CG6" s="65"/>
      <c r="CH6" s="65"/>
    </row>
    <row r="7" spans="1:96" s="23" customFormat="1" x14ac:dyDescent="0.2">
      <c r="A7" s="7"/>
      <c r="B7" s="7"/>
      <c r="C7" s="7"/>
      <c r="D7" s="7"/>
      <c r="E7" s="7"/>
      <c r="H7" s="23">
        <v>18</v>
      </c>
      <c r="J7" s="26">
        <v>27</v>
      </c>
      <c r="K7" s="26">
        <v>28</v>
      </c>
      <c r="L7" s="23">
        <v>29</v>
      </c>
      <c r="M7" s="36">
        <v>30</v>
      </c>
      <c r="N7" s="26"/>
      <c r="O7" s="27"/>
      <c r="P7" s="27"/>
      <c r="R7" s="74" t="str">
        <f>IFERROR(SMALL(apr,ROW()-2),"")</f>
        <v/>
      </c>
      <c r="S7" s="74"/>
      <c r="T7" s="74"/>
      <c r="U7" s="78" t="str">
        <f>IFERROR(VLOOKUP(R7,feestdagen,2,0),"")</f>
        <v/>
      </c>
      <c r="V7" s="78"/>
      <c r="W7" s="78"/>
      <c r="X7" s="78"/>
      <c r="Y7" s="78"/>
      <c r="AL7" s="23">
        <v>22</v>
      </c>
      <c r="AN7" s="26">
        <v>25</v>
      </c>
      <c r="AO7" s="26">
        <v>26</v>
      </c>
      <c r="AP7" s="26">
        <v>27</v>
      </c>
      <c r="AQ7" s="26">
        <v>28</v>
      </c>
      <c r="AR7" s="26">
        <v>29</v>
      </c>
      <c r="AS7" s="37">
        <v>30</v>
      </c>
      <c r="AT7" s="37">
        <v>31</v>
      </c>
      <c r="AV7" s="74" t="str">
        <f>IFERROR(SMALL(mei,ROW()-2),"")</f>
        <v/>
      </c>
      <c r="AW7" s="74"/>
      <c r="AX7" s="74"/>
      <c r="AY7" s="78" t="str">
        <f>IFERROR(VLOOKUP(AV7,feestdagen,2,0),"")</f>
        <v/>
      </c>
      <c r="AZ7" s="78"/>
      <c r="BA7" s="78"/>
      <c r="BB7" s="78"/>
      <c r="BC7" s="78"/>
      <c r="BD7" s="78" t="str">
        <f>IFERROR(VLOOKUP(BA7,feestdagen,2,0),"")</f>
        <v/>
      </c>
      <c r="BE7" s="78"/>
      <c r="BF7" s="78"/>
      <c r="BG7" s="78"/>
      <c r="BH7" s="78"/>
      <c r="BQ7" s="23">
        <v>27</v>
      </c>
      <c r="BS7" s="23">
        <v>29</v>
      </c>
      <c r="BT7" s="23">
        <v>30</v>
      </c>
      <c r="BX7" s="28"/>
      <c r="CA7" s="74" t="str">
        <f>IFERROR(SMALL(jun,ROW()-2),"")</f>
        <v/>
      </c>
      <c r="CB7" s="74"/>
      <c r="CC7" s="74"/>
      <c r="CD7" s="65" t="str">
        <f>IFERROR(VLOOKUP(CA7,feestdagen,2,0),"")</f>
        <v/>
      </c>
      <c r="CE7" s="65"/>
      <c r="CF7" s="65"/>
      <c r="CG7" s="65"/>
      <c r="CH7" s="65"/>
    </row>
    <row r="8" spans="1:96" s="23" customFormat="1" x14ac:dyDescent="0.2">
      <c r="A8" s="8"/>
      <c r="B8" s="80"/>
      <c r="C8" s="81"/>
      <c r="D8" s="81"/>
      <c r="E8" s="82"/>
      <c r="L8" s="28"/>
      <c r="N8" s="28"/>
      <c r="AS8" s="28"/>
      <c r="BW8" s="28"/>
    </row>
    <row r="9" spans="1:96" s="23" customFormat="1" x14ac:dyDescent="0.2">
      <c r="A9" s="12"/>
      <c r="B9" s="7"/>
      <c r="C9" s="7"/>
      <c r="D9" s="7"/>
      <c r="E9" s="7"/>
      <c r="F9">
        <f>MONTH(F12)</f>
        <v>3</v>
      </c>
      <c r="G9">
        <f t="shared" ref="G9:BR9" si="0">MONTH(G12)</f>
        <v>3</v>
      </c>
      <c r="H9">
        <f t="shared" si="0"/>
        <v>3</v>
      </c>
      <c r="I9">
        <f t="shared" si="0"/>
        <v>3</v>
      </c>
      <c r="J9">
        <f t="shared" si="0"/>
        <v>4</v>
      </c>
      <c r="K9">
        <f t="shared" si="0"/>
        <v>4</v>
      </c>
      <c r="L9">
        <f t="shared" si="0"/>
        <v>4</v>
      </c>
      <c r="M9">
        <f t="shared" si="0"/>
        <v>4</v>
      </c>
      <c r="N9">
        <f t="shared" si="0"/>
        <v>4</v>
      </c>
      <c r="O9">
        <f t="shared" si="0"/>
        <v>4</v>
      </c>
      <c r="P9">
        <f t="shared" si="0"/>
        <v>4</v>
      </c>
      <c r="Q9">
        <f t="shared" si="0"/>
        <v>4</v>
      </c>
      <c r="R9">
        <f t="shared" si="0"/>
        <v>4</v>
      </c>
      <c r="S9">
        <f t="shared" si="0"/>
        <v>4</v>
      </c>
      <c r="T9">
        <f t="shared" si="0"/>
        <v>4</v>
      </c>
      <c r="U9">
        <f t="shared" si="0"/>
        <v>4</v>
      </c>
      <c r="V9">
        <f t="shared" si="0"/>
        <v>4</v>
      </c>
      <c r="W9">
        <f t="shared" si="0"/>
        <v>4</v>
      </c>
      <c r="X9">
        <f t="shared" si="0"/>
        <v>4</v>
      </c>
      <c r="Y9">
        <f t="shared" si="0"/>
        <v>4</v>
      </c>
      <c r="Z9">
        <f t="shared" si="0"/>
        <v>4</v>
      </c>
      <c r="AA9">
        <f t="shared" si="0"/>
        <v>4</v>
      </c>
      <c r="AB9">
        <f t="shared" si="0"/>
        <v>4</v>
      </c>
      <c r="AC9">
        <f t="shared" si="0"/>
        <v>4</v>
      </c>
      <c r="AD9">
        <f t="shared" si="0"/>
        <v>4</v>
      </c>
      <c r="AE9">
        <f t="shared" si="0"/>
        <v>4</v>
      </c>
      <c r="AF9">
        <f t="shared" si="0"/>
        <v>4</v>
      </c>
      <c r="AG9">
        <f t="shared" si="0"/>
        <v>4</v>
      </c>
      <c r="AH9">
        <f t="shared" si="0"/>
        <v>4</v>
      </c>
      <c r="AI9">
        <f t="shared" si="0"/>
        <v>4</v>
      </c>
      <c r="AJ9">
        <f t="shared" si="0"/>
        <v>4</v>
      </c>
      <c r="AK9">
        <f t="shared" si="0"/>
        <v>4</v>
      </c>
      <c r="AL9">
        <f t="shared" si="0"/>
        <v>4</v>
      </c>
      <c r="AM9">
        <f t="shared" si="0"/>
        <v>4</v>
      </c>
      <c r="AN9">
        <f t="shared" si="0"/>
        <v>5</v>
      </c>
      <c r="AO9">
        <f t="shared" si="0"/>
        <v>5</v>
      </c>
      <c r="AP9">
        <f t="shared" si="0"/>
        <v>5</v>
      </c>
      <c r="AQ9">
        <f t="shared" si="0"/>
        <v>5</v>
      </c>
      <c r="AR9">
        <f t="shared" si="0"/>
        <v>5</v>
      </c>
      <c r="AS9">
        <f t="shared" si="0"/>
        <v>5</v>
      </c>
      <c r="AT9">
        <f t="shared" si="0"/>
        <v>5</v>
      </c>
      <c r="AU9">
        <f t="shared" si="0"/>
        <v>5</v>
      </c>
      <c r="AV9">
        <f t="shared" si="0"/>
        <v>5</v>
      </c>
      <c r="AW9">
        <f t="shared" si="0"/>
        <v>5</v>
      </c>
      <c r="AX9">
        <f t="shared" si="0"/>
        <v>5</v>
      </c>
      <c r="AY9">
        <f t="shared" si="0"/>
        <v>5</v>
      </c>
      <c r="AZ9">
        <f t="shared" si="0"/>
        <v>5</v>
      </c>
      <c r="BA9">
        <f t="shared" si="0"/>
        <v>5</v>
      </c>
      <c r="BB9">
        <f t="shared" si="0"/>
        <v>5</v>
      </c>
      <c r="BC9">
        <f t="shared" si="0"/>
        <v>5</v>
      </c>
      <c r="BD9">
        <f t="shared" si="0"/>
        <v>5</v>
      </c>
      <c r="BE9">
        <f t="shared" si="0"/>
        <v>5</v>
      </c>
      <c r="BF9">
        <f t="shared" si="0"/>
        <v>5</v>
      </c>
      <c r="BG9">
        <f t="shared" si="0"/>
        <v>5</v>
      </c>
      <c r="BH9">
        <f t="shared" si="0"/>
        <v>5</v>
      </c>
      <c r="BI9">
        <f t="shared" si="0"/>
        <v>5</v>
      </c>
      <c r="BJ9">
        <f t="shared" si="0"/>
        <v>5</v>
      </c>
      <c r="BK9">
        <f t="shared" si="0"/>
        <v>5</v>
      </c>
      <c r="BL9">
        <f t="shared" si="0"/>
        <v>5</v>
      </c>
      <c r="BM9">
        <f t="shared" si="0"/>
        <v>5</v>
      </c>
      <c r="BN9">
        <f t="shared" si="0"/>
        <v>5</v>
      </c>
      <c r="BO9">
        <f t="shared" si="0"/>
        <v>5</v>
      </c>
      <c r="BP9">
        <f t="shared" si="0"/>
        <v>5</v>
      </c>
      <c r="BQ9">
        <f t="shared" si="0"/>
        <v>5</v>
      </c>
      <c r="BR9">
        <f t="shared" si="0"/>
        <v>5</v>
      </c>
      <c r="BS9">
        <f t="shared" ref="BS9:CR9" si="1">MONTH(BS12)</f>
        <v>6</v>
      </c>
      <c r="BT9">
        <f t="shared" si="1"/>
        <v>6</v>
      </c>
      <c r="BU9">
        <f t="shared" si="1"/>
        <v>6</v>
      </c>
      <c r="BV9">
        <f t="shared" si="1"/>
        <v>6</v>
      </c>
      <c r="BW9">
        <f t="shared" si="1"/>
        <v>6</v>
      </c>
      <c r="BX9">
        <f t="shared" si="1"/>
        <v>6</v>
      </c>
      <c r="BY9">
        <f t="shared" si="1"/>
        <v>6</v>
      </c>
      <c r="BZ9">
        <f t="shared" si="1"/>
        <v>6</v>
      </c>
      <c r="CA9">
        <f t="shared" si="1"/>
        <v>6</v>
      </c>
      <c r="CB9">
        <f t="shared" si="1"/>
        <v>6</v>
      </c>
      <c r="CC9">
        <f t="shared" si="1"/>
        <v>6</v>
      </c>
      <c r="CD9">
        <f t="shared" si="1"/>
        <v>6</v>
      </c>
      <c r="CE9">
        <f t="shared" si="1"/>
        <v>6</v>
      </c>
      <c r="CF9">
        <f t="shared" si="1"/>
        <v>6</v>
      </c>
      <c r="CG9">
        <f t="shared" si="1"/>
        <v>6</v>
      </c>
      <c r="CH9">
        <f t="shared" si="1"/>
        <v>6</v>
      </c>
      <c r="CI9">
        <f t="shared" si="1"/>
        <v>6</v>
      </c>
      <c r="CJ9">
        <f t="shared" si="1"/>
        <v>6</v>
      </c>
      <c r="CK9">
        <f t="shared" si="1"/>
        <v>6</v>
      </c>
      <c r="CL9">
        <f t="shared" si="1"/>
        <v>6</v>
      </c>
      <c r="CM9">
        <f t="shared" si="1"/>
        <v>6</v>
      </c>
      <c r="CN9">
        <f t="shared" si="1"/>
        <v>6</v>
      </c>
      <c r="CO9">
        <f t="shared" si="1"/>
        <v>6</v>
      </c>
      <c r="CP9">
        <f t="shared" si="1"/>
        <v>6</v>
      </c>
      <c r="CQ9">
        <f t="shared" si="1"/>
        <v>6</v>
      </c>
      <c r="CR9">
        <f t="shared" si="1"/>
        <v>6</v>
      </c>
    </row>
    <row r="10" spans="1:96" s="23" customFormat="1" x14ac:dyDescent="0.2">
      <c r="A10" s="13"/>
      <c r="B10" s="14"/>
      <c r="C10" s="14"/>
      <c r="D10" s="14"/>
      <c r="E10" s="15"/>
      <c r="F10" s="85" t="s">
        <v>6</v>
      </c>
      <c r="G10" s="85"/>
      <c r="H10" s="85"/>
      <c r="I10" s="85"/>
      <c r="J10" s="85"/>
      <c r="K10" s="85"/>
      <c r="L10" s="85"/>
      <c r="M10" s="85" t="s">
        <v>10</v>
      </c>
      <c r="N10" s="85"/>
      <c r="O10" s="85"/>
      <c r="P10" s="85"/>
      <c r="Q10" s="85"/>
      <c r="R10" s="85"/>
      <c r="S10" s="85"/>
      <c r="T10" s="85" t="s">
        <v>11</v>
      </c>
      <c r="U10" s="85"/>
      <c r="V10" s="85"/>
      <c r="W10" s="85"/>
      <c r="X10" s="85"/>
      <c r="Y10" s="85"/>
      <c r="Z10" s="85"/>
      <c r="AA10" s="85" t="s">
        <v>12</v>
      </c>
      <c r="AB10" s="85"/>
      <c r="AC10" s="85"/>
      <c r="AD10" s="85"/>
      <c r="AE10" s="85"/>
      <c r="AF10" s="85"/>
      <c r="AG10" s="85"/>
      <c r="AH10" s="85" t="s">
        <v>13</v>
      </c>
      <c r="AI10" s="85"/>
      <c r="AJ10" s="85"/>
      <c r="AK10" s="85"/>
      <c r="AL10" s="85"/>
      <c r="AM10" s="85"/>
      <c r="AN10" s="85"/>
      <c r="AO10" s="85" t="s">
        <v>14</v>
      </c>
      <c r="AP10" s="85"/>
      <c r="AQ10" s="85"/>
      <c r="AR10" s="85"/>
      <c r="AS10" s="85"/>
      <c r="AT10" s="85"/>
      <c r="AU10" s="85"/>
      <c r="AV10" s="85" t="s">
        <v>15</v>
      </c>
      <c r="AW10" s="85"/>
      <c r="AX10" s="85"/>
      <c r="AY10" s="85"/>
      <c r="AZ10" s="85"/>
      <c r="BA10" s="85"/>
      <c r="BB10" s="85"/>
      <c r="BC10" s="85" t="s">
        <v>16</v>
      </c>
      <c r="BD10" s="85"/>
      <c r="BE10" s="85"/>
      <c r="BF10" s="85"/>
      <c r="BG10" s="85"/>
      <c r="BH10" s="85"/>
      <c r="BI10" s="85"/>
      <c r="BJ10" s="85" t="s">
        <v>17</v>
      </c>
      <c r="BK10" s="85"/>
      <c r="BL10" s="85"/>
      <c r="BM10" s="85"/>
      <c r="BN10" s="85"/>
      <c r="BO10" s="85"/>
      <c r="BP10" s="85"/>
      <c r="BQ10" s="84" t="s">
        <v>18</v>
      </c>
      <c r="BR10" s="84"/>
      <c r="BS10" s="84"/>
      <c r="BT10" s="84"/>
      <c r="BU10" s="84"/>
      <c r="BV10" s="84"/>
      <c r="BW10" s="84"/>
      <c r="BX10" s="84" t="s">
        <v>19</v>
      </c>
      <c r="BY10" s="84"/>
      <c r="BZ10" s="84"/>
      <c r="CA10" s="84"/>
      <c r="CB10" s="84"/>
      <c r="CC10" s="84"/>
      <c r="CD10" s="84"/>
      <c r="CE10" s="84" t="s">
        <v>20</v>
      </c>
      <c r="CF10" s="84"/>
      <c r="CG10" s="84"/>
      <c r="CH10" s="84"/>
      <c r="CI10" s="84"/>
      <c r="CJ10" s="84"/>
      <c r="CK10" s="84"/>
      <c r="CL10" s="84" t="s">
        <v>137</v>
      </c>
      <c r="CM10" s="84"/>
      <c r="CN10" s="84"/>
      <c r="CO10" s="84"/>
      <c r="CP10" s="84"/>
      <c r="CQ10" s="84"/>
      <c r="CR10" s="84"/>
    </row>
    <row r="11" spans="1:96" s="23" customFormat="1" x14ac:dyDescent="0.2">
      <c r="A11" s="9"/>
      <c r="B11" s="10"/>
      <c r="C11" s="10"/>
      <c r="D11" s="10"/>
      <c r="E11" s="11"/>
      <c r="F11" s="41" t="s">
        <v>1</v>
      </c>
      <c r="G11" s="41" t="s">
        <v>2</v>
      </c>
      <c r="H11" s="41" t="s">
        <v>3</v>
      </c>
      <c r="I11" s="41" t="s">
        <v>2</v>
      </c>
      <c r="J11" s="41" t="s">
        <v>4</v>
      </c>
      <c r="K11" s="41" t="s">
        <v>5</v>
      </c>
      <c r="L11" s="41" t="s">
        <v>5</v>
      </c>
      <c r="M11" s="41" t="s">
        <v>1</v>
      </c>
      <c r="N11" s="41" t="s">
        <v>2</v>
      </c>
      <c r="O11" s="41" t="s">
        <v>3</v>
      </c>
      <c r="P11" s="41" t="s">
        <v>2</v>
      </c>
      <c r="Q11" s="41" t="s">
        <v>4</v>
      </c>
      <c r="R11" s="41" t="s">
        <v>5</v>
      </c>
      <c r="S11" s="41" t="s">
        <v>5</v>
      </c>
      <c r="T11" s="41" t="s">
        <v>1</v>
      </c>
      <c r="U11" s="41" t="s">
        <v>2</v>
      </c>
      <c r="V11" s="41" t="s">
        <v>3</v>
      </c>
      <c r="W11" s="41" t="s">
        <v>2</v>
      </c>
      <c r="X11" s="41" t="s">
        <v>4</v>
      </c>
      <c r="Y11" s="41" t="s">
        <v>5</v>
      </c>
      <c r="Z11" s="41" t="s">
        <v>5</v>
      </c>
      <c r="AA11" s="41" t="s">
        <v>1</v>
      </c>
      <c r="AB11" s="41" t="s">
        <v>2</v>
      </c>
      <c r="AC11" s="41" t="s">
        <v>3</v>
      </c>
      <c r="AD11" s="41" t="s">
        <v>2</v>
      </c>
      <c r="AE11" s="41" t="s">
        <v>4</v>
      </c>
      <c r="AF11" s="41" t="s">
        <v>5</v>
      </c>
      <c r="AG11" s="41" t="s">
        <v>5</v>
      </c>
      <c r="AH11" s="41" t="s">
        <v>1</v>
      </c>
      <c r="AI11" s="41" t="s">
        <v>2</v>
      </c>
      <c r="AJ11" s="41" t="s">
        <v>3</v>
      </c>
      <c r="AK11" s="41" t="s">
        <v>2</v>
      </c>
      <c r="AL11" s="41" t="s">
        <v>4</v>
      </c>
      <c r="AM11" s="41" t="s">
        <v>5</v>
      </c>
      <c r="AN11" s="41" t="s">
        <v>5</v>
      </c>
      <c r="AO11" s="41" t="s">
        <v>1</v>
      </c>
      <c r="AP11" s="41" t="s">
        <v>2</v>
      </c>
      <c r="AQ11" s="41" t="s">
        <v>3</v>
      </c>
      <c r="AR11" s="41" t="s">
        <v>2</v>
      </c>
      <c r="AS11" s="41" t="s">
        <v>4</v>
      </c>
      <c r="AT11" s="41" t="s">
        <v>5</v>
      </c>
      <c r="AU11" s="41" t="s">
        <v>5</v>
      </c>
      <c r="AV11" s="41" t="s">
        <v>1</v>
      </c>
      <c r="AW11" s="41" t="s">
        <v>2</v>
      </c>
      <c r="AX11" s="41" t="s">
        <v>3</v>
      </c>
      <c r="AY11" s="41" t="s">
        <v>2</v>
      </c>
      <c r="AZ11" s="41" t="s">
        <v>4</v>
      </c>
      <c r="BA11" s="41" t="s">
        <v>5</v>
      </c>
      <c r="BB11" s="41" t="s">
        <v>5</v>
      </c>
      <c r="BC11" s="41" t="s">
        <v>1</v>
      </c>
      <c r="BD11" s="41" t="s">
        <v>2</v>
      </c>
      <c r="BE11" s="41" t="s">
        <v>3</v>
      </c>
      <c r="BF11" s="41" t="s">
        <v>2</v>
      </c>
      <c r="BG11" s="41" t="s">
        <v>4</v>
      </c>
      <c r="BH11" s="41" t="s">
        <v>5</v>
      </c>
      <c r="BI11" s="41" t="s">
        <v>5</v>
      </c>
      <c r="BJ11" s="41" t="s">
        <v>1</v>
      </c>
      <c r="BK11" s="41" t="s">
        <v>2</v>
      </c>
      <c r="BL11" s="41" t="s">
        <v>3</v>
      </c>
      <c r="BM11" s="41" t="s">
        <v>2</v>
      </c>
      <c r="BN11" s="41" t="s">
        <v>4</v>
      </c>
      <c r="BO11" s="41" t="s">
        <v>5</v>
      </c>
      <c r="BP11" s="41" t="s">
        <v>5</v>
      </c>
      <c r="BQ11" s="41" t="s">
        <v>1</v>
      </c>
      <c r="BR11" s="41" t="s">
        <v>2</v>
      </c>
      <c r="BS11" s="41" t="s">
        <v>3</v>
      </c>
      <c r="BT11" s="41" t="s">
        <v>2</v>
      </c>
      <c r="BU11" s="41" t="s">
        <v>4</v>
      </c>
      <c r="BV11" s="41" t="s">
        <v>5</v>
      </c>
      <c r="BW11" s="41" t="s">
        <v>5</v>
      </c>
      <c r="BX11" s="41" t="s">
        <v>1</v>
      </c>
      <c r="BY11" s="41" t="s">
        <v>2</v>
      </c>
      <c r="BZ11" s="41" t="s">
        <v>3</v>
      </c>
      <c r="CA11" s="41" t="s">
        <v>2</v>
      </c>
      <c r="CB11" s="41" t="s">
        <v>4</v>
      </c>
      <c r="CC11" s="41" t="s">
        <v>5</v>
      </c>
      <c r="CD11" s="41" t="s">
        <v>5</v>
      </c>
      <c r="CE11" s="41" t="s">
        <v>1</v>
      </c>
      <c r="CF11" s="41" t="s">
        <v>2</v>
      </c>
      <c r="CG11" s="41" t="s">
        <v>3</v>
      </c>
      <c r="CH11" s="41" t="s">
        <v>2</v>
      </c>
      <c r="CI11" s="41" t="s">
        <v>4</v>
      </c>
      <c r="CJ11" s="41" t="s">
        <v>5</v>
      </c>
      <c r="CK11" s="41" t="s">
        <v>5</v>
      </c>
      <c r="CL11" s="41" t="s">
        <v>1</v>
      </c>
      <c r="CM11" s="41" t="s">
        <v>2</v>
      </c>
      <c r="CN11" s="41" t="s">
        <v>3</v>
      </c>
      <c r="CO11" s="41" t="s">
        <v>2</v>
      </c>
      <c r="CP11" s="41" t="s">
        <v>4</v>
      </c>
      <c r="CQ11" s="41" t="s">
        <v>5</v>
      </c>
      <c r="CR11" s="41" t="s">
        <v>5</v>
      </c>
    </row>
    <row r="12" spans="1:96" s="21" customFormat="1" x14ac:dyDescent="0.2">
      <c r="A12" s="34" t="s">
        <v>324</v>
      </c>
      <c r="B12" s="64" t="s">
        <v>328</v>
      </c>
      <c r="C12" s="64" t="s">
        <v>329</v>
      </c>
      <c r="D12" s="64" t="s">
        <v>327</v>
      </c>
      <c r="E12" s="34" t="s">
        <v>326</v>
      </c>
      <c r="F12" s="41">
        <f>'1e kwartaal'!CT12+1</f>
        <v>42457</v>
      </c>
      <c r="G12" s="41">
        <f>F12+1</f>
        <v>42458</v>
      </c>
      <c r="H12" s="41">
        <f t="shared" ref="H12:BS12" si="2">G12+1</f>
        <v>42459</v>
      </c>
      <c r="I12" s="41">
        <f t="shared" si="2"/>
        <v>42460</v>
      </c>
      <c r="J12" s="41">
        <f t="shared" si="2"/>
        <v>42461</v>
      </c>
      <c r="K12" s="41">
        <f t="shared" si="2"/>
        <v>42462</v>
      </c>
      <c r="L12" s="41">
        <f t="shared" si="2"/>
        <v>42463</v>
      </c>
      <c r="M12" s="41">
        <f t="shared" si="2"/>
        <v>42464</v>
      </c>
      <c r="N12" s="41">
        <f t="shared" si="2"/>
        <v>42465</v>
      </c>
      <c r="O12" s="41">
        <f t="shared" si="2"/>
        <v>42466</v>
      </c>
      <c r="P12" s="41">
        <f t="shared" si="2"/>
        <v>42467</v>
      </c>
      <c r="Q12" s="41">
        <f t="shared" si="2"/>
        <v>42468</v>
      </c>
      <c r="R12" s="41">
        <f t="shared" si="2"/>
        <v>42469</v>
      </c>
      <c r="S12" s="41">
        <f t="shared" si="2"/>
        <v>42470</v>
      </c>
      <c r="T12" s="41">
        <f t="shared" si="2"/>
        <v>42471</v>
      </c>
      <c r="U12" s="41">
        <f t="shared" si="2"/>
        <v>42472</v>
      </c>
      <c r="V12" s="41">
        <f t="shared" si="2"/>
        <v>42473</v>
      </c>
      <c r="W12" s="41">
        <f t="shared" si="2"/>
        <v>42474</v>
      </c>
      <c r="X12" s="41">
        <f t="shared" si="2"/>
        <v>42475</v>
      </c>
      <c r="Y12" s="41">
        <f t="shared" si="2"/>
        <v>42476</v>
      </c>
      <c r="Z12" s="41">
        <f t="shared" si="2"/>
        <v>42477</v>
      </c>
      <c r="AA12" s="41">
        <f t="shared" si="2"/>
        <v>42478</v>
      </c>
      <c r="AB12" s="41">
        <f t="shared" si="2"/>
        <v>42479</v>
      </c>
      <c r="AC12" s="41">
        <f t="shared" si="2"/>
        <v>42480</v>
      </c>
      <c r="AD12" s="41">
        <f t="shared" si="2"/>
        <v>42481</v>
      </c>
      <c r="AE12" s="41">
        <f t="shared" si="2"/>
        <v>42482</v>
      </c>
      <c r="AF12" s="41">
        <f t="shared" si="2"/>
        <v>42483</v>
      </c>
      <c r="AG12" s="41">
        <f t="shared" si="2"/>
        <v>42484</v>
      </c>
      <c r="AH12" s="41">
        <f t="shared" si="2"/>
        <v>42485</v>
      </c>
      <c r="AI12" s="41">
        <f t="shared" si="2"/>
        <v>42486</v>
      </c>
      <c r="AJ12" s="41">
        <f t="shared" si="2"/>
        <v>42487</v>
      </c>
      <c r="AK12" s="41">
        <f t="shared" si="2"/>
        <v>42488</v>
      </c>
      <c r="AL12" s="41">
        <f t="shared" si="2"/>
        <v>42489</v>
      </c>
      <c r="AM12" s="41">
        <f t="shared" si="2"/>
        <v>42490</v>
      </c>
      <c r="AN12" s="41">
        <f t="shared" si="2"/>
        <v>42491</v>
      </c>
      <c r="AO12" s="41">
        <f t="shared" si="2"/>
        <v>42492</v>
      </c>
      <c r="AP12" s="41">
        <f t="shared" si="2"/>
        <v>42493</v>
      </c>
      <c r="AQ12" s="41">
        <f t="shared" si="2"/>
        <v>42494</v>
      </c>
      <c r="AR12" s="41">
        <f t="shared" si="2"/>
        <v>42495</v>
      </c>
      <c r="AS12" s="41">
        <f t="shared" si="2"/>
        <v>42496</v>
      </c>
      <c r="AT12" s="41">
        <f t="shared" si="2"/>
        <v>42497</v>
      </c>
      <c r="AU12" s="41">
        <f t="shared" si="2"/>
        <v>42498</v>
      </c>
      <c r="AV12" s="41">
        <f t="shared" si="2"/>
        <v>42499</v>
      </c>
      <c r="AW12" s="41">
        <f t="shared" si="2"/>
        <v>42500</v>
      </c>
      <c r="AX12" s="41">
        <f t="shared" si="2"/>
        <v>42501</v>
      </c>
      <c r="AY12" s="41">
        <f t="shared" si="2"/>
        <v>42502</v>
      </c>
      <c r="AZ12" s="41">
        <f t="shared" si="2"/>
        <v>42503</v>
      </c>
      <c r="BA12" s="41">
        <f t="shared" si="2"/>
        <v>42504</v>
      </c>
      <c r="BB12" s="41">
        <f t="shared" si="2"/>
        <v>42505</v>
      </c>
      <c r="BC12" s="41">
        <f t="shared" si="2"/>
        <v>42506</v>
      </c>
      <c r="BD12" s="41">
        <f t="shared" si="2"/>
        <v>42507</v>
      </c>
      <c r="BE12" s="41">
        <f t="shared" si="2"/>
        <v>42508</v>
      </c>
      <c r="BF12" s="41">
        <f t="shared" si="2"/>
        <v>42509</v>
      </c>
      <c r="BG12" s="41">
        <f t="shared" si="2"/>
        <v>42510</v>
      </c>
      <c r="BH12" s="41">
        <f t="shared" si="2"/>
        <v>42511</v>
      </c>
      <c r="BI12" s="41">
        <f t="shared" si="2"/>
        <v>42512</v>
      </c>
      <c r="BJ12" s="41">
        <f t="shared" si="2"/>
        <v>42513</v>
      </c>
      <c r="BK12" s="41">
        <f t="shared" si="2"/>
        <v>42514</v>
      </c>
      <c r="BL12" s="41">
        <f t="shared" si="2"/>
        <v>42515</v>
      </c>
      <c r="BM12" s="41">
        <f t="shared" si="2"/>
        <v>42516</v>
      </c>
      <c r="BN12" s="41">
        <f t="shared" si="2"/>
        <v>42517</v>
      </c>
      <c r="BO12" s="41">
        <f t="shared" si="2"/>
        <v>42518</v>
      </c>
      <c r="BP12" s="41">
        <f t="shared" si="2"/>
        <v>42519</v>
      </c>
      <c r="BQ12" s="41">
        <f t="shared" si="2"/>
        <v>42520</v>
      </c>
      <c r="BR12" s="41">
        <f t="shared" si="2"/>
        <v>42521</v>
      </c>
      <c r="BS12" s="41">
        <f t="shared" si="2"/>
        <v>42522</v>
      </c>
      <c r="BT12" s="41">
        <f t="shared" ref="BT12:CR12" si="3">BS12+1</f>
        <v>42523</v>
      </c>
      <c r="BU12" s="41">
        <f t="shared" si="3"/>
        <v>42524</v>
      </c>
      <c r="BV12" s="41">
        <f t="shared" si="3"/>
        <v>42525</v>
      </c>
      <c r="BW12" s="41">
        <f t="shared" si="3"/>
        <v>42526</v>
      </c>
      <c r="BX12" s="41">
        <f t="shared" si="3"/>
        <v>42527</v>
      </c>
      <c r="BY12" s="41">
        <f t="shared" si="3"/>
        <v>42528</v>
      </c>
      <c r="BZ12" s="41">
        <f t="shared" si="3"/>
        <v>42529</v>
      </c>
      <c r="CA12" s="41">
        <f t="shared" si="3"/>
        <v>42530</v>
      </c>
      <c r="CB12" s="41">
        <f t="shared" si="3"/>
        <v>42531</v>
      </c>
      <c r="CC12" s="41">
        <f t="shared" si="3"/>
        <v>42532</v>
      </c>
      <c r="CD12" s="41">
        <f t="shared" si="3"/>
        <v>42533</v>
      </c>
      <c r="CE12" s="41">
        <f t="shared" si="3"/>
        <v>42534</v>
      </c>
      <c r="CF12" s="41">
        <f t="shared" si="3"/>
        <v>42535</v>
      </c>
      <c r="CG12" s="41">
        <f t="shared" si="3"/>
        <v>42536</v>
      </c>
      <c r="CH12" s="41">
        <f t="shared" si="3"/>
        <v>42537</v>
      </c>
      <c r="CI12" s="41">
        <f t="shared" si="3"/>
        <v>42538</v>
      </c>
      <c r="CJ12" s="41">
        <f t="shared" si="3"/>
        <v>42539</v>
      </c>
      <c r="CK12" s="41">
        <f t="shared" si="3"/>
        <v>42540</v>
      </c>
      <c r="CL12" s="41">
        <f t="shared" si="3"/>
        <v>42541</v>
      </c>
      <c r="CM12" s="41">
        <f t="shared" si="3"/>
        <v>42542</v>
      </c>
      <c r="CN12" s="41">
        <f t="shared" si="3"/>
        <v>42543</v>
      </c>
      <c r="CO12" s="41">
        <f t="shared" si="3"/>
        <v>42544</v>
      </c>
      <c r="CP12" s="41">
        <f t="shared" si="3"/>
        <v>42545</v>
      </c>
      <c r="CQ12" s="41">
        <f t="shared" si="3"/>
        <v>42546</v>
      </c>
      <c r="CR12" s="41">
        <f t="shared" si="3"/>
        <v>42547</v>
      </c>
    </row>
    <row r="13" spans="1:96" s="21" customFormat="1" x14ac:dyDescent="0.2">
      <c r="A13" s="38" t="s">
        <v>330</v>
      </c>
      <c r="B13" s="66">
        <v>42375</v>
      </c>
      <c r="C13" s="66">
        <v>42392</v>
      </c>
      <c r="D13" s="66" t="s">
        <v>295</v>
      </c>
      <c r="E13" s="22" t="s">
        <v>325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</row>
    <row r="14" spans="1:96" s="21" customFormat="1" x14ac:dyDescent="0.2">
      <c r="A14" s="38" t="s">
        <v>331</v>
      </c>
      <c r="B14" s="66">
        <v>42381</v>
      </c>
      <c r="C14" s="66">
        <v>42391</v>
      </c>
      <c r="D14" s="66"/>
      <c r="E14" s="22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</row>
    <row r="15" spans="1:96" s="21" customFormat="1" x14ac:dyDescent="0.2">
      <c r="A15" s="38" t="s">
        <v>332</v>
      </c>
      <c r="B15" s="66">
        <v>42410</v>
      </c>
      <c r="C15" s="66">
        <v>42423</v>
      </c>
      <c r="D15" s="66"/>
      <c r="E15" s="22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</row>
    <row r="16" spans="1:96" s="21" customFormat="1" x14ac:dyDescent="0.2">
      <c r="A16" s="38" t="s">
        <v>333</v>
      </c>
      <c r="B16" s="66">
        <v>42370</v>
      </c>
      <c r="C16" s="66">
        <v>42379</v>
      </c>
      <c r="D16" s="22"/>
      <c r="E16" s="22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</row>
    <row r="17" spans="1:96" x14ac:dyDescent="0.2">
      <c r="A17" s="38" t="s">
        <v>195</v>
      </c>
      <c r="B17" s="22"/>
      <c r="C17" s="22"/>
      <c r="D17" s="22"/>
      <c r="E17" s="22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</row>
    <row r="18" spans="1:96" x14ac:dyDescent="0.2">
      <c r="A18" s="38" t="s">
        <v>196</v>
      </c>
      <c r="B18" s="22"/>
      <c r="C18" s="22"/>
      <c r="D18" s="22"/>
      <c r="E18" s="2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</row>
    <row r="19" spans="1:96" x14ac:dyDescent="0.2">
      <c r="A19" s="38" t="s">
        <v>197</v>
      </c>
      <c r="B19" s="22"/>
      <c r="C19" s="22"/>
      <c r="D19" s="22"/>
      <c r="E19" s="22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</row>
    <row r="20" spans="1:96" x14ac:dyDescent="0.2">
      <c r="A20" s="38" t="s">
        <v>198</v>
      </c>
      <c r="B20" s="22"/>
      <c r="C20" s="22"/>
      <c r="D20" s="22"/>
      <c r="E20" s="22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</row>
    <row r="21" spans="1:96" x14ac:dyDescent="0.2">
      <c r="A21" s="38" t="s">
        <v>199</v>
      </c>
      <c r="B21" s="22"/>
      <c r="C21" s="22"/>
      <c r="D21" s="22"/>
      <c r="E21" s="22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</row>
    <row r="22" spans="1:96" x14ac:dyDescent="0.2">
      <c r="A22" s="38" t="s">
        <v>200</v>
      </c>
      <c r="B22" s="22"/>
      <c r="C22" s="22"/>
      <c r="D22" s="22"/>
      <c r="E22" s="22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</row>
    <row r="23" spans="1:96" x14ac:dyDescent="0.2">
      <c r="A23" s="38" t="s">
        <v>201</v>
      </c>
      <c r="B23" s="22"/>
      <c r="C23" s="22"/>
      <c r="D23" s="22"/>
      <c r="E23" s="22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</row>
    <row r="24" spans="1:96" x14ac:dyDescent="0.2">
      <c r="A24" s="38" t="s">
        <v>202</v>
      </c>
      <c r="B24" s="22"/>
      <c r="C24" s="22"/>
      <c r="D24" s="22"/>
      <c r="E24" s="22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</row>
    <row r="25" spans="1:96" x14ac:dyDescent="0.2">
      <c r="A25" s="38" t="s">
        <v>203</v>
      </c>
      <c r="B25" s="22"/>
      <c r="C25" s="22"/>
      <c r="D25" s="22"/>
      <c r="E25" s="22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</row>
    <row r="26" spans="1:96" x14ac:dyDescent="0.2">
      <c r="A26" s="38" t="s">
        <v>204</v>
      </c>
      <c r="B26" s="22"/>
      <c r="C26" s="22"/>
      <c r="D26" s="22"/>
      <c r="E26" s="22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</row>
    <row r="27" spans="1:96" x14ac:dyDescent="0.2">
      <c r="A27" s="38" t="s">
        <v>205</v>
      </c>
      <c r="B27" s="22"/>
      <c r="C27" s="22"/>
      <c r="D27" s="22"/>
      <c r="E27" s="22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</row>
    <row r="28" spans="1:96" x14ac:dyDescent="0.2">
      <c r="A28" s="38" t="s">
        <v>206</v>
      </c>
      <c r="B28" s="22"/>
      <c r="C28" s="22"/>
      <c r="D28" s="22"/>
      <c r="E28" s="22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</row>
    <row r="29" spans="1:96" x14ac:dyDescent="0.2">
      <c r="A29" s="38" t="s">
        <v>207</v>
      </c>
      <c r="B29" s="22"/>
      <c r="C29" s="22"/>
      <c r="D29" s="22"/>
      <c r="E29" s="22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</row>
    <row r="30" spans="1:96" x14ac:dyDescent="0.2">
      <c r="A30" s="38" t="s">
        <v>208</v>
      </c>
      <c r="B30" s="22"/>
      <c r="C30" s="22"/>
      <c r="D30" s="22"/>
      <c r="E30" s="22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</row>
    <row r="31" spans="1:96" x14ac:dyDescent="0.2">
      <c r="A31" s="38" t="s">
        <v>209</v>
      </c>
      <c r="B31" s="22"/>
      <c r="C31" s="22"/>
      <c r="D31" s="22"/>
      <c r="E31" s="22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</row>
    <row r="32" spans="1:96" x14ac:dyDescent="0.2">
      <c r="A32" s="38" t="s">
        <v>210</v>
      </c>
      <c r="B32" s="22"/>
      <c r="C32" s="22"/>
      <c r="D32" s="22"/>
      <c r="E32" s="22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</row>
    <row r="33" spans="1:96" x14ac:dyDescent="0.2">
      <c r="A33" s="38" t="s">
        <v>211</v>
      </c>
      <c r="B33" s="22"/>
      <c r="C33" s="22"/>
      <c r="D33" s="22"/>
      <c r="E33" s="22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</row>
    <row r="34" spans="1:96" x14ac:dyDescent="0.2">
      <c r="A34" s="38" t="s">
        <v>212</v>
      </c>
      <c r="B34" s="22"/>
      <c r="C34" s="22"/>
      <c r="D34" s="22"/>
      <c r="E34" s="22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</row>
    <row r="35" spans="1:96" x14ac:dyDescent="0.2">
      <c r="A35" s="38" t="s">
        <v>213</v>
      </c>
      <c r="B35" s="22"/>
      <c r="C35" s="22"/>
      <c r="D35" s="22"/>
      <c r="E35" s="22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</row>
    <row r="36" spans="1:96" x14ac:dyDescent="0.2">
      <c r="A36" s="38" t="s">
        <v>214</v>
      </c>
      <c r="B36" s="22"/>
      <c r="C36" s="22"/>
      <c r="D36" s="22"/>
      <c r="E36" s="22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</row>
    <row r="37" spans="1:96" x14ac:dyDescent="0.2">
      <c r="A37" s="38" t="s">
        <v>215</v>
      </c>
      <c r="B37" s="22"/>
      <c r="C37" s="22"/>
      <c r="D37" s="22"/>
      <c r="E37" s="22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</row>
    <row r="38" spans="1:96" x14ac:dyDescent="0.2">
      <c r="A38" s="38" t="s">
        <v>216</v>
      </c>
      <c r="B38" s="22"/>
      <c r="C38" s="22"/>
      <c r="D38" s="22"/>
      <c r="E38" s="22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</row>
    <row r="39" spans="1:96" x14ac:dyDescent="0.2">
      <c r="A39" s="38" t="s">
        <v>217</v>
      </c>
      <c r="B39" s="22"/>
      <c r="C39" s="22"/>
      <c r="D39" s="22"/>
      <c r="E39" s="22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</row>
    <row r="40" spans="1:96" x14ac:dyDescent="0.2">
      <c r="A40" s="38" t="s">
        <v>218</v>
      </c>
      <c r="B40" s="22"/>
      <c r="C40" s="22"/>
      <c r="D40" s="22"/>
      <c r="E40" s="22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</row>
    <row r="41" spans="1:96" x14ac:dyDescent="0.2">
      <c r="A41" s="38" t="s">
        <v>219</v>
      </c>
      <c r="B41" s="22"/>
      <c r="C41" s="22"/>
      <c r="D41" s="22"/>
      <c r="E41" s="22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</row>
    <row r="42" spans="1:96" x14ac:dyDescent="0.2">
      <c r="A42" s="38" t="s">
        <v>220</v>
      </c>
      <c r="B42" s="22"/>
      <c r="C42" s="22"/>
      <c r="D42" s="22"/>
      <c r="E42" s="22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</row>
    <row r="43" spans="1:96" x14ac:dyDescent="0.2">
      <c r="A43" s="38" t="s">
        <v>221</v>
      </c>
      <c r="B43" s="22"/>
      <c r="C43" s="22"/>
      <c r="D43" s="22"/>
      <c r="E43" s="22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</row>
    <row r="44" spans="1:96" x14ac:dyDescent="0.2">
      <c r="A44" s="38" t="s">
        <v>222</v>
      </c>
      <c r="B44" s="22"/>
      <c r="C44" s="22"/>
      <c r="D44" s="22"/>
      <c r="E44" s="22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</row>
    <row r="45" spans="1:96" x14ac:dyDescent="0.2">
      <c r="A45" s="38" t="s">
        <v>223</v>
      </c>
      <c r="B45" s="22"/>
      <c r="C45" s="22"/>
      <c r="D45" s="22"/>
      <c r="E45" s="22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</row>
    <row r="46" spans="1:96" x14ac:dyDescent="0.2">
      <c r="A46" s="38" t="s">
        <v>224</v>
      </c>
      <c r="B46" s="22"/>
      <c r="C46" s="22"/>
      <c r="D46" s="22"/>
      <c r="E46" s="22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</row>
    <row r="47" spans="1:96" x14ac:dyDescent="0.2">
      <c r="A47" s="38" t="s">
        <v>225</v>
      </c>
      <c r="B47" s="22"/>
      <c r="C47" s="22"/>
      <c r="D47" s="22"/>
      <c r="E47" s="22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</row>
    <row r="48" spans="1:96" x14ac:dyDescent="0.2">
      <c r="A48" s="38" t="s">
        <v>226</v>
      </c>
      <c r="B48" s="22"/>
      <c r="C48" s="22"/>
      <c r="D48" s="22"/>
      <c r="E48" s="22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</row>
    <row r="49" spans="1:96" x14ac:dyDescent="0.2">
      <c r="A49" s="38" t="s">
        <v>227</v>
      </c>
      <c r="B49" s="22"/>
      <c r="C49" s="22"/>
      <c r="D49" s="22"/>
      <c r="E49" s="22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</row>
    <row r="50" spans="1:96" x14ac:dyDescent="0.2">
      <c r="A50" s="38" t="s">
        <v>228</v>
      </c>
      <c r="B50" s="22"/>
      <c r="C50" s="22"/>
      <c r="D50" s="22"/>
      <c r="E50" s="22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</row>
    <row r="51" spans="1:96" x14ac:dyDescent="0.2">
      <c r="A51" s="38" t="s">
        <v>229</v>
      </c>
      <c r="B51" s="22"/>
      <c r="C51" s="22"/>
      <c r="D51" s="22"/>
      <c r="E51" s="22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</row>
    <row r="52" spans="1:96" x14ac:dyDescent="0.2">
      <c r="A52" s="38" t="s">
        <v>230</v>
      </c>
      <c r="B52" s="22"/>
      <c r="C52" s="22"/>
      <c r="D52" s="22"/>
      <c r="E52" s="22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</row>
    <row r="53" spans="1:96" x14ac:dyDescent="0.2">
      <c r="A53" s="38" t="s">
        <v>231</v>
      </c>
      <c r="B53" s="22"/>
      <c r="C53" s="22"/>
      <c r="D53" s="22"/>
      <c r="E53" s="22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</row>
    <row r="54" spans="1:96" x14ac:dyDescent="0.2">
      <c r="A54" s="38" t="s">
        <v>232</v>
      </c>
      <c r="B54" s="22"/>
      <c r="C54" s="22"/>
      <c r="D54" s="22"/>
      <c r="E54" s="22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</row>
    <row r="55" spans="1:96" x14ac:dyDescent="0.2">
      <c r="A55" s="38" t="s">
        <v>233</v>
      </c>
      <c r="B55" s="22"/>
      <c r="C55" s="22"/>
      <c r="D55" s="22"/>
      <c r="E55" s="22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</row>
    <row r="56" spans="1:96" x14ac:dyDescent="0.2">
      <c r="A56" s="38" t="s">
        <v>234</v>
      </c>
      <c r="B56" s="22"/>
      <c r="C56" s="22"/>
      <c r="D56" s="22"/>
      <c r="E56" s="22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</row>
    <row r="57" spans="1:96" x14ac:dyDescent="0.2">
      <c r="A57" s="38" t="s">
        <v>235</v>
      </c>
      <c r="B57" s="22"/>
      <c r="C57" s="22"/>
      <c r="D57" s="22"/>
      <c r="E57" s="22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</row>
    <row r="58" spans="1:96" x14ac:dyDescent="0.2">
      <c r="A58" s="38" t="s">
        <v>236</v>
      </c>
      <c r="B58" s="22"/>
      <c r="C58" s="22"/>
      <c r="D58" s="22"/>
      <c r="E58" s="22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</row>
    <row r="59" spans="1:96" x14ac:dyDescent="0.2">
      <c r="A59" s="38" t="s">
        <v>237</v>
      </c>
      <c r="B59" s="22"/>
      <c r="C59" s="22"/>
      <c r="D59" s="22"/>
      <c r="E59" s="22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</row>
    <row r="60" spans="1:96" x14ac:dyDescent="0.2">
      <c r="A60" s="38" t="s">
        <v>238</v>
      </c>
      <c r="B60" s="22"/>
      <c r="C60" s="22"/>
      <c r="D60" s="22"/>
      <c r="E60" s="22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</row>
    <row r="61" spans="1:96" x14ac:dyDescent="0.2">
      <c r="A61" s="38" t="s">
        <v>239</v>
      </c>
      <c r="B61" s="22"/>
      <c r="C61" s="22"/>
      <c r="D61" s="22"/>
      <c r="E61" s="22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</row>
    <row r="62" spans="1:96" x14ac:dyDescent="0.2">
      <c r="A62" s="38" t="s">
        <v>240</v>
      </c>
      <c r="B62" s="22"/>
      <c r="C62" s="22"/>
      <c r="D62" s="22"/>
      <c r="E62" s="22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</row>
    <row r="63" spans="1:96" x14ac:dyDescent="0.2">
      <c r="A63" s="38" t="s">
        <v>241</v>
      </c>
      <c r="B63" s="22"/>
      <c r="C63" s="22"/>
      <c r="D63" s="22"/>
      <c r="E63" s="22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</row>
    <row r="64" spans="1:96" x14ac:dyDescent="0.2">
      <c r="A64" s="38" t="s">
        <v>242</v>
      </c>
      <c r="B64" s="22"/>
      <c r="C64" s="22"/>
      <c r="D64" s="22"/>
      <c r="E64" s="22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</row>
    <row r="65" spans="1:96" x14ac:dyDescent="0.2">
      <c r="A65" s="38" t="s">
        <v>243</v>
      </c>
      <c r="B65" s="22"/>
      <c r="C65" s="22"/>
      <c r="D65" s="22"/>
      <c r="E65" s="22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</row>
    <row r="66" spans="1:96" x14ac:dyDescent="0.2">
      <c r="A66" s="38" t="s">
        <v>244</v>
      </c>
      <c r="B66" s="22"/>
      <c r="C66" s="22"/>
      <c r="D66" s="22"/>
      <c r="E66" s="22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</row>
    <row r="67" spans="1:96" x14ac:dyDescent="0.2">
      <c r="A67" s="38" t="s">
        <v>245</v>
      </c>
      <c r="B67" s="22"/>
      <c r="C67" s="22"/>
      <c r="D67" s="22"/>
      <c r="E67" s="22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</row>
    <row r="68" spans="1:96" x14ac:dyDescent="0.2">
      <c r="A68" s="38" t="s">
        <v>246</v>
      </c>
      <c r="B68" s="22"/>
      <c r="C68" s="22"/>
      <c r="D68" s="22"/>
      <c r="E68" s="22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</row>
    <row r="69" spans="1:96" x14ac:dyDescent="0.2">
      <c r="A69" s="38" t="s">
        <v>247</v>
      </c>
      <c r="B69" s="22"/>
      <c r="C69" s="22"/>
      <c r="D69" s="22"/>
      <c r="E69" s="22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</row>
    <row r="70" spans="1:96" x14ac:dyDescent="0.2">
      <c r="A70" s="38" t="s">
        <v>248</v>
      </c>
      <c r="B70" s="22"/>
      <c r="C70" s="22"/>
      <c r="D70" s="22"/>
      <c r="E70" s="22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</row>
    <row r="71" spans="1:96" x14ac:dyDescent="0.2">
      <c r="A71" s="38" t="s">
        <v>249</v>
      </c>
      <c r="B71" s="22"/>
      <c r="C71" s="22"/>
      <c r="D71" s="22"/>
      <c r="E71" s="22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</row>
    <row r="72" spans="1:96" x14ac:dyDescent="0.2">
      <c r="A72" s="38" t="s">
        <v>250</v>
      </c>
      <c r="B72" s="22"/>
      <c r="C72" s="22"/>
      <c r="D72" s="22"/>
      <c r="E72" s="22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</row>
    <row r="73" spans="1:96" x14ac:dyDescent="0.2">
      <c r="A73" s="38" t="s">
        <v>251</v>
      </c>
      <c r="B73" s="22"/>
      <c r="C73" s="22"/>
      <c r="D73" s="22"/>
      <c r="E73" s="22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</row>
    <row r="74" spans="1:96" x14ac:dyDescent="0.2">
      <c r="A74" s="38" t="s">
        <v>252</v>
      </c>
      <c r="B74" s="22"/>
      <c r="C74" s="22"/>
      <c r="D74" s="22"/>
      <c r="E74" s="22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</row>
    <row r="75" spans="1:96" x14ac:dyDescent="0.2">
      <c r="A75" s="38" t="s">
        <v>253</v>
      </c>
      <c r="B75" s="22"/>
      <c r="C75" s="22"/>
      <c r="D75" s="22"/>
      <c r="E75" s="22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</row>
    <row r="76" spans="1:96" x14ac:dyDescent="0.2">
      <c r="A76" s="38" t="s">
        <v>254</v>
      </c>
      <c r="B76" s="22"/>
      <c r="C76" s="22"/>
      <c r="D76" s="22"/>
      <c r="E76" s="22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</row>
    <row r="77" spans="1:96" x14ac:dyDescent="0.2">
      <c r="A77" s="38" t="s">
        <v>255</v>
      </c>
      <c r="B77" s="22"/>
      <c r="C77" s="22"/>
      <c r="D77" s="22"/>
      <c r="E77" s="22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</row>
    <row r="78" spans="1:96" x14ac:dyDescent="0.2">
      <c r="A78" s="38" t="s">
        <v>256</v>
      </c>
      <c r="B78" s="22"/>
      <c r="C78" s="22"/>
      <c r="D78" s="22"/>
      <c r="E78" s="22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</row>
    <row r="79" spans="1:96" x14ac:dyDescent="0.2">
      <c r="A79" s="38" t="s">
        <v>257</v>
      </c>
      <c r="B79" s="22"/>
      <c r="C79" s="22"/>
      <c r="D79" s="22"/>
      <c r="E79" s="22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</row>
    <row r="80" spans="1:96" x14ac:dyDescent="0.2">
      <c r="A80" s="38" t="s">
        <v>258</v>
      </c>
      <c r="B80" s="22"/>
      <c r="C80" s="22"/>
      <c r="D80" s="22"/>
      <c r="E80" s="22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</row>
    <row r="81" spans="1:96" x14ac:dyDescent="0.2">
      <c r="A81" s="38" t="s">
        <v>259</v>
      </c>
      <c r="B81" s="22"/>
      <c r="C81" s="22"/>
      <c r="D81" s="22"/>
      <c r="E81" s="22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</row>
    <row r="82" spans="1:96" x14ac:dyDescent="0.2">
      <c r="A82" s="38" t="s">
        <v>260</v>
      </c>
      <c r="B82" s="22"/>
      <c r="C82" s="22"/>
      <c r="D82" s="22"/>
      <c r="E82" s="22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</row>
    <row r="83" spans="1:96" x14ac:dyDescent="0.2">
      <c r="A83" s="38" t="s">
        <v>261</v>
      </c>
      <c r="B83" s="22"/>
      <c r="C83" s="22"/>
      <c r="D83" s="22"/>
      <c r="E83" s="22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</row>
    <row r="84" spans="1:96" x14ac:dyDescent="0.2">
      <c r="A84" s="38" t="s">
        <v>262</v>
      </c>
      <c r="B84" s="22"/>
      <c r="C84" s="22"/>
      <c r="D84" s="22"/>
      <c r="E84" s="22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</row>
    <row r="85" spans="1:96" x14ac:dyDescent="0.2">
      <c r="A85" s="38" t="s">
        <v>263</v>
      </c>
      <c r="B85" s="22"/>
      <c r="C85" s="22"/>
      <c r="D85" s="22"/>
      <c r="E85" s="22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</row>
    <row r="86" spans="1:96" x14ac:dyDescent="0.2">
      <c r="A86" s="38" t="s">
        <v>264</v>
      </c>
      <c r="B86" s="22"/>
      <c r="C86" s="22"/>
      <c r="D86" s="22"/>
      <c r="E86" s="22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</row>
    <row r="87" spans="1:96" x14ac:dyDescent="0.2">
      <c r="A87" s="38" t="s">
        <v>265</v>
      </c>
      <c r="B87" s="22"/>
      <c r="C87" s="22"/>
      <c r="D87" s="22"/>
      <c r="E87" s="22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</row>
    <row r="88" spans="1:96" x14ac:dyDescent="0.2">
      <c r="A88" s="38" t="s">
        <v>266</v>
      </c>
      <c r="B88" s="22"/>
      <c r="C88" s="22"/>
      <c r="D88" s="22"/>
      <c r="E88" s="22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</row>
    <row r="89" spans="1:96" x14ac:dyDescent="0.2">
      <c r="A89" s="38" t="s">
        <v>267</v>
      </c>
      <c r="B89" s="22"/>
      <c r="C89" s="22"/>
      <c r="D89" s="22"/>
      <c r="E89" s="22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</row>
    <row r="90" spans="1:96" x14ac:dyDescent="0.2">
      <c r="A90" s="38" t="s">
        <v>268</v>
      </c>
      <c r="B90" s="22"/>
      <c r="C90" s="22"/>
      <c r="D90" s="22"/>
      <c r="E90" s="22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</row>
    <row r="91" spans="1:96" x14ac:dyDescent="0.2">
      <c r="A91" s="38" t="s">
        <v>269</v>
      </c>
      <c r="B91" s="22"/>
      <c r="C91" s="22"/>
      <c r="D91" s="22"/>
      <c r="E91" s="22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</row>
    <row r="92" spans="1:96" x14ac:dyDescent="0.2">
      <c r="A92" s="38" t="s">
        <v>270</v>
      </c>
      <c r="B92" s="22"/>
      <c r="C92" s="22"/>
      <c r="D92" s="22"/>
      <c r="E92" s="22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</row>
    <row r="93" spans="1:96" x14ac:dyDescent="0.2">
      <c r="A93" s="38" t="s">
        <v>271</v>
      </c>
      <c r="B93" s="22"/>
      <c r="C93" s="22"/>
      <c r="D93" s="22"/>
      <c r="E93" s="22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</row>
    <row r="94" spans="1:96" x14ac:dyDescent="0.2">
      <c r="A94" s="38" t="s">
        <v>272</v>
      </c>
      <c r="B94" s="22"/>
      <c r="C94" s="22"/>
      <c r="D94" s="22"/>
      <c r="E94" s="22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</row>
    <row r="95" spans="1:96" x14ac:dyDescent="0.2">
      <c r="A95" s="38" t="s">
        <v>273</v>
      </c>
      <c r="B95" s="22"/>
      <c r="C95" s="22"/>
      <c r="D95" s="22"/>
      <c r="E95" s="22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</row>
    <row r="96" spans="1:96" x14ac:dyDescent="0.2">
      <c r="A96" s="38" t="s">
        <v>274</v>
      </c>
      <c r="B96" s="22"/>
      <c r="C96" s="22"/>
      <c r="D96" s="22"/>
      <c r="E96" s="22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</row>
    <row r="97" spans="1:96" x14ac:dyDescent="0.2">
      <c r="A97" s="38" t="s">
        <v>275</v>
      </c>
      <c r="B97" s="22"/>
      <c r="C97" s="22"/>
      <c r="D97" s="22"/>
      <c r="E97" s="22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</row>
    <row r="98" spans="1:96" x14ac:dyDescent="0.2">
      <c r="A98" s="38" t="s">
        <v>276</v>
      </c>
      <c r="B98" s="22"/>
      <c r="C98" s="22"/>
      <c r="D98" s="22"/>
      <c r="E98" s="22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</row>
    <row r="99" spans="1:96" x14ac:dyDescent="0.2">
      <c r="A99" s="38" t="s">
        <v>277</v>
      </c>
      <c r="B99" s="22"/>
      <c r="C99" s="22"/>
      <c r="D99" s="22"/>
      <c r="E99" s="22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</row>
    <row r="100" spans="1:96" x14ac:dyDescent="0.2">
      <c r="A100" s="38" t="s">
        <v>278</v>
      </c>
      <c r="B100" s="22"/>
      <c r="C100" s="22"/>
      <c r="D100" s="22"/>
      <c r="E100" s="22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</row>
    <row r="101" spans="1:96" x14ac:dyDescent="0.2">
      <c r="A101" s="38" t="s">
        <v>279</v>
      </c>
      <c r="B101" s="22"/>
      <c r="C101" s="22"/>
      <c r="D101" s="22"/>
      <c r="E101" s="22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</row>
    <row r="102" spans="1:96" x14ac:dyDescent="0.2">
      <c r="A102" s="38" t="s">
        <v>280</v>
      </c>
      <c r="B102" s="22"/>
      <c r="C102" s="22"/>
      <c r="D102" s="22"/>
      <c r="E102" s="22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</row>
    <row r="103" spans="1:96" x14ac:dyDescent="0.2">
      <c r="A103" s="38" t="s">
        <v>281</v>
      </c>
      <c r="B103" s="22"/>
      <c r="C103" s="22"/>
      <c r="D103" s="22"/>
      <c r="E103" s="22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</row>
    <row r="104" spans="1:96" x14ac:dyDescent="0.2">
      <c r="A104" s="38" t="s">
        <v>282</v>
      </c>
      <c r="B104" s="22"/>
      <c r="C104" s="22"/>
      <c r="D104" s="22"/>
      <c r="E104" s="22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</row>
    <row r="105" spans="1:96" x14ac:dyDescent="0.2">
      <c r="A105" s="38" t="s">
        <v>283</v>
      </c>
      <c r="B105" s="22"/>
      <c r="C105" s="22"/>
      <c r="D105" s="22"/>
      <c r="E105" s="22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</row>
    <row r="106" spans="1:96" x14ac:dyDescent="0.2">
      <c r="A106" s="38" t="s">
        <v>284</v>
      </c>
      <c r="B106" s="22"/>
      <c r="C106" s="22"/>
      <c r="D106" s="22"/>
      <c r="E106" s="22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</row>
    <row r="107" spans="1:96" x14ac:dyDescent="0.2">
      <c r="A107" s="38" t="s">
        <v>285</v>
      </c>
      <c r="B107" s="22"/>
      <c r="C107" s="22"/>
      <c r="D107" s="22"/>
      <c r="E107" s="22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</row>
    <row r="108" spans="1:96" x14ac:dyDescent="0.2">
      <c r="A108" s="38" t="s">
        <v>286</v>
      </c>
      <c r="B108" s="22"/>
      <c r="C108" s="22"/>
      <c r="D108" s="22"/>
      <c r="E108" s="22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</row>
    <row r="109" spans="1:96" x14ac:dyDescent="0.2">
      <c r="A109" s="38" t="s">
        <v>287</v>
      </c>
      <c r="B109" s="22"/>
      <c r="C109" s="22"/>
      <c r="D109" s="22"/>
      <c r="E109" s="22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</row>
    <row r="110" spans="1:96" x14ac:dyDescent="0.2">
      <c r="A110" s="38" t="s">
        <v>288</v>
      </c>
      <c r="B110" s="22"/>
      <c r="C110" s="22"/>
      <c r="D110" s="22"/>
      <c r="E110" s="22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</row>
    <row r="111" spans="1:96" x14ac:dyDescent="0.2">
      <c r="A111" s="38" t="s">
        <v>289</v>
      </c>
      <c r="B111" s="22"/>
      <c r="C111" s="22"/>
      <c r="D111" s="22"/>
      <c r="E111" s="22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</row>
    <row r="112" spans="1:96" x14ac:dyDescent="0.2">
      <c r="A112" s="38" t="s">
        <v>290</v>
      </c>
      <c r="B112" s="22"/>
      <c r="C112" s="22"/>
      <c r="D112" s="22"/>
      <c r="E112" s="22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</row>
  </sheetData>
  <sheetProtection selectLockedCells="1" autoFilter="0"/>
  <mergeCells count="40">
    <mergeCell ref="A3:E3"/>
    <mergeCell ref="R3:T3"/>
    <mergeCell ref="U3:Y3"/>
    <mergeCell ref="R4:T4"/>
    <mergeCell ref="U4:Y4"/>
    <mergeCell ref="B8:E8"/>
    <mergeCell ref="F10:L10"/>
    <mergeCell ref="M10:S10"/>
    <mergeCell ref="BX10:CD10"/>
    <mergeCell ref="AH10:AN10"/>
    <mergeCell ref="AO10:AU10"/>
    <mergeCell ref="AV10:BB10"/>
    <mergeCell ref="T10:Z10"/>
    <mergeCell ref="AA10:AG10"/>
    <mergeCell ref="CL10:CR10"/>
    <mergeCell ref="CE10:CK10"/>
    <mergeCell ref="BC10:BI10"/>
    <mergeCell ref="BJ10:BP10"/>
    <mergeCell ref="BQ10:BW10"/>
    <mergeCell ref="R5:T5"/>
    <mergeCell ref="U5:Y5"/>
    <mergeCell ref="R6:T6"/>
    <mergeCell ref="U6:Y6"/>
    <mergeCell ref="R7:T7"/>
    <mergeCell ref="U7:Y7"/>
    <mergeCell ref="AV6:AX6"/>
    <mergeCell ref="AY6:BC6"/>
    <mergeCell ref="AV7:AX7"/>
    <mergeCell ref="AY7:BC7"/>
    <mergeCell ref="CA3:CC3"/>
    <mergeCell ref="CA4:CC4"/>
    <mergeCell ref="CA5:CC5"/>
    <mergeCell ref="AV3:AX3"/>
    <mergeCell ref="AV4:AX4"/>
    <mergeCell ref="AV5:AX5"/>
    <mergeCell ref="CA6:CC6"/>
    <mergeCell ref="CA7:CC7"/>
    <mergeCell ref="AY3:BD3"/>
    <mergeCell ref="BD6:BH6"/>
    <mergeCell ref="BD7:BH7"/>
  </mergeCells>
  <phoneticPr fontId="1" type="noConversion"/>
  <conditionalFormatting sqref="F11:CR112">
    <cfRule type="expression" dxfId="26" priority="2" stopIfTrue="1">
      <formula>WEEKDAY(F$12,2)&gt;5</formula>
    </cfRule>
  </conditionalFormatting>
  <conditionalFormatting sqref="F9:CR9">
    <cfRule type="expression" dxfId="25" priority="3" stopIfTrue="1">
      <formula>E9=F9</formula>
    </cfRule>
  </conditionalFormatting>
  <conditionalFormatting sqref="F13:CR112">
    <cfRule type="expression" dxfId="24" priority="1">
      <formula>AND(COUNT($B13,$C13)=2,F$12&gt;=$B13,F$12&lt;=$C13)</formula>
    </cfRule>
  </conditionalFormatting>
  <dataValidations count="1">
    <dataValidation type="list" allowBlank="1" showInputMessage="1" showErrorMessage="1" sqref="B1">
      <formula1>jaren</formula1>
    </dataValidation>
  </dataValidations>
  <pageMargins left="0" right="0" top="0" bottom="0" header="0" footer="0"/>
  <pageSetup paperSize="9" scale="35" fitToWidth="3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theme="5" tint="0.39997558519241921"/>
    <pageSetUpPr fitToPage="1"/>
  </sheetPr>
  <dimension ref="A1:CR112"/>
  <sheetViews>
    <sheetView showGridLines="0" workbookViewId="0">
      <pane xSplit="5" ySplit="12" topLeftCell="F13" activePane="bottomRight" state="frozen"/>
      <selection activeCell="M13" sqref="M13"/>
      <selection pane="topRight" activeCell="M13" sqref="M13"/>
      <selection pane="bottomLeft" activeCell="M13" sqref="M13"/>
      <selection pane="bottomRight" activeCell="G16" sqref="G16"/>
    </sheetView>
  </sheetViews>
  <sheetFormatPr defaultRowHeight="12.75" x14ac:dyDescent="0.2"/>
  <cols>
    <col min="1" max="1" width="21" style="1" customWidth="1"/>
    <col min="2" max="2" width="9" style="1"/>
    <col min="3" max="3" width="8.625" style="1" bestFit="1" customWidth="1"/>
    <col min="4" max="4" width="8.625" style="1" customWidth="1"/>
    <col min="5" max="5" width="18.25" style="1" customWidth="1"/>
    <col min="6" max="96" width="2.625" style="1" customWidth="1"/>
    <col min="97" max="16384" width="9" style="1"/>
  </cols>
  <sheetData>
    <row r="1" spans="1:96" x14ac:dyDescent="0.2">
      <c r="A1" s="63" t="s">
        <v>291</v>
      </c>
      <c r="B1" s="67">
        <v>2016</v>
      </c>
      <c r="H1" s="2" t="s">
        <v>21</v>
      </c>
      <c r="I1" s="2"/>
      <c r="J1" s="2"/>
      <c r="K1" s="2"/>
      <c r="L1" s="2"/>
      <c r="M1" s="2"/>
      <c r="N1" s="2"/>
      <c r="O1" s="2"/>
      <c r="P1" s="2"/>
      <c r="AM1" s="2" t="s">
        <v>22</v>
      </c>
      <c r="AN1" s="2"/>
      <c r="AO1" s="2"/>
      <c r="AP1" s="2"/>
      <c r="AQ1" s="2"/>
      <c r="AR1" s="2"/>
      <c r="AS1" s="2"/>
      <c r="AT1" s="2"/>
      <c r="AU1" s="2"/>
      <c r="BR1" s="2" t="s">
        <v>23</v>
      </c>
      <c r="BS1" s="2"/>
      <c r="BT1" s="2"/>
      <c r="BU1" s="2"/>
      <c r="BV1" s="2"/>
      <c r="BW1" s="2"/>
      <c r="BX1" s="2"/>
      <c r="BY1" s="2"/>
      <c r="BZ1" s="2"/>
    </row>
    <row r="2" spans="1:96" x14ac:dyDescent="0.2">
      <c r="H2" s="2" t="s">
        <v>0</v>
      </c>
      <c r="I2" s="2"/>
      <c r="J2" s="18" t="s">
        <v>1</v>
      </c>
      <c r="K2" s="18" t="s">
        <v>2</v>
      </c>
      <c r="L2" s="18" t="s">
        <v>3</v>
      </c>
      <c r="M2" s="18" t="s">
        <v>2</v>
      </c>
      <c r="N2" s="18" t="s">
        <v>4</v>
      </c>
      <c r="O2" s="18" t="s">
        <v>5</v>
      </c>
      <c r="P2" s="18" t="s">
        <v>5</v>
      </c>
      <c r="AM2" s="2" t="s">
        <v>0</v>
      </c>
      <c r="AN2" s="2"/>
      <c r="AO2" s="18" t="s">
        <v>1</v>
      </c>
      <c r="AP2" s="18" t="s">
        <v>2</v>
      </c>
      <c r="AQ2" s="18" t="s">
        <v>3</v>
      </c>
      <c r="AR2" s="18" t="s">
        <v>2</v>
      </c>
      <c r="AS2" s="18" t="s">
        <v>4</v>
      </c>
      <c r="AT2" s="18" t="s">
        <v>5</v>
      </c>
      <c r="AU2" s="18" t="s">
        <v>5</v>
      </c>
      <c r="BR2" s="2" t="s">
        <v>0</v>
      </c>
      <c r="BS2" s="2"/>
      <c r="BT2" s="18" t="s">
        <v>1</v>
      </c>
      <c r="BU2" s="18" t="s">
        <v>2</v>
      </c>
      <c r="BV2" s="18" t="s">
        <v>3</v>
      </c>
      <c r="BW2" s="18" t="s">
        <v>2</v>
      </c>
      <c r="BX2" s="18" t="s">
        <v>4</v>
      </c>
      <c r="BY2" s="18" t="s">
        <v>5</v>
      </c>
      <c r="BZ2" s="18" t="s">
        <v>5</v>
      </c>
    </row>
    <row r="3" spans="1:96" x14ac:dyDescent="0.2">
      <c r="A3" s="75"/>
      <c r="B3" s="75"/>
      <c r="C3" s="75"/>
      <c r="D3" s="75"/>
      <c r="E3" s="75"/>
      <c r="H3" s="1">
        <v>27</v>
      </c>
      <c r="J3" s="19"/>
      <c r="K3" s="19"/>
      <c r="L3" s="19">
        <v>1</v>
      </c>
      <c r="M3" s="19">
        <v>2</v>
      </c>
      <c r="N3" s="19">
        <v>3</v>
      </c>
      <c r="O3" s="35">
        <v>4</v>
      </c>
      <c r="P3" s="35">
        <v>5</v>
      </c>
      <c r="R3" s="74" t="str">
        <f>IFERROR(SMALL(jul,ROW()-2),"")</f>
        <v/>
      </c>
      <c r="S3" s="74"/>
      <c r="T3" s="74"/>
      <c r="U3" s="65" t="str">
        <f>IFERROR(VLOOKUP(R3,feestdagen,2,0),"")</f>
        <v/>
      </c>
      <c r="V3" s="65"/>
      <c r="W3" s="65"/>
      <c r="X3" s="65"/>
      <c r="Y3" s="65"/>
      <c r="Z3" s="65"/>
      <c r="AM3" s="1">
        <v>31</v>
      </c>
      <c r="AO3" s="19"/>
      <c r="AP3" s="19"/>
      <c r="AQ3" s="19"/>
      <c r="AR3" s="19"/>
      <c r="AS3" s="19"/>
      <c r="AT3" s="35">
        <v>1</v>
      </c>
      <c r="AU3" s="35">
        <v>2</v>
      </c>
      <c r="AW3" s="74" t="str">
        <f t="shared" ref="AW3:AW8" si="0">IFERROR(SMALL(aug,ROW()-2),"")</f>
        <v/>
      </c>
      <c r="AX3" s="74"/>
      <c r="AY3" s="74"/>
      <c r="AZ3" s="65" t="str">
        <f t="shared" ref="AZ3:AZ8" si="1">IFERROR(VLOOKUP(AW3,feestdagen,2,0),"")</f>
        <v/>
      </c>
      <c r="BA3" s="65"/>
      <c r="BB3" s="65"/>
      <c r="BC3" s="65"/>
      <c r="BD3" s="65"/>
      <c r="BE3" s="65"/>
      <c r="BR3" s="1">
        <v>36</v>
      </c>
      <c r="BT3" s="19"/>
      <c r="BU3" s="19">
        <v>1</v>
      </c>
      <c r="BV3" s="19">
        <v>2</v>
      </c>
      <c r="BW3" s="19">
        <v>3</v>
      </c>
      <c r="BX3" s="19">
        <v>4</v>
      </c>
      <c r="BY3" s="35">
        <v>5</v>
      </c>
      <c r="BZ3" s="35">
        <v>6</v>
      </c>
      <c r="CB3" s="74">
        <f>IFERROR(SMALL(sep,ROW()-2),"")</f>
        <v>42633</v>
      </c>
      <c r="CC3" s="74"/>
      <c r="CD3" s="74"/>
      <c r="CE3" s="65" t="str">
        <f>IFERROR(VLOOKUP(CB3,feestdagen,2,0),"")</f>
        <v>Prinsjesdag (N)</v>
      </c>
      <c r="CF3" s="65"/>
      <c r="CG3" s="65"/>
      <c r="CH3" s="65"/>
      <c r="CI3" s="65"/>
      <c r="CJ3" s="65"/>
    </row>
    <row r="4" spans="1:96" x14ac:dyDescent="0.2">
      <c r="H4" s="1">
        <v>28</v>
      </c>
      <c r="J4" s="19">
        <v>6</v>
      </c>
      <c r="K4" s="19">
        <v>7</v>
      </c>
      <c r="L4" s="19">
        <v>8</v>
      </c>
      <c r="M4" s="19">
        <v>9</v>
      </c>
      <c r="N4" s="19">
        <v>10</v>
      </c>
      <c r="O4" s="35">
        <v>11</v>
      </c>
      <c r="P4" s="35">
        <v>12</v>
      </c>
      <c r="R4" s="74" t="str">
        <f>IFERROR(SMALL(jul,ROW()-2),"")</f>
        <v/>
      </c>
      <c r="S4" s="74"/>
      <c r="T4" s="74"/>
      <c r="U4" s="65" t="str">
        <f>IFERROR(VLOOKUP(R4,feestdagen,2,0),"")</f>
        <v/>
      </c>
      <c r="V4" s="65"/>
      <c r="W4" s="65"/>
      <c r="X4" s="65"/>
      <c r="Y4" s="65"/>
      <c r="Z4" s="65"/>
      <c r="AM4" s="1">
        <v>32</v>
      </c>
      <c r="AO4" s="19">
        <v>3</v>
      </c>
      <c r="AP4" s="19">
        <v>4</v>
      </c>
      <c r="AQ4" s="19">
        <v>5</v>
      </c>
      <c r="AR4" s="19">
        <v>6</v>
      </c>
      <c r="AS4" s="19">
        <v>7</v>
      </c>
      <c r="AT4" s="35">
        <v>8</v>
      </c>
      <c r="AU4" s="35">
        <v>9</v>
      </c>
      <c r="AW4" s="74" t="str">
        <f t="shared" si="0"/>
        <v/>
      </c>
      <c r="AX4" s="74"/>
      <c r="AY4" s="74"/>
      <c r="AZ4" s="65" t="str">
        <f t="shared" si="1"/>
        <v/>
      </c>
      <c r="BA4" s="65"/>
      <c r="BB4" s="65"/>
      <c r="BC4" s="65"/>
      <c r="BD4" s="65"/>
      <c r="BE4" s="65"/>
      <c r="BR4" s="1">
        <v>37</v>
      </c>
      <c r="BT4" s="19">
        <v>7</v>
      </c>
      <c r="BU4" s="19">
        <v>8</v>
      </c>
      <c r="BV4" s="19">
        <v>9</v>
      </c>
      <c r="BW4" s="19">
        <v>10</v>
      </c>
      <c r="BX4" s="19">
        <v>11</v>
      </c>
      <c r="BY4" s="35">
        <v>12</v>
      </c>
      <c r="BZ4" s="35">
        <v>13</v>
      </c>
      <c r="CB4" s="74" t="str">
        <f>IFERROR(SMALL(sep,ROW()-2),"")</f>
        <v/>
      </c>
      <c r="CC4" s="74"/>
      <c r="CD4" s="74"/>
      <c r="CE4" s="65" t="str">
        <f>IFERROR(VLOOKUP(CB4,feestdagen,2,0),"")</f>
        <v/>
      </c>
      <c r="CF4" s="65"/>
      <c r="CG4" s="65"/>
      <c r="CH4" s="65"/>
      <c r="CI4" s="65"/>
      <c r="CJ4" s="65"/>
    </row>
    <row r="5" spans="1:96" x14ac:dyDescent="0.2">
      <c r="A5" s="4"/>
      <c r="B5" s="5"/>
      <c r="C5" s="5"/>
      <c r="D5" s="5"/>
      <c r="E5" s="6"/>
      <c r="H5" s="1">
        <v>29</v>
      </c>
      <c r="J5" s="19">
        <v>13</v>
      </c>
      <c r="K5" s="19">
        <v>14</v>
      </c>
      <c r="L5" s="19">
        <v>15</v>
      </c>
      <c r="M5" s="19">
        <v>16</v>
      </c>
      <c r="N5" s="19">
        <v>17</v>
      </c>
      <c r="O5" s="35">
        <v>18</v>
      </c>
      <c r="P5" s="35">
        <v>19</v>
      </c>
      <c r="R5" s="74" t="str">
        <f>IFERROR(SMALL(jul,ROW()-2),"")</f>
        <v/>
      </c>
      <c r="S5" s="74"/>
      <c r="T5" s="74"/>
      <c r="U5" s="65" t="str">
        <f>IFERROR(VLOOKUP(R5,feestdagen,2,0),"")</f>
        <v/>
      </c>
      <c r="V5" s="65"/>
      <c r="W5" s="65"/>
      <c r="X5" s="65"/>
      <c r="Y5" s="65"/>
      <c r="Z5" s="65"/>
      <c r="AM5" s="1">
        <v>33</v>
      </c>
      <c r="AO5" s="19">
        <v>10</v>
      </c>
      <c r="AP5" s="19">
        <v>11</v>
      </c>
      <c r="AQ5" s="19">
        <v>12</v>
      </c>
      <c r="AR5" s="19">
        <v>13</v>
      </c>
      <c r="AS5" s="19">
        <v>14</v>
      </c>
      <c r="AT5" s="35">
        <v>15</v>
      </c>
      <c r="AU5" s="35">
        <v>16</v>
      </c>
      <c r="AW5" s="74" t="str">
        <f t="shared" si="0"/>
        <v/>
      </c>
      <c r="AX5" s="74"/>
      <c r="AY5" s="74"/>
      <c r="AZ5" s="65" t="str">
        <f t="shared" si="1"/>
        <v/>
      </c>
      <c r="BA5" s="65"/>
      <c r="BB5" s="65"/>
      <c r="BC5" s="65"/>
      <c r="BD5" s="65"/>
      <c r="BE5" s="65"/>
      <c r="BR5" s="1">
        <v>38</v>
      </c>
      <c r="BT5" s="19">
        <v>14</v>
      </c>
      <c r="BU5" s="19">
        <v>15</v>
      </c>
      <c r="BV5" s="19">
        <v>16</v>
      </c>
      <c r="BW5" s="19">
        <v>17</v>
      </c>
      <c r="BX5" s="19">
        <v>18</v>
      </c>
      <c r="BY5" s="35">
        <v>19</v>
      </c>
      <c r="BZ5" s="35">
        <v>20</v>
      </c>
      <c r="CB5" s="74" t="str">
        <f>IFERROR(SMALL(sep,ROW()-2),"")</f>
        <v/>
      </c>
      <c r="CC5" s="74"/>
      <c r="CD5" s="74"/>
      <c r="CE5" s="65" t="str">
        <f>IFERROR(VLOOKUP(CB5,feestdagen,2,0),"")</f>
        <v/>
      </c>
      <c r="CF5" s="65"/>
      <c r="CG5" s="65"/>
      <c r="CH5" s="65"/>
      <c r="CI5" s="65"/>
      <c r="CJ5" s="65"/>
    </row>
    <row r="6" spans="1:96" x14ac:dyDescent="0.2">
      <c r="A6" s="33"/>
      <c r="B6" s="5"/>
      <c r="C6" s="5"/>
      <c r="D6" s="5"/>
      <c r="E6" s="6"/>
      <c r="H6" s="1">
        <v>30</v>
      </c>
      <c r="J6" s="19">
        <v>20</v>
      </c>
      <c r="K6" s="19">
        <v>21</v>
      </c>
      <c r="L6" s="19">
        <v>22</v>
      </c>
      <c r="M6" s="19">
        <v>23</v>
      </c>
      <c r="N6" s="19">
        <v>24</v>
      </c>
      <c r="O6" s="35">
        <v>25</v>
      </c>
      <c r="P6" s="35">
        <v>26</v>
      </c>
      <c r="R6" s="74" t="str">
        <f>IFERROR(SMALL(jul,ROW()-2),"")</f>
        <v/>
      </c>
      <c r="S6" s="74"/>
      <c r="T6" s="74"/>
      <c r="U6" s="65" t="str">
        <f>IFERROR(VLOOKUP(R6,feestdagen,2,0),"")</f>
        <v/>
      </c>
      <c r="V6" s="65"/>
      <c r="W6" s="65"/>
      <c r="X6" s="65"/>
      <c r="Y6" s="65"/>
      <c r="Z6" s="65"/>
      <c r="AM6" s="1">
        <v>34</v>
      </c>
      <c r="AO6" s="19">
        <v>17</v>
      </c>
      <c r="AP6" s="19">
        <v>18</v>
      </c>
      <c r="AQ6" s="19">
        <v>19</v>
      </c>
      <c r="AR6" s="19">
        <v>20</v>
      </c>
      <c r="AS6" s="19">
        <v>21</v>
      </c>
      <c r="AT6" s="35">
        <v>22</v>
      </c>
      <c r="AU6" s="35">
        <v>23</v>
      </c>
      <c r="AW6" s="74" t="str">
        <f t="shared" si="0"/>
        <v/>
      </c>
      <c r="AX6" s="74"/>
      <c r="AY6" s="74"/>
      <c r="AZ6" s="65" t="str">
        <f t="shared" si="1"/>
        <v/>
      </c>
      <c r="BA6" s="65"/>
      <c r="BB6" s="65"/>
      <c r="BC6" s="65"/>
      <c r="BD6" s="65"/>
      <c r="BE6" s="65"/>
      <c r="BR6" s="1">
        <v>39</v>
      </c>
      <c r="BT6" s="19">
        <v>21</v>
      </c>
      <c r="BU6" s="19">
        <v>22</v>
      </c>
      <c r="BV6" s="19">
        <v>23</v>
      </c>
      <c r="BW6" s="19">
        <v>24</v>
      </c>
      <c r="BX6" s="19">
        <v>25</v>
      </c>
      <c r="BY6" s="35">
        <v>26</v>
      </c>
      <c r="BZ6" s="35">
        <v>27</v>
      </c>
      <c r="CB6" s="74" t="str">
        <f>IFERROR(SMALL(sep,ROW()-2),"")</f>
        <v/>
      </c>
      <c r="CC6" s="74"/>
      <c r="CD6" s="74"/>
      <c r="CE6" s="65" t="str">
        <f>IFERROR(VLOOKUP(CB6,feestdagen,2,0),"")</f>
        <v/>
      </c>
      <c r="CF6" s="65"/>
      <c r="CG6" s="65"/>
      <c r="CH6" s="65"/>
      <c r="CI6" s="65"/>
      <c r="CJ6" s="65"/>
    </row>
    <row r="7" spans="1:96" x14ac:dyDescent="0.2">
      <c r="A7" s="7"/>
      <c r="B7" s="7"/>
      <c r="C7" s="7"/>
      <c r="D7" s="7"/>
      <c r="E7" s="7"/>
      <c r="H7" s="1">
        <v>31</v>
      </c>
      <c r="J7" s="19">
        <v>27</v>
      </c>
      <c r="K7" s="19">
        <v>28</v>
      </c>
      <c r="L7" s="19">
        <v>29</v>
      </c>
      <c r="M7" s="19">
        <v>30</v>
      </c>
      <c r="N7" s="1">
        <v>31</v>
      </c>
      <c r="P7" s="3"/>
      <c r="R7" s="74" t="str">
        <f>IFERROR(SMALL(jul,ROW()-2),"")</f>
        <v/>
      </c>
      <c r="S7" s="74"/>
      <c r="T7" s="74"/>
      <c r="U7" s="65" t="str">
        <f>IFERROR(VLOOKUP(R7,feestdagen,2,0),"")</f>
        <v/>
      </c>
      <c r="V7" s="65"/>
      <c r="W7" s="65"/>
      <c r="X7" s="65"/>
      <c r="Y7" s="65"/>
      <c r="Z7" s="65"/>
      <c r="AM7" s="1">
        <v>35</v>
      </c>
      <c r="AO7" s="19">
        <v>24</v>
      </c>
      <c r="AP7" s="19">
        <v>25</v>
      </c>
      <c r="AQ7" s="19">
        <v>26</v>
      </c>
      <c r="AR7" s="19">
        <v>27</v>
      </c>
      <c r="AS7" s="1">
        <v>28</v>
      </c>
      <c r="AT7" s="35">
        <v>29</v>
      </c>
      <c r="AU7" s="35">
        <v>30</v>
      </c>
      <c r="AW7" s="74" t="str">
        <f t="shared" si="0"/>
        <v/>
      </c>
      <c r="AX7" s="74"/>
      <c r="AY7" s="74"/>
      <c r="AZ7" s="65" t="str">
        <f t="shared" si="1"/>
        <v/>
      </c>
      <c r="BA7" s="65"/>
      <c r="BB7" s="65"/>
      <c r="BC7" s="65"/>
      <c r="BD7" s="65"/>
      <c r="BE7" s="65"/>
      <c r="BR7" s="1">
        <v>40</v>
      </c>
      <c r="BT7" s="19">
        <v>28</v>
      </c>
      <c r="BU7" s="19">
        <v>29</v>
      </c>
      <c r="BV7" s="19">
        <v>30</v>
      </c>
      <c r="BW7" s="19"/>
      <c r="BY7" s="20"/>
      <c r="BZ7" s="20"/>
      <c r="CB7" s="74" t="str">
        <f>IFERROR(SMALL(sep,ROW()-2),"")</f>
        <v/>
      </c>
      <c r="CC7" s="74"/>
      <c r="CD7" s="74"/>
      <c r="CE7" s="65" t="str">
        <f>IFERROR(VLOOKUP(CB7,feestdagen,2,0),"")</f>
        <v/>
      </c>
      <c r="CF7" s="65"/>
      <c r="CG7" s="65"/>
      <c r="CH7" s="65"/>
      <c r="CI7" s="65"/>
      <c r="CJ7" s="65"/>
    </row>
    <row r="8" spans="1:96" x14ac:dyDescent="0.2">
      <c r="A8" s="8"/>
      <c r="B8" s="80"/>
      <c r="C8" s="81"/>
      <c r="D8" s="81"/>
      <c r="E8" s="82"/>
      <c r="AM8" s="1">
        <v>36</v>
      </c>
      <c r="AO8" s="1">
        <v>31</v>
      </c>
      <c r="AW8" s="74" t="str">
        <f t="shared" si="0"/>
        <v/>
      </c>
      <c r="AX8" s="74"/>
      <c r="AY8" s="74"/>
      <c r="AZ8" s="65" t="str">
        <f t="shared" si="1"/>
        <v/>
      </c>
      <c r="BA8" s="65"/>
      <c r="BB8" s="65"/>
      <c r="BC8" s="65"/>
      <c r="BD8" s="65"/>
      <c r="BE8" s="65"/>
    </row>
    <row r="9" spans="1:96" x14ac:dyDescent="0.2">
      <c r="A9" s="12"/>
      <c r="B9" s="7"/>
      <c r="C9" s="7"/>
      <c r="D9" s="7"/>
      <c r="E9" s="7"/>
      <c r="F9">
        <f>MONTH(F12)</f>
        <v>6</v>
      </c>
      <c r="G9">
        <f t="shared" ref="G9:BR9" si="2">MONTH(G12)</f>
        <v>6</v>
      </c>
      <c r="H9">
        <f t="shared" si="2"/>
        <v>6</v>
      </c>
      <c r="I9">
        <f t="shared" si="2"/>
        <v>6</v>
      </c>
      <c r="J9">
        <f t="shared" si="2"/>
        <v>7</v>
      </c>
      <c r="K9">
        <f t="shared" si="2"/>
        <v>7</v>
      </c>
      <c r="L9">
        <f t="shared" si="2"/>
        <v>7</v>
      </c>
      <c r="M9">
        <f t="shared" si="2"/>
        <v>7</v>
      </c>
      <c r="N9">
        <f t="shared" si="2"/>
        <v>7</v>
      </c>
      <c r="O9">
        <f t="shared" si="2"/>
        <v>7</v>
      </c>
      <c r="P9">
        <f t="shared" si="2"/>
        <v>7</v>
      </c>
      <c r="Q9">
        <f t="shared" si="2"/>
        <v>7</v>
      </c>
      <c r="R9">
        <f t="shared" si="2"/>
        <v>7</v>
      </c>
      <c r="S9">
        <f t="shared" si="2"/>
        <v>7</v>
      </c>
      <c r="T9">
        <f t="shared" si="2"/>
        <v>7</v>
      </c>
      <c r="U9">
        <f t="shared" si="2"/>
        <v>7</v>
      </c>
      <c r="V9">
        <f t="shared" si="2"/>
        <v>7</v>
      </c>
      <c r="W9">
        <f t="shared" si="2"/>
        <v>7</v>
      </c>
      <c r="X9">
        <f t="shared" si="2"/>
        <v>7</v>
      </c>
      <c r="Y9">
        <f t="shared" si="2"/>
        <v>7</v>
      </c>
      <c r="Z9">
        <f t="shared" si="2"/>
        <v>7</v>
      </c>
      <c r="AA9">
        <f t="shared" si="2"/>
        <v>7</v>
      </c>
      <c r="AB9">
        <f t="shared" si="2"/>
        <v>7</v>
      </c>
      <c r="AC9">
        <f t="shared" si="2"/>
        <v>7</v>
      </c>
      <c r="AD9">
        <f t="shared" si="2"/>
        <v>7</v>
      </c>
      <c r="AE9">
        <f t="shared" si="2"/>
        <v>7</v>
      </c>
      <c r="AF9">
        <f t="shared" si="2"/>
        <v>7</v>
      </c>
      <c r="AG9">
        <f t="shared" si="2"/>
        <v>7</v>
      </c>
      <c r="AH9">
        <f t="shared" si="2"/>
        <v>7</v>
      </c>
      <c r="AI9">
        <f t="shared" si="2"/>
        <v>7</v>
      </c>
      <c r="AJ9">
        <f t="shared" si="2"/>
        <v>7</v>
      </c>
      <c r="AK9">
        <f t="shared" si="2"/>
        <v>7</v>
      </c>
      <c r="AL9">
        <f t="shared" si="2"/>
        <v>7</v>
      </c>
      <c r="AM9">
        <f t="shared" si="2"/>
        <v>7</v>
      </c>
      <c r="AN9">
        <f t="shared" si="2"/>
        <v>7</v>
      </c>
      <c r="AO9">
        <f t="shared" si="2"/>
        <v>8</v>
      </c>
      <c r="AP9">
        <f t="shared" si="2"/>
        <v>8</v>
      </c>
      <c r="AQ9">
        <f t="shared" si="2"/>
        <v>8</v>
      </c>
      <c r="AR9">
        <f t="shared" si="2"/>
        <v>8</v>
      </c>
      <c r="AS9">
        <f t="shared" si="2"/>
        <v>8</v>
      </c>
      <c r="AT9">
        <f t="shared" si="2"/>
        <v>8</v>
      </c>
      <c r="AU9">
        <f t="shared" si="2"/>
        <v>8</v>
      </c>
      <c r="AV9">
        <f t="shared" si="2"/>
        <v>8</v>
      </c>
      <c r="AW9">
        <f t="shared" si="2"/>
        <v>8</v>
      </c>
      <c r="AX9">
        <f t="shared" si="2"/>
        <v>8</v>
      </c>
      <c r="AY9">
        <f t="shared" si="2"/>
        <v>8</v>
      </c>
      <c r="AZ9">
        <f t="shared" si="2"/>
        <v>8</v>
      </c>
      <c r="BA9">
        <f t="shared" si="2"/>
        <v>8</v>
      </c>
      <c r="BB9">
        <f t="shared" si="2"/>
        <v>8</v>
      </c>
      <c r="BC9">
        <f t="shared" si="2"/>
        <v>8</v>
      </c>
      <c r="BD9">
        <f t="shared" si="2"/>
        <v>8</v>
      </c>
      <c r="BE9">
        <f t="shared" si="2"/>
        <v>8</v>
      </c>
      <c r="BF9">
        <f t="shared" si="2"/>
        <v>8</v>
      </c>
      <c r="BG9">
        <f t="shared" si="2"/>
        <v>8</v>
      </c>
      <c r="BH9">
        <f t="shared" si="2"/>
        <v>8</v>
      </c>
      <c r="BI9">
        <f t="shared" si="2"/>
        <v>8</v>
      </c>
      <c r="BJ9">
        <f t="shared" si="2"/>
        <v>8</v>
      </c>
      <c r="BK9">
        <f t="shared" si="2"/>
        <v>8</v>
      </c>
      <c r="BL9">
        <f t="shared" si="2"/>
        <v>8</v>
      </c>
      <c r="BM9">
        <f t="shared" si="2"/>
        <v>8</v>
      </c>
      <c r="BN9">
        <f t="shared" si="2"/>
        <v>8</v>
      </c>
      <c r="BO9">
        <f t="shared" si="2"/>
        <v>8</v>
      </c>
      <c r="BP9">
        <f t="shared" si="2"/>
        <v>8</v>
      </c>
      <c r="BQ9">
        <f t="shared" si="2"/>
        <v>8</v>
      </c>
      <c r="BR9">
        <f t="shared" si="2"/>
        <v>8</v>
      </c>
      <c r="BS9">
        <f t="shared" ref="BS9:CR9" si="3">MONTH(BS12)</f>
        <v>8</v>
      </c>
      <c r="BT9">
        <f t="shared" si="3"/>
        <v>9</v>
      </c>
      <c r="BU9">
        <f t="shared" si="3"/>
        <v>9</v>
      </c>
      <c r="BV9">
        <f t="shared" si="3"/>
        <v>9</v>
      </c>
      <c r="BW9">
        <f t="shared" si="3"/>
        <v>9</v>
      </c>
      <c r="BX9">
        <f t="shared" si="3"/>
        <v>9</v>
      </c>
      <c r="BY9">
        <f t="shared" si="3"/>
        <v>9</v>
      </c>
      <c r="BZ9">
        <f t="shared" si="3"/>
        <v>9</v>
      </c>
      <c r="CA9">
        <f t="shared" si="3"/>
        <v>9</v>
      </c>
      <c r="CB9">
        <f t="shared" si="3"/>
        <v>9</v>
      </c>
      <c r="CC9">
        <f t="shared" si="3"/>
        <v>9</v>
      </c>
      <c r="CD9">
        <f t="shared" si="3"/>
        <v>9</v>
      </c>
      <c r="CE9">
        <f t="shared" si="3"/>
        <v>9</v>
      </c>
      <c r="CF9">
        <f t="shared" si="3"/>
        <v>9</v>
      </c>
      <c r="CG9">
        <f t="shared" si="3"/>
        <v>9</v>
      </c>
      <c r="CH9">
        <f t="shared" si="3"/>
        <v>9</v>
      </c>
      <c r="CI9">
        <f t="shared" si="3"/>
        <v>9</v>
      </c>
      <c r="CJ9">
        <f t="shared" si="3"/>
        <v>9</v>
      </c>
      <c r="CK9">
        <f t="shared" si="3"/>
        <v>9</v>
      </c>
      <c r="CL9">
        <f t="shared" si="3"/>
        <v>9</v>
      </c>
      <c r="CM9">
        <f t="shared" si="3"/>
        <v>9</v>
      </c>
      <c r="CN9">
        <f t="shared" si="3"/>
        <v>9</v>
      </c>
      <c r="CO9">
        <f t="shared" si="3"/>
        <v>9</v>
      </c>
      <c r="CP9">
        <f t="shared" si="3"/>
        <v>9</v>
      </c>
      <c r="CQ9">
        <f t="shared" si="3"/>
        <v>9</v>
      </c>
      <c r="CR9">
        <f t="shared" si="3"/>
        <v>9</v>
      </c>
    </row>
    <row r="10" spans="1:96" x14ac:dyDescent="0.2">
      <c r="A10" s="13"/>
      <c r="B10" s="14"/>
      <c r="C10" s="14"/>
      <c r="D10" s="14"/>
      <c r="E10" s="15"/>
      <c r="F10" s="76" t="s">
        <v>52</v>
      </c>
      <c r="G10" s="76"/>
      <c r="H10" s="76"/>
      <c r="I10" s="76"/>
      <c r="J10" s="76"/>
      <c r="K10" s="76"/>
      <c r="L10" s="76"/>
      <c r="M10" s="76" t="s">
        <v>24</v>
      </c>
      <c r="N10" s="76"/>
      <c r="O10" s="76"/>
      <c r="P10" s="76"/>
      <c r="Q10" s="76"/>
      <c r="R10" s="76"/>
      <c r="S10" s="76"/>
      <c r="T10" s="76" t="s">
        <v>25</v>
      </c>
      <c r="U10" s="76"/>
      <c r="V10" s="76"/>
      <c r="W10" s="76"/>
      <c r="X10" s="76"/>
      <c r="Y10" s="76"/>
      <c r="Z10" s="76"/>
      <c r="AA10" s="76" t="s">
        <v>26</v>
      </c>
      <c r="AB10" s="76"/>
      <c r="AC10" s="76"/>
      <c r="AD10" s="76"/>
      <c r="AE10" s="76"/>
      <c r="AF10" s="76"/>
      <c r="AG10" s="76"/>
      <c r="AH10" s="76" t="s">
        <v>27</v>
      </c>
      <c r="AI10" s="76"/>
      <c r="AJ10" s="76"/>
      <c r="AK10" s="76"/>
      <c r="AL10" s="76"/>
      <c r="AM10" s="76"/>
      <c r="AN10" s="76"/>
      <c r="AO10" s="76" t="s">
        <v>28</v>
      </c>
      <c r="AP10" s="76"/>
      <c r="AQ10" s="76"/>
      <c r="AR10" s="76"/>
      <c r="AS10" s="76"/>
      <c r="AT10" s="76"/>
      <c r="AU10" s="76"/>
      <c r="AV10" s="76" t="s">
        <v>29</v>
      </c>
      <c r="AW10" s="76"/>
      <c r="AX10" s="76"/>
      <c r="AY10" s="76"/>
      <c r="AZ10" s="76"/>
      <c r="BA10" s="76"/>
      <c r="BB10" s="76"/>
      <c r="BC10" s="76" t="s">
        <v>30</v>
      </c>
      <c r="BD10" s="76"/>
      <c r="BE10" s="76"/>
      <c r="BF10" s="76"/>
      <c r="BG10" s="76"/>
      <c r="BH10" s="76"/>
      <c r="BI10" s="76"/>
      <c r="BJ10" s="76" t="s">
        <v>31</v>
      </c>
      <c r="BK10" s="76"/>
      <c r="BL10" s="76"/>
      <c r="BM10" s="76"/>
      <c r="BN10" s="76"/>
      <c r="BO10" s="76"/>
      <c r="BP10" s="76"/>
      <c r="BQ10" s="76" t="s">
        <v>32</v>
      </c>
      <c r="BR10" s="77"/>
      <c r="BS10" s="77"/>
      <c r="BT10" s="77"/>
      <c r="BU10" s="77"/>
      <c r="BV10" s="77"/>
      <c r="BW10" s="77"/>
      <c r="BX10" s="77" t="s">
        <v>33</v>
      </c>
      <c r="BY10" s="77"/>
      <c r="BZ10" s="77"/>
      <c r="CA10" s="77"/>
      <c r="CB10" s="77"/>
      <c r="CC10" s="77"/>
      <c r="CD10" s="77"/>
      <c r="CE10" s="77" t="s">
        <v>34</v>
      </c>
      <c r="CF10" s="77"/>
      <c r="CG10" s="77"/>
      <c r="CH10" s="77"/>
      <c r="CI10" s="77"/>
      <c r="CJ10" s="77"/>
      <c r="CK10" s="77"/>
      <c r="CL10" s="77" t="s">
        <v>35</v>
      </c>
      <c r="CM10" s="77"/>
      <c r="CN10" s="77"/>
      <c r="CO10" s="77"/>
      <c r="CP10" s="77"/>
      <c r="CQ10" s="77"/>
      <c r="CR10" s="77"/>
    </row>
    <row r="11" spans="1:96" x14ac:dyDescent="0.2">
      <c r="A11" s="9"/>
      <c r="B11" s="10"/>
      <c r="C11" s="10"/>
      <c r="D11" s="10"/>
      <c r="E11" s="11"/>
      <c r="F11" s="41" t="s">
        <v>1</v>
      </c>
      <c r="G11" s="41" t="s">
        <v>2</v>
      </c>
      <c r="H11" s="41" t="s">
        <v>3</v>
      </c>
      <c r="I11" s="41" t="s">
        <v>2</v>
      </c>
      <c r="J11" s="41" t="s">
        <v>4</v>
      </c>
      <c r="K11" s="41" t="s">
        <v>5</v>
      </c>
      <c r="L11" s="41" t="s">
        <v>5</v>
      </c>
      <c r="M11" s="41" t="s">
        <v>1</v>
      </c>
      <c r="N11" s="41" t="s">
        <v>2</v>
      </c>
      <c r="O11" s="41" t="s">
        <v>3</v>
      </c>
      <c r="P11" s="41" t="s">
        <v>2</v>
      </c>
      <c r="Q11" s="41" t="s">
        <v>4</v>
      </c>
      <c r="R11" s="41" t="s">
        <v>5</v>
      </c>
      <c r="S11" s="41" t="s">
        <v>5</v>
      </c>
      <c r="T11" s="41" t="s">
        <v>1</v>
      </c>
      <c r="U11" s="41" t="s">
        <v>2</v>
      </c>
      <c r="V11" s="41" t="s">
        <v>3</v>
      </c>
      <c r="W11" s="41" t="s">
        <v>2</v>
      </c>
      <c r="X11" s="41" t="s">
        <v>4</v>
      </c>
      <c r="Y11" s="41" t="s">
        <v>5</v>
      </c>
      <c r="Z11" s="41" t="s">
        <v>5</v>
      </c>
      <c r="AA11" s="41" t="s">
        <v>1</v>
      </c>
      <c r="AB11" s="41" t="s">
        <v>2</v>
      </c>
      <c r="AC11" s="41" t="s">
        <v>3</v>
      </c>
      <c r="AD11" s="41" t="s">
        <v>2</v>
      </c>
      <c r="AE11" s="41" t="s">
        <v>4</v>
      </c>
      <c r="AF11" s="41" t="s">
        <v>5</v>
      </c>
      <c r="AG11" s="41" t="s">
        <v>5</v>
      </c>
      <c r="AH11" s="41" t="s">
        <v>1</v>
      </c>
      <c r="AI11" s="41" t="s">
        <v>2</v>
      </c>
      <c r="AJ11" s="41" t="s">
        <v>3</v>
      </c>
      <c r="AK11" s="41" t="s">
        <v>2</v>
      </c>
      <c r="AL11" s="41" t="s">
        <v>4</v>
      </c>
      <c r="AM11" s="41" t="s">
        <v>5</v>
      </c>
      <c r="AN11" s="41" t="s">
        <v>5</v>
      </c>
      <c r="AO11" s="41" t="s">
        <v>1</v>
      </c>
      <c r="AP11" s="41" t="s">
        <v>2</v>
      </c>
      <c r="AQ11" s="41" t="s">
        <v>3</v>
      </c>
      <c r="AR11" s="41" t="s">
        <v>2</v>
      </c>
      <c r="AS11" s="41" t="s">
        <v>4</v>
      </c>
      <c r="AT11" s="41" t="s">
        <v>5</v>
      </c>
      <c r="AU11" s="41" t="s">
        <v>5</v>
      </c>
      <c r="AV11" s="41" t="s">
        <v>1</v>
      </c>
      <c r="AW11" s="41" t="s">
        <v>2</v>
      </c>
      <c r="AX11" s="41" t="s">
        <v>3</v>
      </c>
      <c r="AY11" s="41" t="s">
        <v>2</v>
      </c>
      <c r="AZ11" s="41" t="s">
        <v>4</v>
      </c>
      <c r="BA11" s="41" t="s">
        <v>5</v>
      </c>
      <c r="BB11" s="41" t="s">
        <v>5</v>
      </c>
      <c r="BC11" s="41" t="s">
        <v>1</v>
      </c>
      <c r="BD11" s="41" t="s">
        <v>2</v>
      </c>
      <c r="BE11" s="41" t="s">
        <v>3</v>
      </c>
      <c r="BF11" s="41" t="s">
        <v>2</v>
      </c>
      <c r="BG11" s="41" t="s">
        <v>4</v>
      </c>
      <c r="BH11" s="41" t="s">
        <v>5</v>
      </c>
      <c r="BI11" s="41" t="s">
        <v>5</v>
      </c>
      <c r="BJ11" s="41" t="s">
        <v>1</v>
      </c>
      <c r="BK11" s="41" t="s">
        <v>2</v>
      </c>
      <c r="BL11" s="41" t="s">
        <v>3</v>
      </c>
      <c r="BM11" s="41" t="s">
        <v>2</v>
      </c>
      <c r="BN11" s="41" t="s">
        <v>4</v>
      </c>
      <c r="BO11" s="41" t="s">
        <v>5</v>
      </c>
      <c r="BP11" s="41" t="s">
        <v>5</v>
      </c>
      <c r="BQ11" s="41" t="s">
        <v>1</v>
      </c>
      <c r="BR11" s="41" t="s">
        <v>2</v>
      </c>
      <c r="BS11" s="41" t="s">
        <v>3</v>
      </c>
      <c r="BT11" s="41" t="s">
        <v>2</v>
      </c>
      <c r="BU11" s="41" t="s">
        <v>4</v>
      </c>
      <c r="BV11" s="41" t="s">
        <v>5</v>
      </c>
      <c r="BW11" s="41" t="s">
        <v>5</v>
      </c>
      <c r="BX11" s="41" t="s">
        <v>1</v>
      </c>
      <c r="BY11" s="41" t="s">
        <v>2</v>
      </c>
      <c r="BZ11" s="41" t="s">
        <v>3</v>
      </c>
      <c r="CA11" s="41" t="s">
        <v>2</v>
      </c>
      <c r="CB11" s="41" t="s">
        <v>4</v>
      </c>
      <c r="CC11" s="41" t="s">
        <v>5</v>
      </c>
      <c r="CD11" s="41" t="s">
        <v>5</v>
      </c>
      <c r="CE11" s="41" t="s">
        <v>1</v>
      </c>
      <c r="CF11" s="41" t="s">
        <v>2</v>
      </c>
      <c r="CG11" s="41" t="s">
        <v>3</v>
      </c>
      <c r="CH11" s="41" t="s">
        <v>2</v>
      </c>
      <c r="CI11" s="41" t="s">
        <v>4</v>
      </c>
      <c r="CJ11" s="41" t="s">
        <v>5</v>
      </c>
      <c r="CK11" s="41" t="s">
        <v>5</v>
      </c>
      <c r="CL11" s="41" t="s">
        <v>1</v>
      </c>
      <c r="CM11" s="41" t="s">
        <v>2</v>
      </c>
      <c r="CN11" s="41" t="s">
        <v>3</v>
      </c>
      <c r="CO11" s="41" t="s">
        <v>2</v>
      </c>
      <c r="CP11" s="41" t="s">
        <v>4</v>
      </c>
      <c r="CQ11" s="41" t="s">
        <v>5</v>
      </c>
      <c r="CR11" s="41" t="s">
        <v>5</v>
      </c>
    </row>
    <row r="12" spans="1:96" s="21" customFormat="1" x14ac:dyDescent="0.2">
      <c r="A12" s="34" t="s">
        <v>324</v>
      </c>
      <c r="B12" s="64" t="s">
        <v>328</v>
      </c>
      <c r="C12" s="64" t="s">
        <v>329</v>
      </c>
      <c r="D12" s="64" t="s">
        <v>327</v>
      </c>
      <c r="E12" s="34" t="s">
        <v>326</v>
      </c>
      <c r="F12" s="41">
        <f>'2e kwartaal'!CR12+1</f>
        <v>42548</v>
      </c>
      <c r="G12" s="41">
        <f>F12+1</f>
        <v>42549</v>
      </c>
      <c r="H12" s="41">
        <f t="shared" ref="H12:BS12" si="4">G12+1</f>
        <v>42550</v>
      </c>
      <c r="I12" s="41">
        <f t="shared" si="4"/>
        <v>42551</v>
      </c>
      <c r="J12" s="41">
        <f t="shared" si="4"/>
        <v>42552</v>
      </c>
      <c r="K12" s="41">
        <f t="shared" si="4"/>
        <v>42553</v>
      </c>
      <c r="L12" s="41">
        <f t="shared" si="4"/>
        <v>42554</v>
      </c>
      <c r="M12" s="41">
        <f t="shared" si="4"/>
        <v>42555</v>
      </c>
      <c r="N12" s="41">
        <f t="shared" si="4"/>
        <v>42556</v>
      </c>
      <c r="O12" s="41">
        <f t="shared" si="4"/>
        <v>42557</v>
      </c>
      <c r="P12" s="41">
        <f t="shared" si="4"/>
        <v>42558</v>
      </c>
      <c r="Q12" s="41">
        <f t="shared" si="4"/>
        <v>42559</v>
      </c>
      <c r="R12" s="41">
        <f t="shared" si="4"/>
        <v>42560</v>
      </c>
      <c r="S12" s="41">
        <f t="shared" si="4"/>
        <v>42561</v>
      </c>
      <c r="T12" s="41">
        <f t="shared" si="4"/>
        <v>42562</v>
      </c>
      <c r="U12" s="41">
        <f t="shared" si="4"/>
        <v>42563</v>
      </c>
      <c r="V12" s="41">
        <f t="shared" si="4"/>
        <v>42564</v>
      </c>
      <c r="W12" s="41">
        <f t="shared" si="4"/>
        <v>42565</v>
      </c>
      <c r="X12" s="41">
        <f t="shared" si="4"/>
        <v>42566</v>
      </c>
      <c r="Y12" s="41">
        <f t="shared" si="4"/>
        <v>42567</v>
      </c>
      <c r="Z12" s="41">
        <f t="shared" si="4"/>
        <v>42568</v>
      </c>
      <c r="AA12" s="41">
        <f t="shared" si="4"/>
        <v>42569</v>
      </c>
      <c r="AB12" s="41">
        <f t="shared" si="4"/>
        <v>42570</v>
      </c>
      <c r="AC12" s="41">
        <f t="shared" si="4"/>
        <v>42571</v>
      </c>
      <c r="AD12" s="41">
        <f t="shared" si="4"/>
        <v>42572</v>
      </c>
      <c r="AE12" s="41">
        <f t="shared" si="4"/>
        <v>42573</v>
      </c>
      <c r="AF12" s="41">
        <f t="shared" si="4"/>
        <v>42574</v>
      </c>
      <c r="AG12" s="41">
        <f t="shared" si="4"/>
        <v>42575</v>
      </c>
      <c r="AH12" s="41">
        <f t="shared" si="4"/>
        <v>42576</v>
      </c>
      <c r="AI12" s="41">
        <f t="shared" si="4"/>
        <v>42577</v>
      </c>
      <c r="AJ12" s="41">
        <f t="shared" si="4"/>
        <v>42578</v>
      </c>
      <c r="AK12" s="41">
        <f t="shared" si="4"/>
        <v>42579</v>
      </c>
      <c r="AL12" s="41">
        <f t="shared" si="4"/>
        <v>42580</v>
      </c>
      <c r="AM12" s="41">
        <f t="shared" si="4"/>
        <v>42581</v>
      </c>
      <c r="AN12" s="41">
        <f t="shared" si="4"/>
        <v>42582</v>
      </c>
      <c r="AO12" s="41">
        <f t="shared" si="4"/>
        <v>42583</v>
      </c>
      <c r="AP12" s="41">
        <f t="shared" si="4"/>
        <v>42584</v>
      </c>
      <c r="AQ12" s="41">
        <f t="shared" si="4"/>
        <v>42585</v>
      </c>
      <c r="AR12" s="41">
        <f t="shared" si="4"/>
        <v>42586</v>
      </c>
      <c r="AS12" s="41">
        <f t="shared" si="4"/>
        <v>42587</v>
      </c>
      <c r="AT12" s="41">
        <f t="shared" si="4"/>
        <v>42588</v>
      </c>
      <c r="AU12" s="41">
        <f t="shared" si="4"/>
        <v>42589</v>
      </c>
      <c r="AV12" s="41">
        <f t="shared" si="4"/>
        <v>42590</v>
      </c>
      <c r="AW12" s="41">
        <f t="shared" si="4"/>
        <v>42591</v>
      </c>
      <c r="AX12" s="41">
        <f t="shared" si="4"/>
        <v>42592</v>
      </c>
      <c r="AY12" s="41">
        <f t="shared" si="4"/>
        <v>42593</v>
      </c>
      <c r="AZ12" s="41">
        <f t="shared" si="4"/>
        <v>42594</v>
      </c>
      <c r="BA12" s="41">
        <f t="shared" si="4"/>
        <v>42595</v>
      </c>
      <c r="BB12" s="41">
        <f t="shared" si="4"/>
        <v>42596</v>
      </c>
      <c r="BC12" s="41">
        <f t="shared" si="4"/>
        <v>42597</v>
      </c>
      <c r="BD12" s="41">
        <f t="shared" si="4"/>
        <v>42598</v>
      </c>
      <c r="BE12" s="41">
        <f t="shared" si="4"/>
        <v>42599</v>
      </c>
      <c r="BF12" s="41">
        <f t="shared" si="4"/>
        <v>42600</v>
      </c>
      <c r="BG12" s="41">
        <f t="shared" si="4"/>
        <v>42601</v>
      </c>
      <c r="BH12" s="41">
        <f t="shared" si="4"/>
        <v>42602</v>
      </c>
      <c r="BI12" s="41">
        <f t="shared" si="4"/>
        <v>42603</v>
      </c>
      <c r="BJ12" s="41">
        <f t="shared" si="4"/>
        <v>42604</v>
      </c>
      <c r="BK12" s="41">
        <f t="shared" si="4"/>
        <v>42605</v>
      </c>
      <c r="BL12" s="41">
        <f t="shared" si="4"/>
        <v>42606</v>
      </c>
      <c r="BM12" s="41">
        <f t="shared" si="4"/>
        <v>42607</v>
      </c>
      <c r="BN12" s="41">
        <f t="shared" si="4"/>
        <v>42608</v>
      </c>
      <c r="BO12" s="41">
        <f t="shared" si="4"/>
        <v>42609</v>
      </c>
      <c r="BP12" s="41">
        <f t="shared" si="4"/>
        <v>42610</v>
      </c>
      <c r="BQ12" s="41">
        <f t="shared" si="4"/>
        <v>42611</v>
      </c>
      <c r="BR12" s="41">
        <f t="shared" si="4"/>
        <v>42612</v>
      </c>
      <c r="BS12" s="41">
        <f t="shared" si="4"/>
        <v>42613</v>
      </c>
      <c r="BT12" s="41">
        <f t="shared" ref="BT12:CR12" si="5">BS12+1</f>
        <v>42614</v>
      </c>
      <c r="BU12" s="41">
        <f t="shared" si="5"/>
        <v>42615</v>
      </c>
      <c r="BV12" s="41">
        <f t="shared" si="5"/>
        <v>42616</v>
      </c>
      <c r="BW12" s="41">
        <f t="shared" si="5"/>
        <v>42617</v>
      </c>
      <c r="BX12" s="41">
        <f t="shared" si="5"/>
        <v>42618</v>
      </c>
      <c r="BY12" s="41">
        <f t="shared" si="5"/>
        <v>42619</v>
      </c>
      <c r="BZ12" s="41">
        <f t="shared" si="5"/>
        <v>42620</v>
      </c>
      <c r="CA12" s="41">
        <f t="shared" si="5"/>
        <v>42621</v>
      </c>
      <c r="CB12" s="41">
        <f t="shared" si="5"/>
        <v>42622</v>
      </c>
      <c r="CC12" s="41">
        <f t="shared" si="5"/>
        <v>42623</v>
      </c>
      <c r="CD12" s="41">
        <f t="shared" si="5"/>
        <v>42624</v>
      </c>
      <c r="CE12" s="41">
        <f t="shared" si="5"/>
        <v>42625</v>
      </c>
      <c r="CF12" s="41">
        <f t="shared" si="5"/>
        <v>42626</v>
      </c>
      <c r="CG12" s="41">
        <f t="shared" si="5"/>
        <v>42627</v>
      </c>
      <c r="CH12" s="41">
        <f t="shared" si="5"/>
        <v>42628</v>
      </c>
      <c r="CI12" s="41">
        <f t="shared" si="5"/>
        <v>42629</v>
      </c>
      <c r="CJ12" s="41">
        <f t="shared" si="5"/>
        <v>42630</v>
      </c>
      <c r="CK12" s="41">
        <f t="shared" si="5"/>
        <v>42631</v>
      </c>
      <c r="CL12" s="41">
        <f t="shared" si="5"/>
        <v>42632</v>
      </c>
      <c r="CM12" s="41">
        <f t="shared" si="5"/>
        <v>42633</v>
      </c>
      <c r="CN12" s="41">
        <f t="shared" si="5"/>
        <v>42634</v>
      </c>
      <c r="CO12" s="41">
        <f t="shared" si="5"/>
        <v>42635</v>
      </c>
      <c r="CP12" s="41">
        <f t="shared" si="5"/>
        <v>42636</v>
      </c>
      <c r="CQ12" s="41">
        <f t="shared" si="5"/>
        <v>42637</v>
      </c>
      <c r="CR12" s="41">
        <f t="shared" si="5"/>
        <v>42638</v>
      </c>
    </row>
    <row r="13" spans="1:96" s="21" customFormat="1" x14ac:dyDescent="0.2">
      <c r="A13" s="38" t="s">
        <v>330</v>
      </c>
      <c r="B13" s="66">
        <v>42375</v>
      </c>
      <c r="C13" s="66">
        <v>42392</v>
      </c>
      <c r="D13" s="66" t="s">
        <v>295</v>
      </c>
      <c r="E13" s="22" t="s">
        <v>325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</row>
    <row r="14" spans="1:96" s="21" customFormat="1" x14ac:dyDescent="0.2">
      <c r="A14" s="38" t="s">
        <v>331</v>
      </c>
      <c r="B14" s="66">
        <v>42381</v>
      </c>
      <c r="C14" s="66">
        <v>42391</v>
      </c>
      <c r="D14" s="66"/>
      <c r="E14" s="22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</row>
    <row r="15" spans="1:96" s="21" customFormat="1" x14ac:dyDescent="0.2">
      <c r="A15" s="38" t="s">
        <v>332</v>
      </c>
      <c r="B15" s="66">
        <v>42410</v>
      </c>
      <c r="C15" s="66">
        <v>42423</v>
      </c>
      <c r="D15" s="66"/>
      <c r="E15" s="22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</row>
    <row r="16" spans="1:96" s="21" customFormat="1" x14ac:dyDescent="0.2">
      <c r="A16" s="38" t="s">
        <v>333</v>
      </c>
      <c r="B16" s="66">
        <v>42370</v>
      </c>
      <c r="C16" s="66">
        <v>42379</v>
      </c>
      <c r="D16" s="22"/>
      <c r="E16" s="22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</row>
    <row r="17" spans="1:96" x14ac:dyDescent="0.2">
      <c r="A17" s="38" t="s">
        <v>195</v>
      </c>
      <c r="B17" s="22"/>
      <c r="C17" s="22"/>
      <c r="D17" s="22"/>
      <c r="E17" s="22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</row>
    <row r="18" spans="1:96" x14ac:dyDescent="0.2">
      <c r="A18" s="38" t="s">
        <v>196</v>
      </c>
      <c r="B18" s="22"/>
      <c r="C18" s="22"/>
      <c r="D18" s="22"/>
      <c r="E18" s="2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</row>
    <row r="19" spans="1:96" x14ac:dyDescent="0.2">
      <c r="A19" s="38" t="s">
        <v>197</v>
      </c>
      <c r="B19" s="22"/>
      <c r="C19" s="22"/>
      <c r="D19" s="22"/>
      <c r="E19" s="22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</row>
    <row r="20" spans="1:96" x14ac:dyDescent="0.2">
      <c r="A20" s="38" t="s">
        <v>198</v>
      </c>
      <c r="B20" s="22"/>
      <c r="C20" s="22"/>
      <c r="D20" s="22"/>
      <c r="E20" s="22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</row>
    <row r="21" spans="1:96" x14ac:dyDescent="0.2">
      <c r="A21" s="38" t="s">
        <v>199</v>
      </c>
      <c r="B21" s="22"/>
      <c r="C21" s="22"/>
      <c r="D21" s="22"/>
      <c r="E21" s="22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</row>
    <row r="22" spans="1:96" x14ac:dyDescent="0.2">
      <c r="A22" s="38" t="s">
        <v>200</v>
      </c>
      <c r="B22" s="22"/>
      <c r="C22" s="22"/>
      <c r="D22" s="22"/>
      <c r="E22" s="22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</row>
    <row r="23" spans="1:96" x14ac:dyDescent="0.2">
      <c r="A23" s="38" t="s">
        <v>201</v>
      </c>
      <c r="B23" s="22"/>
      <c r="C23" s="22"/>
      <c r="D23" s="22"/>
      <c r="E23" s="22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</row>
    <row r="24" spans="1:96" x14ac:dyDescent="0.2">
      <c r="A24" s="38" t="s">
        <v>202</v>
      </c>
      <c r="B24" s="22"/>
      <c r="C24" s="22"/>
      <c r="D24" s="22"/>
      <c r="E24" s="22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</row>
    <row r="25" spans="1:96" x14ac:dyDescent="0.2">
      <c r="A25" s="38" t="s">
        <v>203</v>
      </c>
      <c r="B25" s="22"/>
      <c r="C25" s="22"/>
      <c r="D25" s="22"/>
      <c r="E25" s="22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</row>
    <row r="26" spans="1:96" x14ac:dyDescent="0.2">
      <c r="A26" s="38" t="s">
        <v>204</v>
      </c>
      <c r="B26" s="22"/>
      <c r="C26" s="22"/>
      <c r="D26" s="22"/>
      <c r="E26" s="22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</row>
    <row r="27" spans="1:96" x14ac:dyDescent="0.2">
      <c r="A27" s="38" t="s">
        <v>205</v>
      </c>
      <c r="B27" s="22"/>
      <c r="C27" s="22"/>
      <c r="D27" s="22"/>
      <c r="E27" s="22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</row>
    <row r="28" spans="1:96" x14ac:dyDescent="0.2">
      <c r="A28" s="38" t="s">
        <v>206</v>
      </c>
      <c r="B28" s="22"/>
      <c r="C28" s="22"/>
      <c r="D28" s="22"/>
      <c r="E28" s="22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</row>
    <row r="29" spans="1:96" x14ac:dyDescent="0.2">
      <c r="A29" s="38" t="s">
        <v>207</v>
      </c>
      <c r="B29" s="22"/>
      <c r="C29" s="22"/>
      <c r="D29" s="22"/>
      <c r="E29" s="22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</row>
    <row r="30" spans="1:96" x14ac:dyDescent="0.2">
      <c r="A30" s="38" t="s">
        <v>208</v>
      </c>
      <c r="B30" s="22"/>
      <c r="C30" s="22"/>
      <c r="D30" s="22"/>
      <c r="E30" s="22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</row>
    <row r="31" spans="1:96" x14ac:dyDescent="0.2">
      <c r="A31" s="38" t="s">
        <v>209</v>
      </c>
      <c r="B31" s="22"/>
      <c r="C31" s="22"/>
      <c r="D31" s="22"/>
      <c r="E31" s="22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</row>
    <row r="32" spans="1:96" x14ac:dyDescent="0.2">
      <c r="A32" s="38" t="s">
        <v>210</v>
      </c>
      <c r="B32" s="22"/>
      <c r="C32" s="22"/>
      <c r="D32" s="22"/>
      <c r="E32" s="22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</row>
    <row r="33" spans="1:96" x14ac:dyDescent="0.2">
      <c r="A33" s="38" t="s">
        <v>211</v>
      </c>
      <c r="B33" s="22"/>
      <c r="C33" s="22"/>
      <c r="D33" s="22"/>
      <c r="E33" s="22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</row>
    <row r="34" spans="1:96" x14ac:dyDescent="0.2">
      <c r="A34" s="38" t="s">
        <v>212</v>
      </c>
      <c r="B34" s="22"/>
      <c r="C34" s="22"/>
      <c r="D34" s="22"/>
      <c r="E34" s="22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</row>
    <row r="35" spans="1:96" x14ac:dyDescent="0.2">
      <c r="A35" s="38" t="s">
        <v>213</v>
      </c>
      <c r="B35" s="22"/>
      <c r="C35" s="22"/>
      <c r="D35" s="22"/>
      <c r="E35" s="22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</row>
    <row r="36" spans="1:96" x14ac:dyDescent="0.2">
      <c r="A36" s="38" t="s">
        <v>214</v>
      </c>
      <c r="B36" s="22"/>
      <c r="C36" s="22"/>
      <c r="D36" s="22"/>
      <c r="E36" s="22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</row>
    <row r="37" spans="1:96" x14ac:dyDescent="0.2">
      <c r="A37" s="38" t="s">
        <v>215</v>
      </c>
      <c r="B37" s="22"/>
      <c r="C37" s="22"/>
      <c r="D37" s="22"/>
      <c r="E37" s="22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</row>
    <row r="38" spans="1:96" x14ac:dyDescent="0.2">
      <c r="A38" s="38" t="s">
        <v>216</v>
      </c>
      <c r="B38" s="22"/>
      <c r="C38" s="22"/>
      <c r="D38" s="22"/>
      <c r="E38" s="22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</row>
    <row r="39" spans="1:96" x14ac:dyDescent="0.2">
      <c r="A39" s="38" t="s">
        <v>217</v>
      </c>
      <c r="B39" s="22"/>
      <c r="C39" s="22"/>
      <c r="D39" s="22"/>
      <c r="E39" s="22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</row>
    <row r="40" spans="1:96" x14ac:dyDescent="0.2">
      <c r="A40" s="38" t="s">
        <v>218</v>
      </c>
      <c r="B40" s="22"/>
      <c r="C40" s="22"/>
      <c r="D40" s="22"/>
      <c r="E40" s="22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</row>
    <row r="41" spans="1:96" x14ac:dyDescent="0.2">
      <c r="A41" s="38" t="s">
        <v>219</v>
      </c>
      <c r="B41" s="22"/>
      <c r="C41" s="22"/>
      <c r="D41" s="22"/>
      <c r="E41" s="22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</row>
    <row r="42" spans="1:96" x14ac:dyDescent="0.2">
      <c r="A42" s="38" t="s">
        <v>220</v>
      </c>
      <c r="B42" s="22"/>
      <c r="C42" s="22"/>
      <c r="D42" s="22"/>
      <c r="E42" s="22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</row>
    <row r="43" spans="1:96" x14ac:dyDescent="0.2">
      <c r="A43" s="38" t="s">
        <v>221</v>
      </c>
      <c r="B43" s="22"/>
      <c r="C43" s="22"/>
      <c r="D43" s="22"/>
      <c r="E43" s="22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</row>
    <row r="44" spans="1:96" x14ac:dyDescent="0.2">
      <c r="A44" s="38" t="s">
        <v>222</v>
      </c>
      <c r="B44" s="22"/>
      <c r="C44" s="22"/>
      <c r="D44" s="22"/>
      <c r="E44" s="22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</row>
    <row r="45" spans="1:96" x14ac:dyDescent="0.2">
      <c r="A45" s="38" t="s">
        <v>223</v>
      </c>
      <c r="B45" s="22"/>
      <c r="C45" s="22"/>
      <c r="D45" s="22"/>
      <c r="E45" s="22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</row>
    <row r="46" spans="1:96" x14ac:dyDescent="0.2">
      <c r="A46" s="38" t="s">
        <v>224</v>
      </c>
      <c r="B46" s="22"/>
      <c r="C46" s="22"/>
      <c r="D46" s="22"/>
      <c r="E46" s="22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</row>
    <row r="47" spans="1:96" x14ac:dyDescent="0.2">
      <c r="A47" s="38" t="s">
        <v>225</v>
      </c>
      <c r="B47" s="22"/>
      <c r="C47" s="22"/>
      <c r="D47" s="22"/>
      <c r="E47" s="22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</row>
    <row r="48" spans="1:96" x14ac:dyDescent="0.2">
      <c r="A48" s="38" t="s">
        <v>226</v>
      </c>
      <c r="B48" s="22"/>
      <c r="C48" s="22"/>
      <c r="D48" s="22"/>
      <c r="E48" s="22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</row>
    <row r="49" spans="1:96" x14ac:dyDescent="0.2">
      <c r="A49" s="38" t="s">
        <v>227</v>
      </c>
      <c r="B49" s="22"/>
      <c r="C49" s="22"/>
      <c r="D49" s="22"/>
      <c r="E49" s="22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</row>
    <row r="50" spans="1:96" x14ac:dyDescent="0.2">
      <c r="A50" s="38" t="s">
        <v>228</v>
      </c>
      <c r="B50" s="22"/>
      <c r="C50" s="22"/>
      <c r="D50" s="22"/>
      <c r="E50" s="22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</row>
    <row r="51" spans="1:96" x14ac:dyDescent="0.2">
      <c r="A51" s="38" t="s">
        <v>229</v>
      </c>
      <c r="B51" s="22"/>
      <c r="C51" s="22"/>
      <c r="D51" s="22"/>
      <c r="E51" s="22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</row>
    <row r="52" spans="1:96" x14ac:dyDescent="0.2">
      <c r="A52" s="38" t="s">
        <v>230</v>
      </c>
      <c r="B52" s="22"/>
      <c r="C52" s="22"/>
      <c r="D52" s="22"/>
      <c r="E52" s="22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</row>
    <row r="53" spans="1:96" x14ac:dyDescent="0.2">
      <c r="A53" s="38" t="s">
        <v>231</v>
      </c>
      <c r="B53" s="22"/>
      <c r="C53" s="22"/>
      <c r="D53" s="22"/>
      <c r="E53" s="22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</row>
    <row r="54" spans="1:96" x14ac:dyDescent="0.2">
      <c r="A54" s="38" t="s">
        <v>232</v>
      </c>
      <c r="B54" s="22"/>
      <c r="C54" s="22"/>
      <c r="D54" s="22"/>
      <c r="E54" s="22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</row>
    <row r="55" spans="1:96" x14ac:dyDescent="0.2">
      <c r="A55" s="38" t="s">
        <v>233</v>
      </c>
      <c r="B55" s="22"/>
      <c r="C55" s="22"/>
      <c r="D55" s="22"/>
      <c r="E55" s="22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</row>
    <row r="56" spans="1:96" x14ac:dyDescent="0.2">
      <c r="A56" s="38" t="s">
        <v>234</v>
      </c>
      <c r="B56" s="22"/>
      <c r="C56" s="22"/>
      <c r="D56" s="22"/>
      <c r="E56" s="22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</row>
    <row r="57" spans="1:96" x14ac:dyDescent="0.2">
      <c r="A57" s="38" t="s">
        <v>235</v>
      </c>
      <c r="B57" s="22"/>
      <c r="C57" s="22"/>
      <c r="D57" s="22"/>
      <c r="E57" s="22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</row>
    <row r="58" spans="1:96" x14ac:dyDescent="0.2">
      <c r="A58" s="38" t="s">
        <v>236</v>
      </c>
      <c r="B58" s="22"/>
      <c r="C58" s="22"/>
      <c r="D58" s="22"/>
      <c r="E58" s="22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</row>
    <row r="59" spans="1:96" x14ac:dyDescent="0.2">
      <c r="A59" s="38" t="s">
        <v>237</v>
      </c>
      <c r="B59" s="22"/>
      <c r="C59" s="22"/>
      <c r="D59" s="22"/>
      <c r="E59" s="22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</row>
    <row r="60" spans="1:96" x14ac:dyDescent="0.2">
      <c r="A60" s="38" t="s">
        <v>238</v>
      </c>
      <c r="B60" s="22"/>
      <c r="C60" s="22"/>
      <c r="D60" s="22"/>
      <c r="E60" s="22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</row>
    <row r="61" spans="1:96" x14ac:dyDescent="0.2">
      <c r="A61" s="38" t="s">
        <v>239</v>
      </c>
      <c r="B61" s="22"/>
      <c r="C61" s="22"/>
      <c r="D61" s="22"/>
      <c r="E61" s="22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</row>
    <row r="62" spans="1:96" x14ac:dyDescent="0.2">
      <c r="A62" s="38" t="s">
        <v>240</v>
      </c>
      <c r="B62" s="22"/>
      <c r="C62" s="22"/>
      <c r="D62" s="22"/>
      <c r="E62" s="22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</row>
    <row r="63" spans="1:96" x14ac:dyDescent="0.2">
      <c r="A63" s="38" t="s">
        <v>241</v>
      </c>
      <c r="B63" s="22"/>
      <c r="C63" s="22"/>
      <c r="D63" s="22"/>
      <c r="E63" s="22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</row>
    <row r="64" spans="1:96" x14ac:dyDescent="0.2">
      <c r="A64" s="38" t="s">
        <v>242</v>
      </c>
      <c r="B64" s="22"/>
      <c r="C64" s="22"/>
      <c r="D64" s="22"/>
      <c r="E64" s="22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</row>
    <row r="65" spans="1:96" x14ac:dyDescent="0.2">
      <c r="A65" s="38" t="s">
        <v>243</v>
      </c>
      <c r="B65" s="22"/>
      <c r="C65" s="22"/>
      <c r="D65" s="22"/>
      <c r="E65" s="22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</row>
    <row r="66" spans="1:96" x14ac:dyDescent="0.2">
      <c r="A66" s="38" t="s">
        <v>244</v>
      </c>
      <c r="B66" s="22"/>
      <c r="C66" s="22"/>
      <c r="D66" s="22"/>
      <c r="E66" s="22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</row>
    <row r="67" spans="1:96" x14ac:dyDescent="0.2">
      <c r="A67" s="38" t="s">
        <v>245</v>
      </c>
      <c r="B67" s="22"/>
      <c r="C67" s="22"/>
      <c r="D67" s="22"/>
      <c r="E67" s="22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</row>
    <row r="68" spans="1:96" x14ac:dyDescent="0.2">
      <c r="A68" s="38" t="s">
        <v>246</v>
      </c>
      <c r="B68" s="22"/>
      <c r="C68" s="22"/>
      <c r="D68" s="22"/>
      <c r="E68" s="22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</row>
    <row r="69" spans="1:96" x14ac:dyDescent="0.2">
      <c r="A69" s="38" t="s">
        <v>247</v>
      </c>
      <c r="B69" s="22"/>
      <c r="C69" s="22"/>
      <c r="D69" s="22"/>
      <c r="E69" s="22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</row>
    <row r="70" spans="1:96" x14ac:dyDescent="0.2">
      <c r="A70" s="38" t="s">
        <v>248</v>
      </c>
      <c r="B70" s="22"/>
      <c r="C70" s="22"/>
      <c r="D70" s="22"/>
      <c r="E70" s="22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</row>
    <row r="71" spans="1:96" x14ac:dyDescent="0.2">
      <c r="A71" s="38" t="s">
        <v>249</v>
      </c>
      <c r="B71" s="22"/>
      <c r="C71" s="22"/>
      <c r="D71" s="22"/>
      <c r="E71" s="22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</row>
    <row r="72" spans="1:96" x14ac:dyDescent="0.2">
      <c r="A72" s="38" t="s">
        <v>250</v>
      </c>
      <c r="B72" s="22"/>
      <c r="C72" s="22"/>
      <c r="D72" s="22"/>
      <c r="E72" s="22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</row>
    <row r="73" spans="1:96" x14ac:dyDescent="0.2">
      <c r="A73" s="38" t="s">
        <v>251</v>
      </c>
      <c r="B73" s="22"/>
      <c r="C73" s="22"/>
      <c r="D73" s="22"/>
      <c r="E73" s="22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</row>
    <row r="74" spans="1:96" x14ac:dyDescent="0.2">
      <c r="A74" s="38" t="s">
        <v>252</v>
      </c>
      <c r="B74" s="22"/>
      <c r="C74" s="22"/>
      <c r="D74" s="22"/>
      <c r="E74" s="22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</row>
    <row r="75" spans="1:96" x14ac:dyDescent="0.2">
      <c r="A75" s="38" t="s">
        <v>253</v>
      </c>
      <c r="B75" s="22"/>
      <c r="C75" s="22"/>
      <c r="D75" s="22"/>
      <c r="E75" s="22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</row>
    <row r="76" spans="1:96" x14ac:dyDescent="0.2">
      <c r="A76" s="38" t="s">
        <v>254</v>
      </c>
      <c r="B76" s="22"/>
      <c r="C76" s="22"/>
      <c r="D76" s="22"/>
      <c r="E76" s="22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</row>
    <row r="77" spans="1:96" x14ac:dyDescent="0.2">
      <c r="A77" s="38" t="s">
        <v>255</v>
      </c>
      <c r="B77" s="22"/>
      <c r="C77" s="22"/>
      <c r="D77" s="22"/>
      <c r="E77" s="22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</row>
    <row r="78" spans="1:96" x14ac:dyDescent="0.2">
      <c r="A78" s="38" t="s">
        <v>256</v>
      </c>
      <c r="B78" s="22"/>
      <c r="C78" s="22"/>
      <c r="D78" s="22"/>
      <c r="E78" s="22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</row>
    <row r="79" spans="1:96" x14ac:dyDescent="0.2">
      <c r="A79" s="38" t="s">
        <v>257</v>
      </c>
      <c r="B79" s="22"/>
      <c r="C79" s="22"/>
      <c r="D79" s="22"/>
      <c r="E79" s="22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</row>
    <row r="80" spans="1:96" x14ac:dyDescent="0.2">
      <c r="A80" s="38" t="s">
        <v>258</v>
      </c>
      <c r="B80" s="22"/>
      <c r="C80" s="22"/>
      <c r="D80" s="22"/>
      <c r="E80" s="22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</row>
    <row r="81" spans="1:96" x14ac:dyDescent="0.2">
      <c r="A81" s="38" t="s">
        <v>259</v>
      </c>
      <c r="B81" s="22"/>
      <c r="C81" s="22"/>
      <c r="D81" s="22"/>
      <c r="E81" s="22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</row>
    <row r="82" spans="1:96" x14ac:dyDescent="0.2">
      <c r="A82" s="38" t="s">
        <v>260</v>
      </c>
      <c r="B82" s="22"/>
      <c r="C82" s="22"/>
      <c r="D82" s="22"/>
      <c r="E82" s="22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</row>
    <row r="83" spans="1:96" x14ac:dyDescent="0.2">
      <c r="A83" s="38" t="s">
        <v>261</v>
      </c>
      <c r="B83" s="22"/>
      <c r="C83" s="22"/>
      <c r="D83" s="22"/>
      <c r="E83" s="22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</row>
    <row r="84" spans="1:96" x14ac:dyDescent="0.2">
      <c r="A84" s="38" t="s">
        <v>262</v>
      </c>
      <c r="B84" s="22"/>
      <c r="C84" s="22"/>
      <c r="D84" s="22"/>
      <c r="E84" s="22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</row>
    <row r="85" spans="1:96" x14ac:dyDescent="0.2">
      <c r="A85" s="38" t="s">
        <v>263</v>
      </c>
      <c r="B85" s="22"/>
      <c r="C85" s="22"/>
      <c r="D85" s="22"/>
      <c r="E85" s="22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</row>
    <row r="86" spans="1:96" x14ac:dyDescent="0.2">
      <c r="A86" s="38" t="s">
        <v>264</v>
      </c>
      <c r="B86" s="22"/>
      <c r="C86" s="22"/>
      <c r="D86" s="22"/>
      <c r="E86" s="22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</row>
    <row r="87" spans="1:96" x14ac:dyDescent="0.2">
      <c r="A87" s="38" t="s">
        <v>265</v>
      </c>
      <c r="B87" s="22"/>
      <c r="C87" s="22"/>
      <c r="D87" s="22"/>
      <c r="E87" s="22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</row>
    <row r="88" spans="1:96" x14ac:dyDescent="0.2">
      <c r="A88" s="38" t="s">
        <v>266</v>
      </c>
      <c r="B88" s="22"/>
      <c r="C88" s="22"/>
      <c r="D88" s="22"/>
      <c r="E88" s="22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</row>
    <row r="89" spans="1:96" x14ac:dyDescent="0.2">
      <c r="A89" s="38" t="s">
        <v>267</v>
      </c>
      <c r="B89" s="22"/>
      <c r="C89" s="22"/>
      <c r="D89" s="22"/>
      <c r="E89" s="22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</row>
    <row r="90" spans="1:96" x14ac:dyDescent="0.2">
      <c r="A90" s="38" t="s">
        <v>268</v>
      </c>
      <c r="B90" s="22"/>
      <c r="C90" s="22"/>
      <c r="D90" s="22"/>
      <c r="E90" s="22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</row>
    <row r="91" spans="1:96" x14ac:dyDescent="0.2">
      <c r="A91" s="38" t="s">
        <v>269</v>
      </c>
      <c r="B91" s="22"/>
      <c r="C91" s="22"/>
      <c r="D91" s="22"/>
      <c r="E91" s="22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</row>
    <row r="92" spans="1:96" x14ac:dyDescent="0.2">
      <c r="A92" s="38" t="s">
        <v>270</v>
      </c>
      <c r="B92" s="22"/>
      <c r="C92" s="22"/>
      <c r="D92" s="22"/>
      <c r="E92" s="22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</row>
    <row r="93" spans="1:96" x14ac:dyDescent="0.2">
      <c r="A93" s="38" t="s">
        <v>271</v>
      </c>
      <c r="B93" s="22"/>
      <c r="C93" s="22"/>
      <c r="D93" s="22"/>
      <c r="E93" s="22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</row>
    <row r="94" spans="1:96" x14ac:dyDescent="0.2">
      <c r="A94" s="38" t="s">
        <v>272</v>
      </c>
      <c r="B94" s="22"/>
      <c r="C94" s="22"/>
      <c r="D94" s="22"/>
      <c r="E94" s="22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</row>
    <row r="95" spans="1:96" x14ac:dyDescent="0.2">
      <c r="A95" s="38" t="s">
        <v>273</v>
      </c>
      <c r="B95" s="22"/>
      <c r="C95" s="22"/>
      <c r="D95" s="22"/>
      <c r="E95" s="22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</row>
    <row r="96" spans="1:96" x14ac:dyDescent="0.2">
      <c r="A96" s="38" t="s">
        <v>274</v>
      </c>
      <c r="B96" s="22"/>
      <c r="C96" s="22"/>
      <c r="D96" s="22"/>
      <c r="E96" s="22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</row>
    <row r="97" spans="1:96" x14ac:dyDescent="0.2">
      <c r="A97" s="38" t="s">
        <v>275</v>
      </c>
      <c r="B97" s="22"/>
      <c r="C97" s="22"/>
      <c r="D97" s="22"/>
      <c r="E97" s="22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</row>
    <row r="98" spans="1:96" x14ac:dyDescent="0.2">
      <c r="A98" s="38" t="s">
        <v>276</v>
      </c>
      <c r="B98" s="22"/>
      <c r="C98" s="22"/>
      <c r="D98" s="22"/>
      <c r="E98" s="22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</row>
    <row r="99" spans="1:96" x14ac:dyDescent="0.2">
      <c r="A99" s="38" t="s">
        <v>277</v>
      </c>
      <c r="B99" s="22"/>
      <c r="C99" s="22"/>
      <c r="D99" s="22"/>
      <c r="E99" s="22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</row>
    <row r="100" spans="1:96" x14ac:dyDescent="0.2">
      <c r="A100" s="38" t="s">
        <v>278</v>
      </c>
      <c r="B100" s="22"/>
      <c r="C100" s="22"/>
      <c r="D100" s="22"/>
      <c r="E100" s="22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</row>
    <row r="101" spans="1:96" x14ac:dyDescent="0.2">
      <c r="A101" s="38" t="s">
        <v>279</v>
      </c>
      <c r="B101" s="22"/>
      <c r="C101" s="22"/>
      <c r="D101" s="22"/>
      <c r="E101" s="22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</row>
    <row r="102" spans="1:96" x14ac:dyDescent="0.2">
      <c r="A102" s="38" t="s">
        <v>280</v>
      </c>
      <c r="B102" s="22"/>
      <c r="C102" s="22"/>
      <c r="D102" s="22"/>
      <c r="E102" s="22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</row>
    <row r="103" spans="1:96" x14ac:dyDescent="0.2">
      <c r="A103" s="38" t="s">
        <v>281</v>
      </c>
      <c r="B103" s="22"/>
      <c r="C103" s="22"/>
      <c r="D103" s="22"/>
      <c r="E103" s="22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</row>
    <row r="104" spans="1:96" x14ac:dyDescent="0.2">
      <c r="A104" s="38" t="s">
        <v>282</v>
      </c>
      <c r="B104" s="22"/>
      <c r="C104" s="22"/>
      <c r="D104" s="22"/>
      <c r="E104" s="22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</row>
    <row r="105" spans="1:96" x14ac:dyDescent="0.2">
      <c r="A105" s="38" t="s">
        <v>283</v>
      </c>
      <c r="B105" s="22"/>
      <c r="C105" s="22"/>
      <c r="D105" s="22"/>
      <c r="E105" s="22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</row>
    <row r="106" spans="1:96" x14ac:dyDescent="0.2">
      <c r="A106" s="38" t="s">
        <v>284</v>
      </c>
      <c r="B106" s="22"/>
      <c r="C106" s="22"/>
      <c r="D106" s="22"/>
      <c r="E106" s="22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</row>
    <row r="107" spans="1:96" x14ac:dyDescent="0.2">
      <c r="A107" s="38" t="s">
        <v>285</v>
      </c>
      <c r="B107" s="22"/>
      <c r="C107" s="22"/>
      <c r="D107" s="22"/>
      <c r="E107" s="22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</row>
    <row r="108" spans="1:96" x14ac:dyDescent="0.2">
      <c r="A108" s="38" t="s">
        <v>286</v>
      </c>
      <c r="B108" s="22"/>
      <c r="C108" s="22"/>
      <c r="D108" s="22"/>
      <c r="E108" s="22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</row>
    <row r="109" spans="1:96" x14ac:dyDescent="0.2">
      <c r="A109" s="38" t="s">
        <v>287</v>
      </c>
      <c r="B109" s="22"/>
      <c r="C109" s="22"/>
      <c r="D109" s="22"/>
      <c r="E109" s="22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</row>
    <row r="110" spans="1:96" x14ac:dyDescent="0.2">
      <c r="A110" s="38" t="s">
        <v>288</v>
      </c>
      <c r="B110" s="22"/>
      <c r="C110" s="22"/>
      <c r="D110" s="22"/>
      <c r="E110" s="22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</row>
    <row r="111" spans="1:96" x14ac:dyDescent="0.2">
      <c r="A111" s="38" t="s">
        <v>289</v>
      </c>
      <c r="B111" s="22"/>
      <c r="C111" s="22"/>
      <c r="D111" s="22"/>
      <c r="E111" s="22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</row>
    <row r="112" spans="1:96" x14ac:dyDescent="0.2">
      <c r="A112" s="38" t="s">
        <v>290</v>
      </c>
      <c r="B112" s="22"/>
      <c r="C112" s="22"/>
      <c r="D112" s="22"/>
      <c r="E112" s="22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</row>
  </sheetData>
  <sheetProtection selectLockedCells="1" autoFilter="0"/>
  <mergeCells count="31">
    <mergeCell ref="A3:E3"/>
    <mergeCell ref="B8:E8"/>
    <mergeCell ref="AA10:AG10"/>
    <mergeCell ref="F10:L10"/>
    <mergeCell ref="M10:S10"/>
    <mergeCell ref="T10:Z10"/>
    <mergeCell ref="AW7:AY7"/>
    <mergeCell ref="CL10:CR10"/>
    <mergeCell ref="BX10:CD10"/>
    <mergeCell ref="CE10:CK10"/>
    <mergeCell ref="AO10:AU10"/>
    <mergeCell ref="AV10:BB10"/>
    <mergeCell ref="BC10:BI10"/>
    <mergeCell ref="BJ10:BP10"/>
    <mergeCell ref="BQ10:BW10"/>
    <mergeCell ref="CB4:CD4"/>
    <mergeCell ref="AH10:AN10"/>
    <mergeCell ref="R3:T3"/>
    <mergeCell ref="AW3:AY3"/>
    <mergeCell ref="CB3:CD3"/>
    <mergeCell ref="AW8:AY8"/>
    <mergeCell ref="CB5:CD5"/>
    <mergeCell ref="CB6:CD6"/>
    <mergeCell ref="CB7:CD7"/>
    <mergeCell ref="R4:T4"/>
    <mergeCell ref="R5:T5"/>
    <mergeCell ref="R6:T6"/>
    <mergeCell ref="R7:T7"/>
    <mergeCell ref="AW4:AY4"/>
    <mergeCell ref="AW5:AY5"/>
    <mergeCell ref="AW6:AY6"/>
  </mergeCells>
  <phoneticPr fontId="1" type="noConversion"/>
  <conditionalFormatting sqref="F11:CR112">
    <cfRule type="expression" dxfId="23" priority="2" stopIfTrue="1">
      <formula>WEEKDAY(F$12,2)&gt;5</formula>
    </cfRule>
  </conditionalFormatting>
  <conditionalFormatting sqref="G9:CR9">
    <cfRule type="expression" dxfId="22" priority="3" stopIfTrue="1">
      <formula>G9=F9</formula>
    </cfRule>
  </conditionalFormatting>
  <conditionalFormatting sqref="F13:CR112">
    <cfRule type="expression" dxfId="21" priority="1">
      <formula>AND(COUNT($B13,$C13)=2,F$12&gt;=$B13,F$12&lt;=$C13)</formula>
    </cfRule>
  </conditionalFormatting>
  <dataValidations count="1">
    <dataValidation type="list" allowBlank="1" showInputMessage="1" showErrorMessage="1" sqref="B1">
      <formula1>jaren</formula1>
    </dataValidation>
  </dataValidations>
  <pageMargins left="0" right="0" top="0" bottom="0" header="0" footer="0"/>
  <pageSetup paperSize="9" scale="35" fitToWidth="3" orientation="landscape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theme="7" tint="0.39997558519241921"/>
    <pageSetUpPr fitToPage="1"/>
  </sheetPr>
  <dimension ref="A1:CY112"/>
  <sheetViews>
    <sheetView showGridLines="0" workbookViewId="0">
      <pane xSplit="5" ySplit="12" topLeftCell="F13" activePane="bottomRight" state="frozen"/>
      <selection activeCell="M13" sqref="M13"/>
      <selection pane="topRight" activeCell="M13" sqref="M13"/>
      <selection pane="bottomLeft" activeCell="M13" sqref="M13"/>
      <selection pane="bottomRight" activeCell="E21" sqref="E21"/>
    </sheetView>
  </sheetViews>
  <sheetFormatPr defaultRowHeight="12.75" x14ac:dyDescent="0.2"/>
  <cols>
    <col min="1" max="1" width="21" style="1" customWidth="1"/>
    <col min="2" max="2" width="9" style="1"/>
    <col min="3" max="3" width="8.625" style="1" bestFit="1" customWidth="1"/>
    <col min="4" max="4" width="8.625" style="1" customWidth="1"/>
    <col min="5" max="5" width="18.25" style="1" customWidth="1"/>
    <col min="6" max="103" width="2.625" style="21" customWidth="1"/>
    <col min="104" max="16384" width="9" style="21"/>
  </cols>
  <sheetData>
    <row r="1" spans="1:103" x14ac:dyDescent="0.2">
      <c r="A1" s="63" t="s">
        <v>291</v>
      </c>
      <c r="B1" s="67">
        <v>2016</v>
      </c>
      <c r="F1" s="23"/>
      <c r="G1" s="23"/>
      <c r="I1" s="24" t="s">
        <v>37</v>
      </c>
      <c r="J1" s="24"/>
      <c r="K1" s="24"/>
      <c r="L1" s="24"/>
      <c r="M1" s="24"/>
      <c r="N1" s="24"/>
      <c r="O1" s="24"/>
      <c r="P1" s="24"/>
      <c r="Q1" s="24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N1" s="24" t="s">
        <v>38</v>
      </c>
      <c r="AO1" s="24"/>
      <c r="AP1" s="24"/>
      <c r="AQ1" s="24"/>
      <c r="AR1" s="24"/>
      <c r="AS1" s="24"/>
      <c r="AT1" s="24"/>
      <c r="AU1" s="24"/>
      <c r="AV1" s="24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R1" s="24" t="s">
        <v>39</v>
      </c>
      <c r="BS1" s="24"/>
      <c r="BT1" s="24"/>
      <c r="BU1" s="24"/>
      <c r="BV1" s="24"/>
      <c r="BW1" s="24"/>
      <c r="BX1" s="24"/>
      <c r="BY1" s="24"/>
      <c r="BZ1" s="24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</row>
    <row r="2" spans="1:103" x14ac:dyDescent="0.2">
      <c r="F2" s="23"/>
      <c r="G2" s="23"/>
      <c r="I2" s="24" t="s">
        <v>0</v>
      </c>
      <c r="J2" s="24"/>
      <c r="K2" s="25" t="s">
        <v>1</v>
      </c>
      <c r="L2" s="25" t="s">
        <v>2</v>
      </c>
      <c r="M2" s="25" t="s">
        <v>3</v>
      </c>
      <c r="N2" s="25" t="s">
        <v>2</v>
      </c>
      <c r="O2" s="25" t="s">
        <v>4</v>
      </c>
      <c r="P2" s="25" t="s">
        <v>5</v>
      </c>
      <c r="Q2" s="25" t="s">
        <v>5</v>
      </c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N2" s="24" t="s">
        <v>0</v>
      </c>
      <c r="AO2" s="24"/>
      <c r="AP2" s="25" t="s">
        <v>1</v>
      </c>
      <c r="AQ2" s="25" t="s">
        <v>2</v>
      </c>
      <c r="AR2" s="25" t="s">
        <v>3</v>
      </c>
      <c r="AS2" s="25" t="s">
        <v>2</v>
      </c>
      <c r="AT2" s="25" t="s">
        <v>4</v>
      </c>
      <c r="AU2" s="25" t="s">
        <v>5</v>
      </c>
      <c r="AV2" s="25" t="s">
        <v>5</v>
      </c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R2" s="24" t="s">
        <v>0</v>
      </c>
      <c r="BS2" s="24"/>
      <c r="BT2" s="25" t="s">
        <v>1</v>
      </c>
      <c r="BU2" s="25" t="s">
        <v>2</v>
      </c>
      <c r="BV2" s="25" t="s">
        <v>3</v>
      </c>
      <c r="BW2" s="25" t="s">
        <v>2</v>
      </c>
      <c r="BX2" s="25" t="s">
        <v>4</v>
      </c>
      <c r="BY2" s="25" t="s">
        <v>5</v>
      </c>
      <c r="BZ2" s="25" t="s">
        <v>5</v>
      </c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</row>
    <row r="3" spans="1:103" x14ac:dyDescent="0.2">
      <c r="A3" s="75"/>
      <c r="B3" s="75"/>
      <c r="C3" s="75"/>
      <c r="D3" s="75"/>
      <c r="E3" s="75"/>
      <c r="F3" s="23"/>
      <c r="G3" s="23"/>
      <c r="I3" s="23">
        <v>40</v>
      </c>
      <c r="J3" s="23"/>
      <c r="K3" s="26"/>
      <c r="L3" s="26"/>
      <c r="M3" s="26"/>
      <c r="N3" s="26">
        <v>1</v>
      </c>
      <c r="O3" s="26">
        <v>2</v>
      </c>
      <c r="P3" s="37">
        <v>3</v>
      </c>
      <c r="Q3" s="37">
        <v>4</v>
      </c>
      <c r="R3" s="23"/>
      <c r="S3" s="74" t="str">
        <f>IFERROR(SMALL(okt,ROW()-2),"")</f>
        <v/>
      </c>
      <c r="T3" s="74"/>
      <c r="U3" s="74"/>
      <c r="V3" s="74"/>
      <c r="W3" s="65" t="str">
        <f>IFERROR(VLOOKUP(S3,feestdagen,2,0),"")</f>
        <v/>
      </c>
      <c r="X3" s="65"/>
      <c r="Y3" s="65"/>
      <c r="Z3" s="65"/>
      <c r="AA3" s="65"/>
      <c r="AB3" s="1"/>
      <c r="AC3" s="23"/>
      <c r="AD3" s="23"/>
      <c r="AE3" s="23"/>
      <c r="AF3" s="23"/>
      <c r="AG3" s="23"/>
      <c r="AH3" s="23"/>
      <c r="AI3" s="23"/>
      <c r="AJ3" s="23"/>
      <c r="AK3" s="23"/>
      <c r="AL3" s="23"/>
      <c r="AN3" s="23">
        <v>44</v>
      </c>
      <c r="AO3" s="23"/>
      <c r="AP3" s="26"/>
      <c r="AQ3" s="26"/>
      <c r="AR3" s="26"/>
      <c r="AS3" s="26"/>
      <c r="AT3" s="26"/>
      <c r="AU3" s="37"/>
      <c r="AV3" s="37">
        <v>1</v>
      </c>
      <c r="AW3" s="23"/>
      <c r="AX3" s="74" t="str">
        <f t="shared" ref="AX3:AX8" si="0">IFERROR(SMALL(okt,ROW()-2),"")</f>
        <v/>
      </c>
      <c r="AY3" s="74"/>
      <c r="AZ3" s="74"/>
      <c r="BA3" s="74"/>
      <c r="BB3" s="65" t="str">
        <f t="shared" ref="BB3:BB8" si="1">IFERROR(VLOOKUP(AX3,feestdagen,2,0),"")</f>
        <v/>
      </c>
      <c r="BC3" s="65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R3" s="23">
        <v>49</v>
      </c>
      <c r="BS3" s="23"/>
      <c r="BT3" s="26"/>
      <c r="BU3" s="26">
        <v>1</v>
      </c>
      <c r="BV3" s="26">
        <v>2</v>
      </c>
      <c r="BW3" s="26">
        <v>3</v>
      </c>
      <c r="BX3" s="26">
        <v>4</v>
      </c>
      <c r="BY3" s="37">
        <v>5</v>
      </c>
      <c r="BZ3" s="37">
        <v>6</v>
      </c>
      <c r="CA3" s="23"/>
      <c r="CB3" s="74">
        <f>IFERROR(SMALL(dec,ROW()-2),"")</f>
        <v>42709</v>
      </c>
      <c r="CC3" s="74"/>
      <c r="CD3" s="74"/>
      <c r="CE3" s="74"/>
      <c r="CF3" s="65" t="str">
        <f>IFERROR(VLOOKUP(CB3,feestdagen,2,0),"")</f>
        <v>Sinterklaas (N)</v>
      </c>
      <c r="CG3" s="65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</row>
    <row r="4" spans="1:103" x14ac:dyDescent="0.2">
      <c r="F4" s="23"/>
      <c r="G4" s="23"/>
      <c r="I4" s="23">
        <v>41</v>
      </c>
      <c r="J4" s="23"/>
      <c r="K4" s="26">
        <v>5</v>
      </c>
      <c r="L4" s="26">
        <v>6</v>
      </c>
      <c r="M4" s="26">
        <v>7</v>
      </c>
      <c r="N4" s="26">
        <v>8</v>
      </c>
      <c r="O4" s="26">
        <v>9</v>
      </c>
      <c r="P4" s="37">
        <v>10</v>
      </c>
      <c r="Q4" s="37">
        <v>11</v>
      </c>
      <c r="R4" s="23"/>
      <c r="S4" s="74" t="str">
        <f>IFERROR(SMALL(okt,ROW()-2),"")</f>
        <v/>
      </c>
      <c r="T4" s="74"/>
      <c r="U4" s="74"/>
      <c r="V4" s="74"/>
      <c r="W4" s="65" t="str">
        <f>IFERROR(VLOOKUP(S4,feestdagen,2,0),"")</f>
        <v/>
      </c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N4" s="23">
        <v>45</v>
      </c>
      <c r="AO4" s="23"/>
      <c r="AP4" s="26">
        <v>2</v>
      </c>
      <c r="AQ4" s="26">
        <v>3</v>
      </c>
      <c r="AR4" s="26">
        <v>4</v>
      </c>
      <c r="AS4" s="26">
        <v>5</v>
      </c>
      <c r="AT4" s="26">
        <v>6</v>
      </c>
      <c r="AU4" s="37">
        <v>7</v>
      </c>
      <c r="AV4" s="37">
        <v>8</v>
      </c>
      <c r="AW4" s="23"/>
      <c r="AX4" s="74" t="str">
        <f t="shared" si="0"/>
        <v/>
      </c>
      <c r="AY4" s="74"/>
      <c r="AZ4" s="74"/>
      <c r="BA4" s="74"/>
      <c r="BB4" s="65" t="str">
        <f t="shared" si="1"/>
        <v/>
      </c>
      <c r="BC4" s="65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R4" s="23">
        <v>50</v>
      </c>
      <c r="BS4" s="23"/>
      <c r="BT4" s="26">
        <v>7</v>
      </c>
      <c r="BU4" s="26">
        <v>8</v>
      </c>
      <c r="BV4" s="26">
        <v>9</v>
      </c>
      <c r="BW4" s="26">
        <v>10</v>
      </c>
      <c r="BX4" s="26">
        <v>11</v>
      </c>
      <c r="BY4" s="37">
        <v>12</v>
      </c>
      <c r="BZ4" s="37">
        <v>13</v>
      </c>
      <c r="CA4" s="23"/>
      <c r="CB4" s="74">
        <f>IFERROR(SMALL(dec,ROW()-2),"")</f>
        <v>42729</v>
      </c>
      <c r="CC4" s="74"/>
      <c r="CD4" s="74"/>
      <c r="CE4" s="74"/>
      <c r="CF4" s="65" t="str">
        <f>IFERROR(VLOOKUP(CB4,feestdagen,2,0),"")</f>
        <v>1e Kerstdag</v>
      </c>
      <c r="CG4" s="65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</row>
    <row r="5" spans="1:103" x14ac:dyDescent="0.2">
      <c r="A5" s="4"/>
      <c r="B5" s="5"/>
      <c r="C5" s="5"/>
      <c r="D5" s="5"/>
      <c r="E5" s="6"/>
      <c r="F5" s="23"/>
      <c r="G5" s="23"/>
      <c r="I5" s="23">
        <v>42</v>
      </c>
      <c r="J5" s="23"/>
      <c r="K5" s="26">
        <v>12</v>
      </c>
      <c r="L5" s="26">
        <v>13</v>
      </c>
      <c r="M5" s="26">
        <v>14</v>
      </c>
      <c r="N5" s="26">
        <v>15</v>
      </c>
      <c r="O5" s="26">
        <v>16</v>
      </c>
      <c r="P5" s="37">
        <v>17</v>
      </c>
      <c r="Q5" s="37">
        <v>18</v>
      </c>
      <c r="R5" s="23"/>
      <c r="S5" s="74" t="str">
        <f>IFERROR(SMALL(okt,ROW()-2),"")</f>
        <v/>
      </c>
      <c r="T5" s="74"/>
      <c r="U5" s="74"/>
      <c r="V5" s="74"/>
      <c r="W5" s="65" t="str">
        <f>IFERROR(VLOOKUP(S5,feestdagen,2,0),"")</f>
        <v/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N5" s="23">
        <v>46</v>
      </c>
      <c r="AO5" s="23"/>
      <c r="AP5" s="26">
        <v>9</v>
      </c>
      <c r="AQ5" s="26">
        <v>10</v>
      </c>
      <c r="AR5" s="26">
        <v>11</v>
      </c>
      <c r="AS5" s="26">
        <v>12</v>
      </c>
      <c r="AT5" s="26">
        <v>13</v>
      </c>
      <c r="AU5" s="37">
        <v>14</v>
      </c>
      <c r="AV5" s="37">
        <v>15</v>
      </c>
      <c r="AW5" s="23"/>
      <c r="AX5" s="74" t="str">
        <f t="shared" si="0"/>
        <v/>
      </c>
      <c r="AY5" s="74"/>
      <c r="AZ5" s="74"/>
      <c r="BA5" s="74"/>
      <c r="BB5" s="65" t="str">
        <f t="shared" si="1"/>
        <v/>
      </c>
      <c r="BC5" s="65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R5" s="23">
        <v>51</v>
      </c>
      <c r="BS5" s="23"/>
      <c r="BT5" s="26">
        <v>14</v>
      </c>
      <c r="BU5" s="26">
        <v>15</v>
      </c>
      <c r="BV5" s="26">
        <v>16</v>
      </c>
      <c r="BW5" s="26">
        <v>17</v>
      </c>
      <c r="BX5" s="26">
        <v>18</v>
      </c>
      <c r="BY5" s="37">
        <v>19</v>
      </c>
      <c r="BZ5" s="37">
        <v>20</v>
      </c>
      <c r="CA5" s="23"/>
      <c r="CB5" s="74">
        <f>IFERROR(SMALL(dec,ROW()-2),"")</f>
        <v>42730</v>
      </c>
      <c r="CC5" s="74"/>
      <c r="CD5" s="74"/>
      <c r="CE5" s="74"/>
      <c r="CF5" s="65" t="str">
        <f>IFERROR(VLOOKUP(CB5,feestdagen,2,0),"")</f>
        <v>2e Kerstdag</v>
      </c>
      <c r="CG5" s="65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</row>
    <row r="6" spans="1:103" x14ac:dyDescent="0.2">
      <c r="A6" s="33"/>
      <c r="B6" s="5"/>
      <c r="C6" s="5"/>
      <c r="D6" s="5"/>
      <c r="E6" s="6"/>
      <c r="F6" s="23"/>
      <c r="G6" s="23"/>
      <c r="I6" s="23">
        <v>43</v>
      </c>
      <c r="J6" s="23"/>
      <c r="K6" s="26">
        <v>19</v>
      </c>
      <c r="L6" s="26">
        <v>20</v>
      </c>
      <c r="M6" s="26">
        <v>21</v>
      </c>
      <c r="N6" s="26">
        <v>22</v>
      </c>
      <c r="O6" s="26">
        <v>23</v>
      </c>
      <c r="P6" s="37">
        <v>24</v>
      </c>
      <c r="Q6" s="37">
        <v>25</v>
      </c>
      <c r="R6" s="23"/>
      <c r="S6" s="74" t="str">
        <f>IFERROR(SMALL(okt,ROW()-2),"")</f>
        <v/>
      </c>
      <c r="T6" s="74"/>
      <c r="U6" s="74"/>
      <c r="V6" s="74"/>
      <c r="W6" s="65" t="str">
        <f>IFERROR(VLOOKUP(S6,feestdagen,2,0),"")</f>
        <v/>
      </c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N6" s="23">
        <v>47</v>
      </c>
      <c r="AO6" s="23"/>
      <c r="AP6" s="26">
        <v>16</v>
      </c>
      <c r="AQ6" s="26">
        <v>17</v>
      </c>
      <c r="AR6" s="26">
        <v>18</v>
      </c>
      <c r="AS6" s="26">
        <v>19</v>
      </c>
      <c r="AT6" s="26">
        <v>20</v>
      </c>
      <c r="AU6" s="37">
        <v>21</v>
      </c>
      <c r="AV6" s="37">
        <v>22</v>
      </c>
      <c r="AW6" s="23"/>
      <c r="AX6" s="74" t="str">
        <f t="shared" si="0"/>
        <v/>
      </c>
      <c r="AY6" s="74"/>
      <c r="AZ6" s="74"/>
      <c r="BA6" s="74"/>
      <c r="BB6" s="65" t="str">
        <f t="shared" si="1"/>
        <v/>
      </c>
      <c r="BC6" s="65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R6" s="23">
        <v>52</v>
      </c>
      <c r="BS6" s="23"/>
      <c r="BT6" s="26">
        <v>21</v>
      </c>
      <c r="BU6" s="26">
        <v>22</v>
      </c>
      <c r="BV6" s="26">
        <v>23</v>
      </c>
      <c r="BW6" s="32">
        <v>24</v>
      </c>
      <c r="BX6" s="36">
        <v>25</v>
      </c>
      <c r="BY6" s="37">
        <v>26</v>
      </c>
      <c r="BZ6" s="37">
        <v>27</v>
      </c>
      <c r="CA6" s="23"/>
      <c r="CB6" s="74">
        <f>IFERROR(SMALL(dec,ROW()-2),"")</f>
        <v>42735</v>
      </c>
      <c r="CC6" s="74"/>
      <c r="CD6" s="74"/>
      <c r="CE6" s="74"/>
      <c r="CF6" s="65" t="str">
        <f>IFERROR(VLOOKUP(CB6,feestdagen,2,0),"")</f>
        <v>Oudejaarsdag</v>
      </c>
      <c r="CG6" s="65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</row>
    <row r="7" spans="1:103" x14ac:dyDescent="0.2">
      <c r="A7" s="7"/>
      <c r="B7" s="7"/>
      <c r="C7" s="7"/>
      <c r="D7" s="7"/>
      <c r="E7" s="7"/>
      <c r="F7" s="23"/>
      <c r="G7" s="23"/>
      <c r="I7" s="23">
        <v>44</v>
      </c>
      <c r="J7" s="23"/>
      <c r="K7" s="26">
        <v>26</v>
      </c>
      <c r="L7" s="26">
        <v>27</v>
      </c>
      <c r="M7" s="26">
        <v>28</v>
      </c>
      <c r="N7" s="26">
        <v>29</v>
      </c>
      <c r="O7" s="23">
        <v>30</v>
      </c>
      <c r="P7" s="37">
        <v>31</v>
      </c>
      <c r="Q7" s="37"/>
      <c r="R7" s="23"/>
      <c r="S7" s="74" t="str">
        <f>IFERROR(SMALL(okt,ROW()-2),"")</f>
        <v/>
      </c>
      <c r="T7" s="74"/>
      <c r="U7" s="74"/>
      <c r="V7" s="74"/>
      <c r="W7" s="65" t="str">
        <f>IFERROR(VLOOKUP(S7,feestdagen,2,0),"")</f>
        <v/>
      </c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N7" s="23">
        <v>48</v>
      </c>
      <c r="AO7" s="23"/>
      <c r="AP7" s="26">
        <v>23</v>
      </c>
      <c r="AQ7" s="26">
        <v>24</v>
      </c>
      <c r="AR7" s="26">
        <v>25</v>
      </c>
      <c r="AS7" s="26">
        <v>26</v>
      </c>
      <c r="AT7" s="23">
        <v>27</v>
      </c>
      <c r="AU7" s="37">
        <v>28</v>
      </c>
      <c r="AV7" s="37">
        <v>29</v>
      </c>
      <c r="AW7" s="23"/>
      <c r="AX7" s="74" t="str">
        <f t="shared" si="0"/>
        <v/>
      </c>
      <c r="AY7" s="74"/>
      <c r="AZ7" s="74"/>
      <c r="BA7" s="74"/>
      <c r="BB7" s="65" t="str">
        <f t="shared" si="1"/>
        <v/>
      </c>
      <c r="BC7" s="65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R7" s="23">
        <v>53</v>
      </c>
      <c r="BS7" s="23"/>
      <c r="BT7" s="26">
        <v>28</v>
      </c>
      <c r="BU7" s="26">
        <v>29</v>
      </c>
      <c r="BV7" s="26">
        <v>30</v>
      </c>
      <c r="BW7" s="26">
        <v>31</v>
      </c>
      <c r="BX7" s="23"/>
      <c r="BY7" s="27"/>
      <c r="BZ7" s="27"/>
      <c r="CA7" s="28"/>
      <c r="CB7" s="74" t="str">
        <f>IFERROR(SMALL(dec,ROW()-2),"")</f>
        <v/>
      </c>
      <c r="CC7" s="74"/>
      <c r="CD7" s="74"/>
      <c r="CE7" s="74"/>
      <c r="CF7" s="65" t="str">
        <f>IFERROR(VLOOKUP(CB7,feestdagen,2,0),"")</f>
        <v/>
      </c>
      <c r="CG7" s="65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</row>
    <row r="8" spans="1:103" x14ac:dyDescent="0.2">
      <c r="A8" s="8"/>
      <c r="B8" s="80"/>
      <c r="C8" s="81"/>
      <c r="D8" s="81"/>
      <c r="E8" s="82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N8" s="23">
        <v>49</v>
      </c>
      <c r="AO8" s="23"/>
      <c r="AP8" s="23">
        <v>30</v>
      </c>
      <c r="AQ8" s="23"/>
      <c r="AR8" s="23"/>
      <c r="AS8" s="23"/>
      <c r="AT8" s="28"/>
      <c r="AU8" s="23"/>
      <c r="AV8" s="23"/>
      <c r="AW8" s="23"/>
      <c r="AX8" s="74" t="str">
        <f t="shared" si="0"/>
        <v/>
      </c>
      <c r="AY8" s="74"/>
      <c r="AZ8" s="74"/>
      <c r="BA8" s="74"/>
      <c r="BB8" s="65" t="str">
        <f t="shared" si="1"/>
        <v/>
      </c>
      <c r="BC8" s="65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</row>
    <row r="9" spans="1:103" x14ac:dyDescent="0.2">
      <c r="A9" s="12"/>
      <c r="B9" s="7"/>
      <c r="C9" s="7"/>
      <c r="D9" s="7"/>
      <c r="E9" s="7"/>
      <c r="F9" s="43">
        <f>MONTH(F12)</f>
        <v>9</v>
      </c>
      <c r="G9" s="43">
        <f t="shared" ref="G9:BR9" si="2">MONTH(G12)</f>
        <v>9</v>
      </c>
      <c r="H9" s="43">
        <f t="shared" si="2"/>
        <v>9</v>
      </c>
      <c r="I9" s="43">
        <f t="shared" si="2"/>
        <v>9</v>
      </c>
      <c r="J9" s="43">
        <f t="shared" si="2"/>
        <v>9</v>
      </c>
      <c r="K9" s="43">
        <f t="shared" si="2"/>
        <v>10</v>
      </c>
      <c r="L9" s="43">
        <f t="shared" si="2"/>
        <v>10</v>
      </c>
      <c r="M9" s="43">
        <f t="shared" si="2"/>
        <v>10</v>
      </c>
      <c r="N9" s="43">
        <f t="shared" si="2"/>
        <v>10</v>
      </c>
      <c r="O9" s="43">
        <f t="shared" si="2"/>
        <v>10</v>
      </c>
      <c r="P9" s="43">
        <f t="shared" si="2"/>
        <v>10</v>
      </c>
      <c r="Q9" s="43">
        <f t="shared" si="2"/>
        <v>10</v>
      </c>
      <c r="R9" s="43">
        <f t="shared" si="2"/>
        <v>10</v>
      </c>
      <c r="S9" s="43">
        <f t="shared" si="2"/>
        <v>10</v>
      </c>
      <c r="T9" s="43">
        <f t="shared" si="2"/>
        <v>10</v>
      </c>
      <c r="U9" s="43">
        <f t="shared" si="2"/>
        <v>10</v>
      </c>
      <c r="V9" s="43">
        <f t="shared" si="2"/>
        <v>10</v>
      </c>
      <c r="W9" s="43">
        <f t="shared" si="2"/>
        <v>10</v>
      </c>
      <c r="X9" s="43">
        <f t="shared" si="2"/>
        <v>10</v>
      </c>
      <c r="Y9" s="43">
        <f t="shared" si="2"/>
        <v>10</v>
      </c>
      <c r="Z9" s="43">
        <f t="shared" si="2"/>
        <v>10</v>
      </c>
      <c r="AA9" s="43">
        <f t="shared" si="2"/>
        <v>10</v>
      </c>
      <c r="AB9" s="43">
        <f t="shared" si="2"/>
        <v>10</v>
      </c>
      <c r="AC9" s="43">
        <f t="shared" si="2"/>
        <v>10</v>
      </c>
      <c r="AD9" s="43">
        <f t="shared" si="2"/>
        <v>10</v>
      </c>
      <c r="AE9" s="43">
        <f t="shared" si="2"/>
        <v>10</v>
      </c>
      <c r="AF9" s="43">
        <f t="shared" si="2"/>
        <v>10</v>
      </c>
      <c r="AG9" s="43">
        <f t="shared" si="2"/>
        <v>10</v>
      </c>
      <c r="AH9" s="43">
        <f t="shared" si="2"/>
        <v>10</v>
      </c>
      <c r="AI9" s="43">
        <f t="shared" si="2"/>
        <v>10</v>
      </c>
      <c r="AJ9" s="43">
        <f t="shared" si="2"/>
        <v>10</v>
      </c>
      <c r="AK9" s="43">
        <f t="shared" si="2"/>
        <v>10</v>
      </c>
      <c r="AL9" s="43">
        <f t="shared" si="2"/>
        <v>10</v>
      </c>
      <c r="AM9" s="43">
        <f t="shared" si="2"/>
        <v>10</v>
      </c>
      <c r="AN9" s="43">
        <f t="shared" si="2"/>
        <v>10</v>
      </c>
      <c r="AO9" s="43">
        <f t="shared" si="2"/>
        <v>10</v>
      </c>
      <c r="AP9" s="43">
        <f t="shared" si="2"/>
        <v>11</v>
      </c>
      <c r="AQ9" s="43">
        <f t="shared" si="2"/>
        <v>11</v>
      </c>
      <c r="AR9" s="43">
        <f t="shared" si="2"/>
        <v>11</v>
      </c>
      <c r="AS9" s="43">
        <f t="shared" si="2"/>
        <v>11</v>
      </c>
      <c r="AT9" s="43">
        <f t="shared" si="2"/>
        <v>11</v>
      </c>
      <c r="AU9" s="43">
        <f t="shared" si="2"/>
        <v>11</v>
      </c>
      <c r="AV9" s="43">
        <f t="shared" si="2"/>
        <v>11</v>
      </c>
      <c r="AW9" s="43">
        <f t="shared" si="2"/>
        <v>11</v>
      </c>
      <c r="AX9" s="43">
        <f t="shared" si="2"/>
        <v>11</v>
      </c>
      <c r="AY9" s="43">
        <f t="shared" si="2"/>
        <v>11</v>
      </c>
      <c r="AZ9" s="43">
        <f t="shared" si="2"/>
        <v>11</v>
      </c>
      <c r="BA9" s="43">
        <f t="shared" si="2"/>
        <v>11</v>
      </c>
      <c r="BB9" s="43">
        <f t="shared" si="2"/>
        <v>11</v>
      </c>
      <c r="BC9" s="43">
        <f t="shared" si="2"/>
        <v>11</v>
      </c>
      <c r="BD9" s="43">
        <f t="shared" si="2"/>
        <v>11</v>
      </c>
      <c r="BE9" s="43">
        <f t="shared" si="2"/>
        <v>11</v>
      </c>
      <c r="BF9" s="43">
        <f t="shared" si="2"/>
        <v>11</v>
      </c>
      <c r="BG9" s="43">
        <f t="shared" si="2"/>
        <v>11</v>
      </c>
      <c r="BH9" s="43">
        <f t="shared" si="2"/>
        <v>11</v>
      </c>
      <c r="BI9" s="43">
        <f t="shared" si="2"/>
        <v>11</v>
      </c>
      <c r="BJ9" s="43">
        <f t="shared" si="2"/>
        <v>11</v>
      </c>
      <c r="BK9" s="43">
        <f t="shared" si="2"/>
        <v>11</v>
      </c>
      <c r="BL9" s="43">
        <f t="shared" si="2"/>
        <v>11</v>
      </c>
      <c r="BM9" s="43">
        <f t="shared" si="2"/>
        <v>11</v>
      </c>
      <c r="BN9" s="43">
        <f t="shared" si="2"/>
        <v>11</v>
      </c>
      <c r="BO9" s="43">
        <f t="shared" si="2"/>
        <v>11</v>
      </c>
      <c r="BP9" s="43">
        <f t="shared" si="2"/>
        <v>11</v>
      </c>
      <c r="BQ9" s="43">
        <f t="shared" si="2"/>
        <v>11</v>
      </c>
      <c r="BR9" s="43">
        <f t="shared" si="2"/>
        <v>11</v>
      </c>
      <c r="BS9" s="43">
        <f t="shared" ref="BS9:CR9" si="3">MONTH(BS12)</f>
        <v>11</v>
      </c>
      <c r="BT9" s="43">
        <f t="shared" si="3"/>
        <v>12</v>
      </c>
      <c r="BU9" s="43">
        <f t="shared" si="3"/>
        <v>12</v>
      </c>
      <c r="BV9" s="43">
        <f t="shared" si="3"/>
        <v>12</v>
      </c>
      <c r="BW9" s="43">
        <f t="shared" si="3"/>
        <v>12</v>
      </c>
      <c r="BX9" s="43">
        <f t="shared" si="3"/>
        <v>12</v>
      </c>
      <c r="BY9" s="43">
        <f t="shared" si="3"/>
        <v>12</v>
      </c>
      <c r="BZ9" s="43">
        <f t="shared" si="3"/>
        <v>12</v>
      </c>
      <c r="CA9" s="43">
        <f t="shared" si="3"/>
        <v>12</v>
      </c>
      <c r="CB9" s="43">
        <f t="shared" si="3"/>
        <v>12</v>
      </c>
      <c r="CC9" s="43">
        <f t="shared" si="3"/>
        <v>12</v>
      </c>
      <c r="CD9" s="43">
        <f t="shared" si="3"/>
        <v>12</v>
      </c>
      <c r="CE9" s="43">
        <f t="shared" si="3"/>
        <v>12</v>
      </c>
      <c r="CF9" s="43">
        <f t="shared" si="3"/>
        <v>12</v>
      </c>
      <c r="CG9" s="43">
        <f t="shared" si="3"/>
        <v>12</v>
      </c>
      <c r="CH9" s="43">
        <f t="shared" si="3"/>
        <v>12</v>
      </c>
      <c r="CI9" s="43">
        <f t="shared" si="3"/>
        <v>12</v>
      </c>
      <c r="CJ9" s="43">
        <f t="shared" si="3"/>
        <v>12</v>
      </c>
      <c r="CK9" s="43">
        <f t="shared" si="3"/>
        <v>12</v>
      </c>
      <c r="CL9" s="43">
        <f t="shared" si="3"/>
        <v>12</v>
      </c>
      <c r="CM9" s="43">
        <f t="shared" si="3"/>
        <v>12</v>
      </c>
      <c r="CN9" s="43">
        <f t="shared" si="3"/>
        <v>12</v>
      </c>
      <c r="CO9" s="43">
        <f t="shared" si="3"/>
        <v>12</v>
      </c>
      <c r="CP9" s="43">
        <f t="shared" si="3"/>
        <v>12</v>
      </c>
      <c r="CQ9" s="43">
        <f t="shared" si="3"/>
        <v>12</v>
      </c>
      <c r="CR9" s="43">
        <f t="shared" si="3"/>
        <v>12</v>
      </c>
      <c r="CS9" s="43">
        <f>IF(ISERROR(MONTH(CS12)),"",MONTH(CS12))</f>
        <v>12</v>
      </c>
      <c r="CT9" s="43">
        <f t="shared" ref="CT9:CY9" si="4">IF(ISERROR(MONTH(CT12)),"",MONTH(CT12))</f>
        <v>12</v>
      </c>
      <c r="CU9" s="43">
        <f t="shared" si="4"/>
        <v>12</v>
      </c>
      <c r="CV9" s="43">
        <f t="shared" si="4"/>
        <v>12</v>
      </c>
      <c r="CW9" s="43">
        <f t="shared" si="4"/>
        <v>12</v>
      </c>
      <c r="CX9" s="43">
        <f t="shared" si="4"/>
        <v>12</v>
      </c>
      <c r="CY9" s="43" t="str">
        <f t="shared" si="4"/>
        <v/>
      </c>
    </row>
    <row r="10" spans="1:103" x14ac:dyDescent="0.2">
      <c r="A10" s="13"/>
      <c r="B10" s="14"/>
      <c r="C10" s="14"/>
      <c r="D10" s="14"/>
      <c r="E10" s="15"/>
      <c r="F10" s="85" t="s">
        <v>36</v>
      </c>
      <c r="G10" s="85"/>
      <c r="H10" s="85"/>
      <c r="I10" s="85"/>
      <c r="J10" s="85"/>
      <c r="K10" s="85"/>
      <c r="L10" s="85"/>
      <c r="M10" s="85" t="s">
        <v>40</v>
      </c>
      <c r="N10" s="85"/>
      <c r="O10" s="85"/>
      <c r="P10" s="85"/>
      <c r="Q10" s="85"/>
      <c r="R10" s="85"/>
      <c r="S10" s="85"/>
      <c r="T10" s="85" t="s">
        <v>41</v>
      </c>
      <c r="U10" s="85"/>
      <c r="V10" s="85"/>
      <c r="W10" s="85"/>
      <c r="X10" s="85"/>
      <c r="Y10" s="85"/>
      <c r="Z10" s="85"/>
      <c r="AA10" s="85" t="s">
        <v>42</v>
      </c>
      <c r="AB10" s="85"/>
      <c r="AC10" s="85"/>
      <c r="AD10" s="85"/>
      <c r="AE10" s="85"/>
      <c r="AF10" s="85"/>
      <c r="AG10" s="85"/>
      <c r="AH10" s="85" t="s">
        <v>43</v>
      </c>
      <c r="AI10" s="85"/>
      <c r="AJ10" s="85"/>
      <c r="AK10" s="85"/>
      <c r="AL10" s="85"/>
      <c r="AM10" s="85"/>
      <c r="AN10" s="85"/>
      <c r="AO10" s="85" t="s">
        <v>44</v>
      </c>
      <c r="AP10" s="85"/>
      <c r="AQ10" s="85"/>
      <c r="AR10" s="85"/>
      <c r="AS10" s="85"/>
      <c r="AT10" s="85"/>
      <c r="AU10" s="85"/>
      <c r="AV10" s="85" t="s">
        <v>45</v>
      </c>
      <c r="AW10" s="85"/>
      <c r="AX10" s="85"/>
      <c r="AY10" s="85"/>
      <c r="AZ10" s="85"/>
      <c r="BA10" s="85"/>
      <c r="BB10" s="85"/>
      <c r="BC10" s="85" t="s">
        <v>46</v>
      </c>
      <c r="BD10" s="85"/>
      <c r="BE10" s="85"/>
      <c r="BF10" s="85"/>
      <c r="BG10" s="85"/>
      <c r="BH10" s="85"/>
      <c r="BI10" s="85"/>
      <c r="BJ10" s="85" t="s">
        <v>47</v>
      </c>
      <c r="BK10" s="85"/>
      <c r="BL10" s="85"/>
      <c r="BM10" s="85"/>
      <c r="BN10" s="85"/>
      <c r="BO10" s="85"/>
      <c r="BP10" s="85"/>
      <c r="BQ10" s="85" t="s">
        <v>48</v>
      </c>
      <c r="BR10" s="85"/>
      <c r="BS10" s="85"/>
      <c r="BT10" s="85"/>
      <c r="BU10" s="85"/>
      <c r="BV10" s="85"/>
      <c r="BW10" s="85"/>
      <c r="BX10" s="85" t="s">
        <v>49</v>
      </c>
      <c r="BY10" s="85"/>
      <c r="BZ10" s="85"/>
      <c r="CA10" s="85"/>
      <c r="CB10" s="85"/>
      <c r="CC10" s="85"/>
      <c r="CD10" s="85"/>
      <c r="CE10" s="85" t="s">
        <v>50</v>
      </c>
      <c r="CF10" s="85"/>
      <c r="CG10" s="85"/>
      <c r="CH10" s="85"/>
      <c r="CI10" s="85"/>
      <c r="CJ10" s="85"/>
      <c r="CK10" s="85"/>
      <c r="CL10" s="85" t="s">
        <v>51</v>
      </c>
      <c r="CM10" s="85"/>
      <c r="CN10" s="85"/>
      <c r="CO10" s="85"/>
      <c r="CP10" s="85"/>
      <c r="CQ10" s="85"/>
      <c r="CR10" s="85"/>
      <c r="CS10" s="85" t="s">
        <v>142</v>
      </c>
      <c r="CT10" s="85"/>
      <c r="CU10" s="85"/>
      <c r="CV10" s="85"/>
      <c r="CW10" s="84"/>
      <c r="CX10" s="84"/>
      <c r="CY10" s="84"/>
    </row>
    <row r="11" spans="1:103" x14ac:dyDescent="0.2">
      <c r="A11" s="9"/>
      <c r="B11" s="10"/>
      <c r="C11" s="10"/>
      <c r="D11" s="10"/>
      <c r="E11" s="11"/>
      <c r="F11" s="41" t="s">
        <v>1</v>
      </c>
      <c r="G11" s="41" t="s">
        <v>2</v>
      </c>
      <c r="H11" s="41" t="s">
        <v>3</v>
      </c>
      <c r="I11" s="41" t="s">
        <v>2</v>
      </c>
      <c r="J11" s="41" t="s">
        <v>4</v>
      </c>
      <c r="K11" s="41" t="s">
        <v>5</v>
      </c>
      <c r="L11" s="41" t="s">
        <v>5</v>
      </c>
      <c r="M11" s="41" t="s">
        <v>1</v>
      </c>
      <c r="N11" s="41" t="s">
        <v>2</v>
      </c>
      <c r="O11" s="41" t="s">
        <v>3</v>
      </c>
      <c r="P11" s="41" t="s">
        <v>2</v>
      </c>
      <c r="Q11" s="41" t="s">
        <v>4</v>
      </c>
      <c r="R11" s="41" t="s">
        <v>5</v>
      </c>
      <c r="S11" s="41" t="s">
        <v>5</v>
      </c>
      <c r="T11" s="41" t="s">
        <v>1</v>
      </c>
      <c r="U11" s="41" t="s">
        <v>2</v>
      </c>
      <c r="V11" s="41" t="s">
        <v>3</v>
      </c>
      <c r="W11" s="41" t="s">
        <v>2</v>
      </c>
      <c r="X11" s="41" t="s">
        <v>4</v>
      </c>
      <c r="Y11" s="41" t="s">
        <v>5</v>
      </c>
      <c r="Z11" s="41" t="s">
        <v>5</v>
      </c>
      <c r="AA11" s="41" t="s">
        <v>1</v>
      </c>
      <c r="AB11" s="41" t="s">
        <v>2</v>
      </c>
      <c r="AC11" s="41" t="s">
        <v>3</v>
      </c>
      <c r="AD11" s="41" t="s">
        <v>2</v>
      </c>
      <c r="AE11" s="41" t="s">
        <v>4</v>
      </c>
      <c r="AF11" s="41" t="s">
        <v>5</v>
      </c>
      <c r="AG11" s="41" t="s">
        <v>5</v>
      </c>
      <c r="AH11" s="41" t="s">
        <v>1</v>
      </c>
      <c r="AI11" s="41" t="s">
        <v>2</v>
      </c>
      <c r="AJ11" s="41" t="s">
        <v>3</v>
      </c>
      <c r="AK11" s="41" t="s">
        <v>2</v>
      </c>
      <c r="AL11" s="41" t="s">
        <v>4</v>
      </c>
      <c r="AM11" s="41" t="s">
        <v>5</v>
      </c>
      <c r="AN11" s="41" t="s">
        <v>5</v>
      </c>
      <c r="AO11" s="41" t="s">
        <v>1</v>
      </c>
      <c r="AP11" s="41" t="s">
        <v>2</v>
      </c>
      <c r="AQ11" s="41" t="s">
        <v>3</v>
      </c>
      <c r="AR11" s="41" t="s">
        <v>2</v>
      </c>
      <c r="AS11" s="41" t="s">
        <v>4</v>
      </c>
      <c r="AT11" s="41" t="s">
        <v>5</v>
      </c>
      <c r="AU11" s="41" t="s">
        <v>5</v>
      </c>
      <c r="AV11" s="41" t="s">
        <v>1</v>
      </c>
      <c r="AW11" s="41" t="s">
        <v>2</v>
      </c>
      <c r="AX11" s="41" t="s">
        <v>3</v>
      </c>
      <c r="AY11" s="41" t="s">
        <v>2</v>
      </c>
      <c r="AZ11" s="41" t="s">
        <v>4</v>
      </c>
      <c r="BA11" s="41" t="s">
        <v>5</v>
      </c>
      <c r="BB11" s="41" t="s">
        <v>5</v>
      </c>
      <c r="BC11" s="41" t="s">
        <v>1</v>
      </c>
      <c r="BD11" s="41" t="s">
        <v>2</v>
      </c>
      <c r="BE11" s="41" t="s">
        <v>3</v>
      </c>
      <c r="BF11" s="41" t="s">
        <v>2</v>
      </c>
      <c r="BG11" s="41" t="s">
        <v>4</v>
      </c>
      <c r="BH11" s="41" t="s">
        <v>5</v>
      </c>
      <c r="BI11" s="41" t="s">
        <v>5</v>
      </c>
      <c r="BJ11" s="41" t="s">
        <v>1</v>
      </c>
      <c r="BK11" s="41" t="s">
        <v>2</v>
      </c>
      <c r="BL11" s="41" t="s">
        <v>3</v>
      </c>
      <c r="BM11" s="41" t="s">
        <v>2</v>
      </c>
      <c r="BN11" s="41" t="s">
        <v>4</v>
      </c>
      <c r="BO11" s="41" t="s">
        <v>5</v>
      </c>
      <c r="BP11" s="41" t="s">
        <v>5</v>
      </c>
      <c r="BQ11" s="41" t="s">
        <v>1</v>
      </c>
      <c r="BR11" s="41" t="s">
        <v>2</v>
      </c>
      <c r="BS11" s="41" t="s">
        <v>3</v>
      </c>
      <c r="BT11" s="41" t="s">
        <v>2</v>
      </c>
      <c r="BU11" s="41" t="s">
        <v>4</v>
      </c>
      <c r="BV11" s="41" t="s">
        <v>5</v>
      </c>
      <c r="BW11" s="41" t="s">
        <v>5</v>
      </c>
      <c r="BX11" s="41" t="s">
        <v>1</v>
      </c>
      <c r="BY11" s="41" t="s">
        <v>2</v>
      </c>
      <c r="BZ11" s="41" t="s">
        <v>3</v>
      </c>
      <c r="CA11" s="41" t="s">
        <v>2</v>
      </c>
      <c r="CB11" s="41" t="s">
        <v>4</v>
      </c>
      <c r="CC11" s="41" t="s">
        <v>5</v>
      </c>
      <c r="CD11" s="41" t="s">
        <v>5</v>
      </c>
      <c r="CE11" s="41" t="s">
        <v>1</v>
      </c>
      <c r="CF11" s="41" t="s">
        <v>2</v>
      </c>
      <c r="CG11" s="41" t="s">
        <v>3</v>
      </c>
      <c r="CH11" s="41" t="s">
        <v>2</v>
      </c>
      <c r="CI11" s="41" t="s">
        <v>4</v>
      </c>
      <c r="CJ11" s="41" t="s">
        <v>5</v>
      </c>
      <c r="CK11" s="41" t="s">
        <v>5</v>
      </c>
      <c r="CL11" s="41" t="s">
        <v>1</v>
      </c>
      <c r="CM11" s="41" t="s">
        <v>2</v>
      </c>
      <c r="CN11" s="41" t="s">
        <v>3</v>
      </c>
      <c r="CO11" s="41" t="s">
        <v>2</v>
      </c>
      <c r="CP11" s="41" t="s">
        <v>4</v>
      </c>
      <c r="CQ11" s="41" t="s">
        <v>5</v>
      </c>
      <c r="CR11" s="41" t="s">
        <v>5</v>
      </c>
      <c r="CS11" s="41" t="s">
        <v>1</v>
      </c>
      <c r="CT11" s="41" t="s">
        <v>2</v>
      </c>
      <c r="CU11" s="41" t="s">
        <v>3</v>
      </c>
      <c r="CV11" s="41" t="s">
        <v>2</v>
      </c>
      <c r="CW11" s="41" t="s">
        <v>4</v>
      </c>
      <c r="CX11" s="41" t="s">
        <v>5</v>
      </c>
      <c r="CY11" s="41" t="s">
        <v>5</v>
      </c>
    </row>
    <row r="12" spans="1:103" x14ac:dyDescent="0.2">
      <c r="A12" s="34" t="s">
        <v>324</v>
      </c>
      <c r="B12" s="64" t="s">
        <v>328</v>
      </c>
      <c r="C12" s="64" t="s">
        <v>329</v>
      </c>
      <c r="D12" s="64" t="s">
        <v>327</v>
      </c>
      <c r="E12" s="34" t="s">
        <v>326</v>
      </c>
      <c r="F12" s="41">
        <f>'3e kwartaal'!CR12+1</f>
        <v>42639</v>
      </c>
      <c r="G12" s="41">
        <f>F12+1</f>
        <v>42640</v>
      </c>
      <c r="H12" s="41">
        <f t="shared" ref="H12:BS12" si="5">G12+1</f>
        <v>42641</v>
      </c>
      <c r="I12" s="41">
        <f t="shared" si="5"/>
        <v>42642</v>
      </c>
      <c r="J12" s="41">
        <f t="shared" si="5"/>
        <v>42643</v>
      </c>
      <c r="K12" s="41">
        <f t="shared" si="5"/>
        <v>42644</v>
      </c>
      <c r="L12" s="41">
        <f t="shared" si="5"/>
        <v>42645</v>
      </c>
      <c r="M12" s="41">
        <f t="shared" si="5"/>
        <v>42646</v>
      </c>
      <c r="N12" s="41">
        <f t="shared" si="5"/>
        <v>42647</v>
      </c>
      <c r="O12" s="41">
        <f t="shared" si="5"/>
        <v>42648</v>
      </c>
      <c r="P12" s="41">
        <f t="shared" si="5"/>
        <v>42649</v>
      </c>
      <c r="Q12" s="41">
        <f t="shared" si="5"/>
        <v>42650</v>
      </c>
      <c r="R12" s="41">
        <f t="shared" si="5"/>
        <v>42651</v>
      </c>
      <c r="S12" s="41">
        <f t="shared" si="5"/>
        <v>42652</v>
      </c>
      <c r="T12" s="41">
        <f t="shared" si="5"/>
        <v>42653</v>
      </c>
      <c r="U12" s="41">
        <f t="shared" si="5"/>
        <v>42654</v>
      </c>
      <c r="V12" s="41">
        <f t="shared" si="5"/>
        <v>42655</v>
      </c>
      <c r="W12" s="41">
        <f t="shared" si="5"/>
        <v>42656</v>
      </c>
      <c r="X12" s="41">
        <f t="shared" si="5"/>
        <v>42657</v>
      </c>
      <c r="Y12" s="41">
        <f t="shared" si="5"/>
        <v>42658</v>
      </c>
      <c r="Z12" s="41">
        <f t="shared" si="5"/>
        <v>42659</v>
      </c>
      <c r="AA12" s="41">
        <f t="shared" si="5"/>
        <v>42660</v>
      </c>
      <c r="AB12" s="41">
        <f t="shared" si="5"/>
        <v>42661</v>
      </c>
      <c r="AC12" s="41">
        <f t="shared" si="5"/>
        <v>42662</v>
      </c>
      <c r="AD12" s="41">
        <f t="shared" si="5"/>
        <v>42663</v>
      </c>
      <c r="AE12" s="41">
        <f t="shared" si="5"/>
        <v>42664</v>
      </c>
      <c r="AF12" s="41">
        <f t="shared" si="5"/>
        <v>42665</v>
      </c>
      <c r="AG12" s="41">
        <f t="shared" si="5"/>
        <v>42666</v>
      </c>
      <c r="AH12" s="41">
        <f t="shared" si="5"/>
        <v>42667</v>
      </c>
      <c r="AI12" s="41">
        <f t="shared" si="5"/>
        <v>42668</v>
      </c>
      <c r="AJ12" s="41">
        <f t="shared" si="5"/>
        <v>42669</v>
      </c>
      <c r="AK12" s="41">
        <f t="shared" si="5"/>
        <v>42670</v>
      </c>
      <c r="AL12" s="41">
        <f t="shared" si="5"/>
        <v>42671</v>
      </c>
      <c r="AM12" s="41">
        <f t="shared" si="5"/>
        <v>42672</v>
      </c>
      <c r="AN12" s="41">
        <f t="shared" si="5"/>
        <v>42673</v>
      </c>
      <c r="AO12" s="41">
        <f t="shared" si="5"/>
        <v>42674</v>
      </c>
      <c r="AP12" s="41">
        <f t="shared" si="5"/>
        <v>42675</v>
      </c>
      <c r="AQ12" s="41">
        <f t="shared" si="5"/>
        <v>42676</v>
      </c>
      <c r="AR12" s="41">
        <f t="shared" si="5"/>
        <v>42677</v>
      </c>
      <c r="AS12" s="41">
        <f t="shared" si="5"/>
        <v>42678</v>
      </c>
      <c r="AT12" s="41">
        <f t="shared" si="5"/>
        <v>42679</v>
      </c>
      <c r="AU12" s="41">
        <f t="shared" si="5"/>
        <v>42680</v>
      </c>
      <c r="AV12" s="41">
        <f t="shared" si="5"/>
        <v>42681</v>
      </c>
      <c r="AW12" s="41">
        <f t="shared" si="5"/>
        <v>42682</v>
      </c>
      <c r="AX12" s="41">
        <f t="shared" si="5"/>
        <v>42683</v>
      </c>
      <c r="AY12" s="41">
        <f t="shared" si="5"/>
        <v>42684</v>
      </c>
      <c r="AZ12" s="41">
        <f t="shared" si="5"/>
        <v>42685</v>
      </c>
      <c r="BA12" s="41">
        <f t="shared" si="5"/>
        <v>42686</v>
      </c>
      <c r="BB12" s="41">
        <f t="shared" si="5"/>
        <v>42687</v>
      </c>
      <c r="BC12" s="41">
        <f t="shared" si="5"/>
        <v>42688</v>
      </c>
      <c r="BD12" s="41">
        <f t="shared" si="5"/>
        <v>42689</v>
      </c>
      <c r="BE12" s="41">
        <f t="shared" si="5"/>
        <v>42690</v>
      </c>
      <c r="BF12" s="41">
        <f t="shared" si="5"/>
        <v>42691</v>
      </c>
      <c r="BG12" s="41">
        <f t="shared" si="5"/>
        <v>42692</v>
      </c>
      <c r="BH12" s="41">
        <f t="shared" si="5"/>
        <v>42693</v>
      </c>
      <c r="BI12" s="41">
        <f t="shared" si="5"/>
        <v>42694</v>
      </c>
      <c r="BJ12" s="41">
        <f t="shared" si="5"/>
        <v>42695</v>
      </c>
      <c r="BK12" s="41">
        <f t="shared" si="5"/>
        <v>42696</v>
      </c>
      <c r="BL12" s="41">
        <f t="shared" si="5"/>
        <v>42697</v>
      </c>
      <c r="BM12" s="41">
        <f t="shared" si="5"/>
        <v>42698</v>
      </c>
      <c r="BN12" s="41">
        <f t="shared" si="5"/>
        <v>42699</v>
      </c>
      <c r="BO12" s="41">
        <f t="shared" si="5"/>
        <v>42700</v>
      </c>
      <c r="BP12" s="41">
        <f t="shared" si="5"/>
        <v>42701</v>
      </c>
      <c r="BQ12" s="41">
        <f t="shared" si="5"/>
        <v>42702</v>
      </c>
      <c r="BR12" s="41">
        <f t="shared" si="5"/>
        <v>42703</v>
      </c>
      <c r="BS12" s="41">
        <f t="shared" si="5"/>
        <v>42704</v>
      </c>
      <c r="BT12" s="41">
        <f t="shared" ref="BT12:CQ12" si="6">BS12+1</f>
        <v>42705</v>
      </c>
      <c r="BU12" s="41">
        <f t="shared" si="6"/>
        <v>42706</v>
      </c>
      <c r="BV12" s="41">
        <f t="shared" si="6"/>
        <v>42707</v>
      </c>
      <c r="BW12" s="41">
        <f t="shared" si="6"/>
        <v>42708</v>
      </c>
      <c r="BX12" s="41">
        <f t="shared" si="6"/>
        <v>42709</v>
      </c>
      <c r="BY12" s="41">
        <f t="shared" si="6"/>
        <v>42710</v>
      </c>
      <c r="BZ12" s="41">
        <f t="shared" si="6"/>
        <v>42711</v>
      </c>
      <c r="CA12" s="41">
        <f t="shared" si="6"/>
        <v>42712</v>
      </c>
      <c r="CB12" s="41">
        <f t="shared" si="6"/>
        <v>42713</v>
      </c>
      <c r="CC12" s="41">
        <f t="shared" si="6"/>
        <v>42714</v>
      </c>
      <c r="CD12" s="41">
        <f t="shared" si="6"/>
        <v>42715</v>
      </c>
      <c r="CE12" s="41">
        <f t="shared" si="6"/>
        <v>42716</v>
      </c>
      <c r="CF12" s="41">
        <f t="shared" si="6"/>
        <v>42717</v>
      </c>
      <c r="CG12" s="41">
        <f t="shared" si="6"/>
        <v>42718</v>
      </c>
      <c r="CH12" s="41">
        <f t="shared" si="6"/>
        <v>42719</v>
      </c>
      <c r="CI12" s="41">
        <f t="shared" si="6"/>
        <v>42720</v>
      </c>
      <c r="CJ12" s="41">
        <f t="shared" si="6"/>
        <v>42721</v>
      </c>
      <c r="CK12" s="41">
        <f t="shared" si="6"/>
        <v>42722</v>
      </c>
      <c r="CL12" s="41">
        <f t="shared" si="6"/>
        <v>42723</v>
      </c>
      <c r="CM12" s="41">
        <f t="shared" si="6"/>
        <v>42724</v>
      </c>
      <c r="CN12" s="41">
        <f t="shared" si="6"/>
        <v>42725</v>
      </c>
      <c r="CO12" s="41">
        <f t="shared" si="6"/>
        <v>42726</v>
      </c>
      <c r="CP12" s="41">
        <f t="shared" si="6"/>
        <v>42727</v>
      </c>
      <c r="CQ12" s="41">
        <f t="shared" si="6"/>
        <v>42728</v>
      </c>
      <c r="CR12" s="41">
        <f>IF(CQ$12="","",IF(MONTH(CQ$12+1)=MONTH(CQ$12),CQ$12+1,""))</f>
        <v>42729</v>
      </c>
      <c r="CS12" s="41">
        <f t="shared" ref="CS12:CY12" si="7">IF(CR$12="","",IF(MONTH(CR$12+1)=MONTH(CR$12),CR$12+1,""))</f>
        <v>42730</v>
      </c>
      <c r="CT12" s="41">
        <f t="shared" si="7"/>
        <v>42731</v>
      </c>
      <c r="CU12" s="41">
        <f t="shared" si="7"/>
        <v>42732</v>
      </c>
      <c r="CV12" s="41">
        <f t="shared" si="7"/>
        <v>42733</v>
      </c>
      <c r="CW12" s="41">
        <f t="shared" si="7"/>
        <v>42734</v>
      </c>
      <c r="CX12" s="41">
        <f t="shared" si="7"/>
        <v>42735</v>
      </c>
      <c r="CY12" s="41" t="str">
        <f t="shared" si="7"/>
        <v/>
      </c>
    </row>
    <row r="13" spans="1:103" x14ac:dyDescent="0.2">
      <c r="A13" s="38" t="s">
        <v>330</v>
      </c>
      <c r="B13" s="66">
        <v>42375</v>
      </c>
      <c r="C13" s="66">
        <v>42392</v>
      </c>
      <c r="D13" s="66" t="s">
        <v>295</v>
      </c>
      <c r="E13" s="22" t="s">
        <v>325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</row>
    <row r="14" spans="1:103" x14ac:dyDescent="0.2">
      <c r="A14" s="38" t="s">
        <v>331</v>
      </c>
      <c r="B14" s="66">
        <v>42381</v>
      </c>
      <c r="C14" s="66">
        <v>42391</v>
      </c>
      <c r="D14" s="66"/>
      <c r="E14" s="22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</row>
    <row r="15" spans="1:103" x14ac:dyDescent="0.2">
      <c r="A15" s="38" t="s">
        <v>332</v>
      </c>
      <c r="B15" s="66">
        <v>42410</v>
      </c>
      <c r="C15" s="66">
        <v>42423</v>
      </c>
      <c r="D15" s="66"/>
      <c r="E15" s="22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</row>
    <row r="16" spans="1:103" x14ac:dyDescent="0.2">
      <c r="A16" s="38" t="s">
        <v>333</v>
      </c>
      <c r="B16" s="66">
        <v>42370</v>
      </c>
      <c r="C16" s="66">
        <v>42379</v>
      </c>
      <c r="D16" s="22"/>
      <c r="E16" s="22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</row>
    <row r="17" spans="1:103" x14ac:dyDescent="0.2">
      <c r="A17" s="38" t="s">
        <v>195</v>
      </c>
      <c r="B17" s="22"/>
      <c r="C17" s="22"/>
      <c r="D17" s="22"/>
      <c r="E17" s="22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</row>
    <row r="18" spans="1:103" x14ac:dyDescent="0.2">
      <c r="A18" s="38" t="s">
        <v>196</v>
      </c>
      <c r="B18" s="22"/>
      <c r="C18" s="22"/>
      <c r="D18" s="22"/>
      <c r="E18" s="2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</row>
    <row r="19" spans="1:103" x14ac:dyDescent="0.2">
      <c r="A19" s="38" t="s">
        <v>197</v>
      </c>
      <c r="B19" s="22"/>
      <c r="C19" s="22"/>
      <c r="D19" s="22"/>
      <c r="E19" s="22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</row>
    <row r="20" spans="1:103" x14ac:dyDescent="0.2">
      <c r="A20" s="38" t="s">
        <v>198</v>
      </c>
      <c r="B20" s="22"/>
      <c r="C20" s="22"/>
      <c r="D20" s="22"/>
      <c r="E20" s="22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</row>
    <row r="21" spans="1:103" x14ac:dyDescent="0.2">
      <c r="A21" s="38" t="s">
        <v>199</v>
      </c>
      <c r="B21" s="22"/>
      <c r="C21" s="22"/>
      <c r="D21" s="22"/>
      <c r="E21" s="22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</row>
    <row r="22" spans="1:103" x14ac:dyDescent="0.2">
      <c r="A22" s="38" t="s">
        <v>200</v>
      </c>
      <c r="B22" s="22"/>
      <c r="C22" s="22"/>
      <c r="D22" s="22"/>
      <c r="E22" s="22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</row>
    <row r="23" spans="1:103" x14ac:dyDescent="0.2">
      <c r="A23" s="38" t="s">
        <v>201</v>
      </c>
      <c r="B23" s="22"/>
      <c r="C23" s="22"/>
      <c r="D23" s="22"/>
      <c r="E23" s="22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</row>
    <row r="24" spans="1:103" x14ac:dyDescent="0.2">
      <c r="A24" s="38" t="s">
        <v>202</v>
      </c>
      <c r="B24" s="22"/>
      <c r="C24" s="22"/>
      <c r="D24" s="22"/>
      <c r="E24" s="22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</row>
    <row r="25" spans="1:103" x14ac:dyDescent="0.2">
      <c r="A25" s="38" t="s">
        <v>203</v>
      </c>
      <c r="B25" s="22"/>
      <c r="C25" s="22"/>
      <c r="D25" s="22"/>
      <c r="E25" s="22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</row>
    <row r="26" spans="1:103" x14ac:dyDescent="0.2">
      <c r="A26" s="38" t="s">
        <v>204</v>
      </c>
      <c r="B26" s="22"/>
      <c r="C26" s="22"/>
      <c r="D26" s="22"/>
      <c r="E26" s="22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</row>
    <row r="27" spans="1:103" x14ac:dyDescent="0.2">
      <c r="A27" s="38" t="s">
        <v>205</v>
      </c>
      <c r="B27" s="22"/>
      <c r="C27" s="22"/>
      <c r="D27" s="22"/>
      <c r="E27" s="22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</row>
    <row r="28" spans="1:103" x14ac:dyDescent="0.2">
      <c r="A28" s="38" t="s">
        <v>206</v>
      </c>
      <c r="B28" s="22"/>
      <c r="C28" s="22"/>
      <c r="D28" s="22"/>
      <c r="E28" s="22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</row>
    <row r="29" spans="1:103" x14ac:dyDescent="0.2">
      <c r="A29" s="38" t="s">
        <v>207</v>
      </c>
      <c r="B29" s="22"/>
      <c r="C29" s="22"/>
      <c r="D29" s="22"/>
      <c r="E29" s="22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</row>
    <row r="30" spans="1:103" x14ac:dyDescent="0.2">
      <c r="A30" s="38" t="s">
        <v>208</v>
      </c>
      <c r="B30" s="22"/>
      <c r="C30" s="22"/>
      <c r="D30" s="22"/>
      <c r="E30" s="22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</row>
    <row r="31" spans="1:103" x14ac:dyDescent="0.2">
      <c r="A31" s="38" t="s">
        <v>209</v>
      </c>
      <c r="B31" s="22"/>
      <c r="C31" s="22"/>
      <c r="D31" s="22"/>
      <c r="E31" s="22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</row>
    <row r="32" spans="1:103" x14ac:dyDescent="0.2">
      <c r="A32" s="38" t="s">
        <v>210</v>
      </c>
      <c r="B32" s="22"/>
      <c r="C32" s="22"/>
      <c r="D32" s="22"/>
      <c r="E32" s="22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</row>
    <row r="33" spans="1:103" x14ac:dyDescent="0.2">
      <c r="A33" s="38" t="s">
        <v>211</v>
      </c>
      <c r="B33" s="22"/>
      <c r="C33" s="22"/>
      <c r="D33" s="22"/>
      <c r="E33" s="22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</row>
    <row r="34" spans="1:103" x14ac:dyDescent="0.2">
      <c r="A34" s="38" t="s">
        <v>212</v>
      </c>
      <c r="B34" s="22"/>
      <c r="C34" s="22"/>
      <c r="D34" s="22"/>
      <c r="E34" s="22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</row>
    <row r="35" spans="1:103" x14ac:dyDescent="0.2">
      <c r="A35" s="38" t="s">
        <v>213</v>
      </c>
      <c r="B35" s="22"/>
      <c r="C35" s="22"/>
      <c r="D35" s="22"/>
      <c r="E35" s="22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</row>
    <row r="36" spans="1:103" x14ac:dyDescent="0.2">
      <c r="A36" s="38" t="s">
        <v>214</v>
      </c>
      <c r="B36" s="22"/>
      <c r="C36" s="22"/>
      <c r="D36" s="22"/>
      <c r="E36" s="22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</row>
    <row r="37" spans="1:103" x14ac:dyDescent="0.2">
      <c r="A37" s="38" t="s">
        <v>215</v>
      </c>
      <c r="B37" s="22"/>
      <c r="C37" s="22"/>
      <c r="D37" s="22"/>
      <c r="E37" s="22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</row>
    <row r="38" spans="1:103" x14ac:dyDescent="0.2">
      <c r="A38" s="38" t="s">
        <v>216</v>
      </c>
      <c r="B38" s="22"/>
      <c r="C38" s="22"/>
      <c r="D38" s="22"/>
      <c r="E38" s="22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</row>
    <row r="39" spans="1:103" x14ac:dyDescent="0.2">
      <c r="A39" s="38" t="s">
        <v>217</v>
      </c>
      <c r="B39" s="22"/>
      <c r="C39" s="22"/>
      <c r="D39" s="22"/>
      <c r="E39" s="22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</row>
    <row r="40" spans="1:103" x14ac:dyDescent="0.2">
      <c r="A40" s="38" t="s">
        <v>218</v>
      </c>
      <c r="B40" s="22"/>
      <c r="C40" s="22"/>
      <c r="D40" s="22"/>
      <c r="E40" s="22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</row>
    <row r="41" spans="1:103" x14ac:dyDescent="0.2">
      <c r="A41" s="38" t="s">
        <v>219</v>
      </c>
      <c r="B41" s="22"/>
      <c r="C41" s="22"/>
      <c r="D41" s="22"/>
      <c r="E41" s="22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</row>
    <row r="42" spans="1:103" x14ac:dyDescent="0.2">
      <c r="A42" s="38" t="s">
        <v>220</v>
      </c>
      <c r="B42" s="22"/>
      <c r="C42" s="22"/>
      <c r="D42" s="22"/>
      <c r="E42" s="22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</row>
    <row r="43" spans="1:103" x14ac:dyDescent="0.2">
      <c r="A43" s="38" t="s">
        <v>221</v>
      </c>
      <c r="B43" s="22"/>
      <c r="C43" s="22"/>
      <c r="D43" s="22"/>
      <c r="E43" s="22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</row>
    <row r="44" spans="1:103" x14ac:dyDescent="0.2">
      <c r="A44" s="38" t="s">
        <v>222</v>
      </c>
      <c r="B44" s="22"/>
      <c r="C44" s="22"/>
      <c r="D44" s="22"/>
      <c r="E44" s="22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</row>
    <row r="45" spans="1:103" x14ac:dyDescent="0.2">
      <c r="A45" s="38" t="s">
        <v>223</v>
      </c>
      <c r="B45" s="22"/>
      <c r="C45" s="22"/>
      <c r="D45" s="22"/>
      <c r="E45" s="22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</row>
    <row r="46" spans="1:103" x14ac:dyDescent="0.2">
      <c r="A46" s="38" t="s">
        <v>224</v>
      </c>
      <c r="B46" s="22"/>
      <c r="C46" s="22"/>
      <c r="D46" s="22"/>
      <c r="E46" s="22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</row>
    <row r="47" spans="1:103" x14ac:dyDescent="0.2">
      <c r="A47" s="38" t="s">
        <v>225</v>
      </c>
      <c r="B47" s="22"/>
      <c r="C47" s="22"/>
      <c r="D47" s="22"/>
      <c r="E47" s="22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</row>
    <row r="48" spans="1:103" x14ac:dyDescent="0.2">
      <c r="A48" s="38" t="s">
        <v>226</v>
      </c>
      <c r="B48" s="22"/>
      <c r="C48" s="22"/>
      <c r="D48" s="22"/>
      <c r="E48" s="22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</row>
    <row r="49" spans="1:103" x14ac:dyDescent="0.2">
      <c r="A49" s="38" t="s">
        <v>227</v>
      </c>
      <c r="B49" s="22"/>
      <c r="C49" s="22"/>
      <c r="D49" s="22"/>
      <c r="E49" s="22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</row>
    <row r="50" spans="1:103" x14ac:dyDescent="0.2">
      <c r="A50" s="38" t="s">
        <v>228</v>
      </c>
      <c r="B50" s="22"/>
      <c r="C50" s="22"/>
      <c r="D50" s="22"/>
      <c r="E50" s="22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</row>
    <row r="51" spans="1:103" x14ac:dyDescent="0.2">
      <c r="A51" s="38" t="s">
        <v>229</v>
      </c>
      <c r="B51" s="22"/>
      <c r="C51" s="22"/>
      <c r="D51" s="22"/>
      <c r="E51" s="22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</row>
    <row r="52" spans="1:103" x14ac:dyDescent="0.2">
      <c r="A52" s="38" t="s">
        <v>230</v>
      </c>
      <c r="B52" s="22"/>
      <c r="C52" s="22"/>
      <c r="D52" s="22"/>
      <c r="E52" s="22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</row>
    <row r="53" spans="1:103" x14ac:dyDescent="0.2">
      <c r="A53" s="38" t="s">
        <v>231</v>
      </c>
      <c r="B53" s="22"/>
      <c r="C53" s="22"/>
      <c r="D53" s="22"/>
      <c r="E53" s="22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</row>
    <row r="54" spans="1:103" x14ac:dyDescent="0.2">
      <c r="A54" s="38" t="s">
        <v>232</v>
      </c>
      <c r="B54" s="22"/>
      <c r="C54" s="22"/>
      <c r="D54" s="22"/>
      <c r="E54" s="22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</row>
    <row r="55" spans="1:103" x14ac:dyDescent="0.2">
      <c r="A55" s="38" t="s">
        <v>233</v>
      </c>
      <c r="B55" s="22"/>
      <c r="C55" s="22"/>
      <c r="D55" s="22"/>
      <c r="E55" s="22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</row>
    <row r="56" spans="1:103" x14ac:dyDescent="0.2">
      <c r="A56" s="38" t="s">
        <v>234</v>
      </c>
      <c r="B56" s="22"/>
      <c r="C56" s="22"/>
      <c r="D56" s="22"/>
      <c r="E56" s="22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</row>
    <row r="57" spans="1:103" x14ac:dyDescent="0.2">
      <c r="A57" s="38" t="s">
        <v>235</v>
      </c>
      <c r="B57" s="22"/>
      <c r="C57" s="22"/>
      <c r="D57" s="22"/>
      <c r="E57" s="22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</row>
    <row r="58" spans="1:103" x14ac:dyDescent="0.2">
      <c r="A58" s="38" t="s">
        <v>236</v>
      </c>
      <c r="B58" s="22"/>
      <c r="C58" s="22"/>
      <c r="D58" s="22"/>
      <c r="E58" s="22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</row>
    <row r="59" spans="1:103" x14ac:dyDescent="0.2">
      <c r="A59" s="38" t="s">
        <v>237</v>
      </c>
      <c r="B59" s="22"/>
      <c r="C59" s="22"/>
      <c r="D59" s="22"/>
      <c r="E59" s="22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</row>
    <row r="60" spans="1:103" x14ac:dyDescent="0.2">
      <c r="A60" s="38" t="s">
        <v>238</v>
      </c>
      <c r="B60" s="22"/>
      <c r="C60" s="22"/>
      <c r="D60" s="22"/>
      <c r="E60" s="22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</row>
    <row r="61" spans="1:103" x14ac:dyDescent="0.2">
      <c r="A61" s="38" t="s">
        <v>239</v>
      </c>
      <c r="B61" s="22"/>
      <c r="C61" s="22"/>
      <c r="D61" s="22"/>
      <c r="E61" s="22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</row>
    <row r="62" spans="1:103" x14ac:dyDescent="0.2">
      <c r="A62" s="38" t="s">
        <v>240</v>
      </c>
      <c r="B62" s="22"/>
      <c r="C62" s="22"/>
      <c r="D62" s="22"/>
      <c r="E62" s="22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</row>
    <row r="63" spans="1:103" x14ac:dyDescent="0.2">
      <c r="A63" s="38" t="s">
        <v>241</v>
      </c>
      <c r="B63" s="22"/>
      <c r="C63" s="22"/>
      <c r="D63" s="22"/>
      <c r="E63" s="22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</row>
    <row r="64" spans="1:103" x14ac:dyDescent="0.2">
      <c r="A64" s="38" t="s">
        <v>242</v>
      </c>
      <c r="B64" s="22"/>
      <c r="C64" s="22"/>
      <c r="D64" s="22"/>
      <c r="E64" s="22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</row>
    <row r="65" spans="1:103" x14ac:dyDescent="0.2">
      <c r="A65" s="38" t="s">
        <v>243</v>
      </c>
      <c r="B65" s="22"/>
      <c r="C65" s="22"/>
      <c r="D65" s="22"/>
      <c r="E65" s="22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</row>
    <row r="66" spans="1:103" x14ac:dyDescent="0.2">
      <c r="A66" s="38" t="s">
        <v>244</v>
      </c>
      <c r="B66" s="22"/>
      <c r="C66" s="22"/>
      <c r="D66" s="22"/>
      <c r="E66" s="22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</row>
    <row r="67" spans="1:103" x14ac:dyDescent="0.2">
      <c r="A67" s="38" t="s">
        <v>245</v>
      </c>
      <c r="B67" s="22"/>
      <c r="C67" s="22"/>
      <c r="D67" s="22"/>
      <c r="E67" s="22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</row>
    <row r="68" spans="1:103" x14ac:dyDescent="0.2">
      <c r="A68" s="38" t="s">
        <v>246</v>
      </c>
      <c r="B68" s="22"/>
      <c r="C68" s="22"/>
      <c r="D68" s="22"/>
      <c r="E68" s="22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</row>
    <row r="69" spans="1:103" x14ac:dyDescent="0.2">
      <c r="A69" s="38" t="s">
        <v>247</v>
      </c>
      <c r="B69" s="22"/>
      <c r="C69" s="22"/>
      <c r="D69" s="22"/>
      <c r="E69" s="22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</row>
    <row r="70" spans="1:103" x14ac:dyDescent="0.2">
      <c r="A70" s="38" t="s">
        <v>248</v>
      </c>
      <c r="B70" s="22"/>
      <c r="C70" s="22"/>
      <c r="D70" s="22"/>
      <c r="E70" s="22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</row>
    <row r="71" spans="1:103" x14ac:dyDescent="0.2">
      <c r="A71" s="38" t="s">
        <v>249</v>
      </c>
      <c r="B71" s="22"/>
      <c r="C71" s="22"/>
      <c r="D71" s="22"/>
      <c r="E71" s="22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</row>
    <row r="72" spans="1:103" x14ac:dyDescent="0.2">
      <c r="A72" s="38" t="s">
        <v>250</v>
      </c>
      <c r="B72" s="22"/>
      <c r="C72" s="22"/>
      <c r="D72" s="22"/>
      <c r="E72" s="22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</row>
    <row r="73" spans="1:103" x14ac:dyDescent="0.2">
      <c r="A73" s="38" t="s">
        <v>251</v>
      </c>
      <c r="B73" s="22"/>
      <c r="C73" s="22"/>
      <c r="D73" s="22"/>
      <c r="E73" s="22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</row>
    <row r="74" spans="1:103" x14ac:dyDescent="0.2">
      <c r="A74" s="38" t="s">
        <v>252</v>
      </c>
      <c r="B74" s="22"/>
      <c r="C74" s="22"/>
      <c r="D74" s="22"/>
      <c r="E74" s="22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</row>
    <row r="75" spans="1:103" x14ac:dyDescent="0.2">
      <c r="A75" s="38" t="s">
        <v>253</v>
      </c>
      <c r="B75" s="22"/>
      <c r="C75" s="22"/>
      <c r="D75" s="22"/>
      <c r="E75" s="22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</row>
    <row r="76" spans="1:103" x14ac:dyDescent="0.2">
      <c r="A76" s="38" t="s">
        <v>254</v>
      </c>
      <c r="B76" s="22"/>
      <c r="C76" s="22"/>
      <c r="D76" s="22"/>
      <c r="E76" s="22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</row>
    <row r="77" spans="1:103" x14ac:dyDescent="0.2">
      <c r="A77" s="38" t="s">
        <v>255</v>
      </c>
      <c r="B77" s="22"/>
      <c r="C77" s="22"/>
      <c r="D77" s="22"/>
      <c r="E77" s="22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</row>
    <row r="78" spans="1:103" x14ac:dyDescent="0.2">
      <c r="A78" s="38" t="s">
        <v>256</v>
      </c>
      <c r="B78" s="22"/>
      <c r="C78" s="22"/>
      <c r="D78" s="22"/>
      <c r="E78" s="22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</row>
    <row r="79" spans="1:103" x14ac:dyDescent="0.2">
      <c r="A79" s="38" t="s">
        <v>257</v>
      </c>
      <c r="B79" s="22"/>
      <c r="C79" s="22"/>
      <c r="D79" s="22"/>
      <c r="E79" s="22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</row>
    <row r="80" spans="1:103" x14ac:dyDescent="0.2">
      <c r="A80" s="38" t="s">
        <v>258</v>
      </c>
      <c r="B80" s="22"/>
      <c r="C80" s="22"/>
      <c r="D80" s="22"/>
      <c r="E80" s="22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</row>
    <row r="81" spans="1:103" x14ac:dyDescent="0.2">
      <c r="A81" s="38" t="s">
        <v>259</v>
      </c>
      <c r="B81" s="22"/>
      <c r="C81" s="22"/>
      <c r="D81" s="22"/>
      <c r="E81" s="22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</row>
    <row r="82" spans="1:103" x14ac:dyDescent="0.2">
      <c r="A82" s="38" t="s">
        <v>260</v>
      </c>
      <c r="B82" s="22"/>
      <c r="C82" s="22"/>
      <c r="D82" s="22"/>
      <c r="E82" s="22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</row>
    <row r="83" spans="1:103" x14ac:dyDescent="0.2">
      <c r="A83" s="38" t="s">
        <v>261</v>
      </c>
      <c r="B83" s="22"/>
      <c r="C83" s="22"/>
      <c r="D83" s="22"/>
      <c r="E83" s="22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</row>
    <row r="84" spans="1:103" x14ac:dyDescent="0.2">
      <c r="A84" s="38" t="s">
        <v>262</v>
      </c>
      <c r="B84" s="22"/>
      <c r="C84" s="22"/>
      <c r="D84" s="22"/>
      <c r="E84" s="22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</row>
    <row r="85" spans="1:103" x14ac:dyDescent="0.2">
      <c r="A85" s="38" t="s">
        <v>263</v>
      </c>
      <c r="B85" s="22"/>
      <c r="C85" s="22"/>
      <c r="D85" s="22"/>
      <c r="E85" s="22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</row>
    <row r="86" spans="1:103" x14ac:dyDescent="0.2">
      <c r="A86" s="38" t="s">
        <v>264</v>
      </c>
      <c r="B86" s="22"/>
      <c r="C86" s="22"/>
      <c r="D86" s="22"/>
      <c r="E86" s="22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</row>
    <row r="87" spans="1:103" x14ac:dyDescent="0.2">
      <c r="A87" s="38" t="s">
        <v>265</v>
      </c>
      <c r="B87" s="22"/>
      <c r="C87" s="22"/>
      <c r="D87" s="22"/>
      <c r="E87" s="22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</row>
    <row r="88" spans="1:103" x14ac:dyDescent="0.2">
      <c r="A88" s="38" t="s">
        <v>266</v>
      </c>
      <c r="B88" s="22"/>
      <c r="C88" s="22"/>
      <c r="D88" s="22"/>
      <c r="E88" s="22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</row>
    <row r="89" spans="1:103" x14ac:dyDescent="0.2">
      <c r="A89" s="38" t="s">
        <v>267</v>
      </c>
      <c r="B89" s="22"/>
      <c r="C89" s="22"/>
      <c r="D89" s="22"/>
      <c r="E89" s="22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</row>
    <row r="90" spans="1:103" x14ac:dyDescent="0.2">
      <c r="A90" s="38" t="s">
        <v>268</v>
      </c>
      <c r="B90" s="22"/>
      <c r="C90" s="22"/>
      <c r="D90" s="22"/>
      <c r="E90" s="22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</row>
    <row r="91" spans="1:103" x14ac:dyDescent="0.2">
      <c r="A91" s="38" t="s">
        <v>269</v>
      </c>
      <c r="B91" s="22"/>
      <c r="C91" s="22"/>
      <c r="D91" s="22"/>
      <c r="E91" s="22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</row>
    <row r="92" spans="1:103" x14ac:dyDescent="0.2">
      <c r="A92" s="38" t="s">
        <v>270</v>
      </c>
      <c r="B92" s="22"/>
      <c r="C92" s="22"/>
      <c r="D92" s="22"/>
      <c r="E92" s="22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</row>
    <row r="93" spans="1:103" x14ac:dyDescent="0.2">
      <c r="A93" s="38" t="s">
        <v>271</v>
      </c>
      <c r="B93" s="22"/>
      <c r="C93" s="22"/>
      <c r="D93" s="22"/>
      <c r="E93" s="22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</row>
    <row r="94" spans="1:103" x14ac:dyDescent="0.2">
      <c r="A94" s="38" t="s">
        <v>272</v>
      </c>
      <c r="B94" s="22"/>
      <c r="C94" s="22"/>
      <c r="D94" s="22"/>
      <c r="E94" s="22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</row>
    <row r="95" spans="1:103" x14ac:dyDescent="0.2">
      <c r="A95" s="38" t="s">
        <v>273</v>
      </c>
      <c r="B95" s="22"/>
      <c r="C95" s="22"/>
      <c r="D95" s="22"/>
      <c r="E95" s="22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</row>
    <row r="96" spans="1:103" x14ac:dyDescent="0.2">
      <c r="A96" s="38" t="s">
        <v>274</v>
      </c>
      <c r="B96" s="22"/>
      <c r="C96" s="22"/>
      <c r="D96" s="22"/>
      <c r="E96" s="22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</row>
    <row r="97" spans="1:103" x14ac:dyDescent="0.2">
      <c r="A97" s="38" t="s">
        <v>275</v>
      </c>
      <c r="B97" s="22"/>
      <c r="C97" s="22"/>
      <c r="D97" s="22"/>
      <c r="E97" s="22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</row>
    <row r="98" spans="1:103" x14ac:dyDescent="0.2">
      <c r="A98" s="38" t="s">
        <v>276</v>
      </c>
      <c r="B98" s="22"/>
      <c r="C98" s="22"/>
      <c r="D98" s="22"/>
      <c r="E98" s="22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</row>
    <row r="99" spans="1:103" x14ac:dyDescent="0.2">
      <c r="A99" s="38" t="s">
        <v>277</v>
      </c>
      <c r="B99" s="22"/>
      <c r="C99" s="22"/>
      <c r="D99" s="22"/>
      <c r="E99" s="22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</row>
    <row r="100" spans="1:103" x14ac:dyDescent="0.2">
      <c r="A100" s="38" t="s">
        <v>278</v>
      </c>
      <c r="B100" s="22"/>
      <c r="C100" s="22"/>
      <c r="D100" s="22"/>
      <c r="E100" s="22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</row>
    <row r="101" spans="1:103" x14ac:dyDescent="0.2">
      <c r="A101" s="38" t="s">
        <v>279</v>
      </c>
      <c r="B101" s="22"/>
      <c r="C101" s="22"/>
      <c r="D101" s="22"/>
      <c r="E101" s="22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</row>
    <row r="102" spans="1:103" x14ac:dyDescent="0.2">
      <c r="A102" s="38" t="s">
        <v>280</v>
      </c>
      <c r="B102" s="22"/>
      <c r="C102" s="22"/>
      <c r="D102" s="22"/>
      <c r="E102" s="22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</row>
    <row r="103" spans="1:103" x14ac:dyDescent="0.2">
      <c r="A103" s="38" t="s">
        <v>281</v>
      </c>
      <c r="B103" s="22"/>
      <c r="C103" s="22"/>
      <c r="D103" s="22"/>
      <c r="E103" s="22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</row>
    <row r="104" spans="1:103" x14ac:dyDescent="0.2">
      <c r="A104" s="38" t="s">
        <v>282</v>
      </c>
      <c r="B104" s="22"/>
      <c r="C104" s="22"/>
      <c r="D104" s="22"/>
      <c r="E104" s="22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</row>
    <row r="105" spans="1:103" x14ac:dyDescent="0.2">
      <c r="A105" s="38" t="s">
        <v>283</v>
      </c>
      <c r="B105" s="22"/>
      <c r="C105" s="22"/>
      <c r="D105" s="22"/>
      <c r="E105" s="22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</row>
    <row r="106" spans="1:103" x14ac:dyDescent="0.2">
      <c r="A106" s="38" t="s">
        <v>284</v>
      </c>
      <c r="B106" s="22"/>
      <c r="C106" s="22"/>
      <c r="D106" s="22"/>
      <c r="E106" s="22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</row>
    <row r="107" spans="1:103" x14ac:dyDescent="0.2">
      <c r="A107" s="38" t="s">
        <v>285</v>
      </c>
      <c r="B107" s="22"/>
      <c r="C107" s="22"/>
      <c r="D107" s="22"/>
      <c r="E107" s="22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</row>
    <row r="108" spans="1:103" x14ac:dyDescent="0.2">
      <c r="A108" s="38" t="s">
        <v>286</v>
      </c>
      <c r="B108" s="22"/>
      <c r="C108" s="22"/>
      <c r="D108" s="22"/>
      <c r="E108" s="22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</row>
    <row r="109" spans="1:103" x14ac:dyDescent="0.2">
      <c r="A109" s="38" t="s">
        <v>287</v>
      </c>
      <c r="B109" s="22"/>
      <c r="C109" s="22"/>
      <c r="D109" s="22"/>
      <c r="E109" s="22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</row>
    <row r="110" spans="1:103" x14ac:dyDescent="0.2">
      <c r="A110" s="38" t="s">
        <v>288</v>
      </c>
      <c r="B110" s="22"/>
      <c r="C110" s="22"/>
      <c r="D110" s="22"/>
      <c r="E110" s="22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</row>
    <row r="111" spans="1:103" x14ac:dyDescent="0.2">
      <c r="A111" s="38" t="s">
        <v>289</v>
      </c>
      <c r="B111" s="22"/>
      <c r="C111" s="22"/>
      <c r="D111" s="22"/>
      <c r="E111" s="22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</row>
    <row r="112" spans="1:103" x14ac:dyDescent="0.2">
      <c r="A112" s="38" t="s">
        <v>290</v>
      </c>
      <c r="B112" s="22"/>
      <c r="C112" s="22"/>
      <c r="D112" s="22"/>
      <c r="E112" s="22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</row>
  </sheetData>
  <sheetProtection selectLockedCells="1" autoFilter="0"/>
  <mergeCells count="32">
    <mergeCell ref="AH10:AN10"/>
    <mergeCell ref="T10:Z10"/>
    <mergeCell ref="AA10:AG10"/>
    <mergeCell ref="CS10:CY10"/>
    <mergeCell ref="BQ10:BW10"/>
    <mergeCell ref="BJ10:BP10"/>
    <mergeCell ref="AO10:AU10"/>
    <mergeCell ref="AV10:BB10"/>
    <mergeCell ref="A3:E3"/>
    <mergeCell ref="B8:E8"/>
    <mergeCell ref="F10:L10"/>
    <mergeCell ref="M10:S10"/>
    <mergeCell ref="S3:V3"/>
    <mergeCell ref="S4:V4"/>
    <mergeCell ref="S5:V5"/>
    <mergeCell ref="S6:V6"/>
    <mergeCell ref="S7:V7"/>
    <mergeCell ref="CB7:CE7"/>
    <mergeCell ref="AX4:BA4"/>
    <mergeCell ref="AX5:BA5"/>
    <mergeCell ref="BC10:BI10"/>
    <mergeCell ref="CL10:CR10"/>
    <mergeCell ref="BX10:CD10"/>
    <mergeCell ref="CE10:CK10"/>
    <mergeCell ref="AX7:BA7"/>
    <mergeCell ref="AX8:BA8"/>
    <mergeCell ref="AX3:BA3"/>
    <mergeCell ref="CB3:CE3"/>
    <mergeCell ref="CB4:CE4"/>
    <mergeCell ref="CB5:CE5"/>
    <mergeCell ref="CB6:CE6"/>
    <mergeCell ref="AX6:BA6"/>
  </mergeCells>
  <phoneticPr fontId="1" type="noConversion"/>
  <conditionalFormatting sqref="F11:CY112">
    <cfRule type="expression" dxfId="20" priority="2" stopIfTrue="1">
      <formula>WEEKDAY(F$12,2)&gt;5</formula>
    </cfRule>
  </conditionalFormatting>
  <conditionalFormatting sqref="G9:CY9">
    <cfRule type="expression" dxfId="19" priority="3" stopIfTrue="1">
      <formula>G9=F9</formula>
    </cfRule>
  </conditionalFormatting>
  <conditionalFormatting sqref="F13:CY112">
    <cfRule type="expression" dxfId="18" priority="1">
      <formula>AND(COUNT($B13,$C13)=2,F$12&gt;=$B13,F$12&lt;=$C13)</formula>
    </cfRule>
  </conditionalFormatting>
  <dataValidations count="1">
    <dataValidation type="list" allowBlank="1" showInputMessage="1" showErrorMessage="1" sqref="B1">
      <formula1>jaren</formula1>
    </dataValidation>
  </dataValidations>
  <pageMargins left="0" right="0" top="0" bottom="0" header="0" footer="0"/>
  <pageSetup paperSize="9" scale="35" fitToWidth="3" orientation="landscape" verticalDpi="1200" r:id="rId1"/>
  <headerFooter alignWithMargins="0"/>
  <colBreaks count="2" manualBreakCount="2">
    <brk id="36" max="1048575" man="1"/>
    <brk id="6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A88"/>
  <sheetViews>
    <sheetView showGridLines="0" workbookViewId="0"/>
  </sheetViews>
  <sheetFormatPr defaultColWidth="65.75" defaultRowHeight="11.25" x14ac:dyDescent="0.2"/>
  <cols>
    <col min="1" max="16384" width="65.75" style="16"/>
  </cols>
  <sheetData>
    <row r="1" spans="1:1" x14ac:dyDescent="0.2">
      <c r="A1" s="16" t="s">
        <v>136</v>
      </c>
    </row>
    <row r="2" spans="1:1" x14ac:dyDescent="0.2">
      <c r="A2" s="16" t="s">
        <v>53</v>
      </c>
    </row>
    <row r="3" spans="1:1" x14ac:dyDescent="0.2">
      <c r="A3" s="16" t="s">
        <v>54</v>
      </c>
    </row>
    <row r="4" spans="1:1" x14ac:dyDescent="0.2">
      <c r="A4" s="16" t="s">
        <v>55</v>
      </c>
    </row>
    <row r="5" spans="1:1" x14ac:dyDescent="0.2">
      <c r="A5" s="16" t="s">
        <v>56</v>
      </c>
    </row>
    <row r="6" spans="1:1" x14ac:dyDescent="0.2">
      <c r="A6" s="16" t="s">
        <v>57</v>
      </c>
    </row>
    <row r="7" spans="1:1" x14ac:dyDescent="0.2">
      <c r="A7" s="16" t="s">
        <v>58</v>
      </c>
    </row>
    <row r="8" spans="1:1" x14ac:dyDescent="0.2">
      <c r="A8" s="16" t="s">
        <v>59</v>
      </c>
    </row>
    <row r="9" spans="1:1" x14ac:dyDescent="0.2">
      <c r="A9" s="16" t="s">
        <v>60</v>
      </c>
    </row>
    <row r="10" spans="1:1" x14ac:dyDescent="0.2">
      <c r="A10" s="16" t="s">
        <v>61</v>
      </c>
    </row>
    <row r="11" spans="1:1" x14ac:dyDescent="0.2">
      <c r="A11" s="16" t="s">
        <v>62</v>
      </c>
    </row>
    <row r="12" spans="1:1" x14ac:dyDescent="0.2">
      <c r="A12" s="16" t="s">
        <v>63</v>
      </c>
    </row>
    <row r="13" spans="1:1" x14ac:dyDescent="0.2">
      <c r="A13" s="16" t="s">
        <v>64</v>
      </c>
    </row>
    <row r="14" spans="1:1" x14ac:dyDescent="0.2">
      <c r="A14" s="16" t="s">
        <v>65</v>
      </c>
    </row>
    <row r="15" spans="1:1" x14ac:dyDescent="0.2">
      <c r="A15" s="16" t="s">
        <v>66</v>
      </c>
    </row>
    <row r="16" spans="1:1" x14ac:dyDescent="0.2">
      <c r="A16" s="16" t="s">
        <v>138</v>
      </c>
    </row>
    <row r="17" spans="1:1" x14ac:dyDescent="0.2">
      <c r="A17" s="16" t="s">
        <v>67</v>
      </c>
    </row>
    <row r="18" spans="1:1" x14ac:dyDescent="0.2">
      <c r="A18" s="16" t="s">
        <v>139</v>
      </c>
    </row>
    <row r="19" spans="1:1" x14ac:dyDescent="0.2">
      <c r="A19" s="16" t="s">
        <v>68</v>
      </c>
    </row>
    <row r="20" spans="1:1" x14ac:dyDescent="0.2">
      <c r="A20" s="16" t="s">
        <v>69</v>
      </c>
    </row>
    <row r="21" spans="1:1" x14ac:dyDescent="0.2">
      <c r="A21" s="16" t="s">
        <v>70</v>
      </c>
    </row>
    <row r="22" spans="1:1" x14ac:dyDescent="0.2">
      <c r="A22" s="16" t="s">
        <v>71</v>
      </c>
    </row>
    <row r="23" spans="1:1" x14ac:dyDescent="0.2">
      <c r="A23" s="16" t="s">
        <v>72</v>
      </c>
    </row>
    <row r="24" spans="1:1" x14ac:dyDescent="0.2">
      <c r="A24" s="16" t="s">
        <v>73</v>
      </c>
    </row>
    <row r="25" spans="1:1" x14ac:dyDescent="0.2">
      <c r="A25" s="16" t="s">
        <v>74</v>
      </c>
    </row>
    <row r="26" spans="1:1" x14ac:dyDescent="0.2">
      <c r="A26" s="16" t="s">
        <v>75</v>
      </c>
    </row>
    <row r="27" spans="1:1" x14ac:dyDescent="0.2">
      <c r="A27" s="16" t="s">
        <v>76</v>
      </c>
    </row>
    <row r="28" spans="1:1" x14ac:dyDescent="0.2">
      <c r="A28" s="16" t="s">
        <v>77</v>
      </c>
    </row>
    <row r="29" spans="1:1" x14ac:dyDescent="0.2">
      <c r="A29" s="16" t="s">
        <v>78</v>
      </c>
    </row>
    <row r="30" spans="1:1" x14ac:dyDescent="0.2">
      <c r="A30" s="16" t="s">
        <v>79</v>
      </c>
    </row>
    <row r="31" spans="1:1" x14ac:dyDescent="0.2">
      <c r="A31" s="16" t="s">
        <v>80</v>
      </c>
    </row>
    <row r="32" spans="1:1" x14ac:dyDescent="0.2">
      <c r="A32" s="16" t="s">
        <v>81</v>
      </c>
    </row>
    <row r="33" spans="1:1" x14ac:dyDescent="0.2">
      <c r="A33" s="16" t="s">
        <v>82</v>
      </c>
    </row>
    <row r="34" spans="1:1" x14ac:dyDescent="0.2">
      <c r="A34" s="16" t="s">
        <v>83</v>
      </c>
    </row>
    <row r="35" spans="1:1" x14ac:dyDescent="0.2">
      <c r="A35" s="16" t="s">
        <v>84</v>
      </c>
    </row>
    <row r="36" spans="1:1" x14ac:dyDescent="0.2">
      <c r="A36" s="16" t="s">
        <v>140</v>
      </c>
    </row>
    <row r="37" spans="1:1" x14ac:dyDescent="0.2">
      <c r="A37" s="16" t="s">
        <v>85</v>
      </c>
    </row>
    <row r="38" spans="1:1" x14ac:dyDescent="0.2">
      <c r="A38" s="16" t="s">
        <v>86</v>
      </c>
    </row>
    <row r="39" spans="1:1" x14ac:dyDescent="0.2">
      <c r="A39" s="16" t="s">
        <v>87</v>
      </c>
    </row>
    <row r="40" spans="1:1" x14ac:dyDescent="0.2">
      <c r="A40" s="16" t="s">
        <v>88</v>
      </c>
    </row>
    <row r="41" spans="1:1" x14ac:dyDescent="0.2">
      <c r="A41" s="16" t="s">
        <v>89</v>
      </c>
    </row>
    <row r="42" spans="1:1" x14ac:dyDescent="0.2">
      <c r="A42" s="16" t="s">
        <v>90</v>
      </c>
    </row>
    <row r="43" spans="1:1" x14ac:dyDescent="0.2">
      <c r="A43" s="16" t="s">
        <v>91</v>
      </c>
    </row>
    <row r="44" spans="1:1" x14ac:dyDescent="0.2">
      <c r="A44" s="16" t="s">
        <v>92</v>
      </c>
    </row>
    <row r="45" spans="1:1" x14ac:dyDescent="0.2">
      <c r="A45" s="16" t="s">
        <v>93</v>
      </c>
    </row>
    <row r="46" spans="1:1" x14ac:dyDescent="0.2">
      <c r="A46" s="16" t="s">
        <v>94</v>
      </c>
    </row>
    <row r="47" spans="1:1" x14ac:dyDescent="0.2">
      <c r="A47" s="16" t="s">
        <v>95</v>
      </c>
    </row>
    <row r="48" spans="1:1" x14ac:dyDescent="0.2">
      <c r="A48" s="16" t="s">
        <v>96</v>
      </c>
    </row>
    <row r="49" spans="1:1" x14ac:dyDescent="0.2">
      <c r="A49" s="16" t="s">
        <v>97</v>
      </c>
    </row>
    <row r="50" spans="1:1" x14ac:dyDescent="0.2">
      <c r="A50" s="16" t="s">
        <v>98</v>
      </c>
    </row>
    <row r="51" spans="1:1" x14ac:dyDescent="0.2">
      <c r="A51" s="16" t="s">
        <v>99</v>
      </c>
    </row>
    <row r="52" spans="1:1" x14ac:dyDescent="0.2">
      <c r="A52" s="16" t="s">
        <v>100</v>
      </c>
    </row>
    <row r="53" spans="1:1" x14ac:dyDescent="0.2">
      <c r="A53" s="16" t="s">
        <v>101</v>
      </c>
    </row>
    <row r="54" spans="1:1" x14ac:dyDescent="0.2">
      <c r="A54" s="16" t="s">
        <v>102</v>
      </c>
    </row>
    <row r="55" spans="1:1" x14ac:dyDescent="0.2">
      <c r="A55" s="16" t="s">
        <v>103</v>
      </c>
    </row>
    <row r="56" spans="1:1" x14ac:dyDescent="0.2">
      <c r="A56" s="16" t="s">
        <v>104</v>
      </c>
    </row>
    <row r="57" spans="1:1" x14ac:dyDescent="0.2">
      <c r="A57" s="16" t="s">
        <v>105</v>
      </c>
    </row>
    <row r="58" spans="1:1" x14ac:dyDescent="0.2">
      <c r="A58" s="16" t="s">
        <v>106</v>
      </c>
    </row>
    <row r="59" spans="1:1" x14ac:dyDescent="0.2">
      <c r="A59" s="16" t="s">
        <v>107</v>
      </c>
    </row>
    <row r="60" spans="1:1" x14ac:dyDescent="0.2">
      <c r="A60" s="16" t="s">
        <v>108</v>
      </c>
    </row>
    <row r="61" spans="1:1" x14ac:dyDescent="0.2">
      <c r="A61" s="16" t="s">
        <v>109</v>
      </c>
    </row>
    <row r="62" spans="1:1" x14ac:dyDescent="0.2">
      <c r="A62" s="16" t="s">
        <v>110</v>
      </c>
    </row>
    <row r="63" spans="1:1" x14ac:dyDescent="0.2">
      <c r="A63" s="16" t="s">
        <v>111</v>
      </c>
    </row>
    <row r="64" spans="1:1" x14ac:dyDescent="0.2">
      <c r="A64" s="16" t="s">
        <v>112</v>
      </c>
    </row>
    <row r="65" spans="1:1" x14ac:dyDescent="0.2">
      <c r="A65" s="16" t="s">
        <v>113</v>
      </c>
    </row>
    <row r="66" spans="1:1" x14ac:dyDescent="0.2">
      <c r="A66" s="16" t="s">
        <v>114</v>
      </c>
    </row>
    <row r="67" spans="1:1" x14ac:dyDescent="0.2">
      <c r="A67" s="16" t="s">
        <v>115</v>
      </c>
    </row>
    <row r="68" spans="1:1" x14ac:dyDescent="0.2">
      <c r="A68" s="16" t="s">
        <v>116</v>
      </c>
    </row>
    <row r="69" spans="1:1" x14ac:dyDescent="0.2">
      <c r="A69" s="16" t="s">
        <v>117</v>
      </c>
    </row>
    <row r="70" spans="1:1" x14ac:dyDescent="0.2">
      <c r="A70" s="16" t="s">
        <v>118</v>
      </c>
    </row>
    <row r="71" spans="1:1" x14ac:dyDescent="0.2">
      <c r="A71" s="16" t="s">
        <v>141</v>
      </c>
    </row>
    <row r="72" spans="1:1" x14ac:dyDescent="0.2">
      <c r="A72" s="16" t="s">
        <v>119</v>
      </c>
    </row>
    <row r="73" spans="1:1" x14ac:dyDescent="0.2">
      <c r="A73" s="16" t="s">
        <v>120</v>
      </c>
    </row>
    <row r="74" spans="1:1" x14ac:dyDescent="0.2">
      <c r="A74" s="16" t="s">
        <v>121</v>
      </c>
    </row>
    <row r="75" spans="1:1" x14ac:dyDescent="0.2">
      <c r="A75" s="16" t="s">
        <v>122</v>
      </c>
    </row>
    <row r="76" spans="1:1" x14ac:dyDescent="0.2">
      <c r="A76" s="16" t="s">
        <v>123</v>
      </c>
    </row>
    <row r="77" spans="1:1" x14ac:dyDescent="0.2">
      <c r="A77" s="16" t="s">
        <v>124</v>
      </c>
    </row>
    <row r="78" spans="1:1" x14ac:dyDescent="0.2">
      <c r="A78" s="16" t="s">
        <v>125</v>
      </c>
    </row>
    <row r="79" spans="1:1" x14ac:dyDescent="0.2">
      <c r="A79" s="16" t="s">
        <v>126</v>
      </c>
    </row>
    <row r="80" spans="1:1" x14ac:dyDescent="0.2">
      <c r="A80" s="16" t="s">
        <v>127</v>
      </c>
    </row>
    <row r="81" spans="1:1" x14ac:dyDescent="0.2">
      <c r="A81" s="16" t="s">
        <v>128</v>
      </c>
    </row>
    <row r="82" spans="1:1" x14ac:dyDescent="0.2">
      <c r="A82" s="16" t="s">
        <v>129</v>
      </c>
    </row>
    <row r="83" spans="1:1" x14ac:dyDescent="0.2">
      <c r="A83" s="16" t="s">
        <v>130</v>
      </c>
    </row>
    <row r="84" spans="1:1" x14ac:dyDescent="0.2">
      <c r="A84" s="16" t="s">
        <v>131</v>
      </c>
    </row>
    <row r="85" spans="1:1" x14ac:dyDescent="0.2">
      <c r="A85" s="16" t="s">
        <v>132</v>
      </c>
    </row>
    <row r="86" spans="1:1" x14ac:dyDescent="0.2">
      <c r="A86" s="16" t="s">
        <v>133</v>
      </c>
    </row>
    <row r="87" spans="1:1" x14ac:dyDescent="0.2">
      <c r="A87" s="16" t="s">
        <v>134</v>
      </c>
    </row>
    <row r="88" spans="1:1" x14ac:dyDescent="0.2">
      <c r="A88" s="16" t="s">
        <v>135</v>
      </c>
    </row>
  </sheetData>
  <sheetProtection password="CF1D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24</vt:i4>
      </vt:variant>
    </vt:vector>
  </HeadingPairs>
  <TitlesOfParts>
    <vt:vector size="30" baseType="lpstr">
      <vt:lpstr>data</vt:lpstr>
      <vt:lpstr>1e kwartaal</vt:lpstr>
      <vt:lpstr>2e kwartaal</vt:lpstr>
      <vt:lpstr>3e kwartaal</vt:lpstr>
      <vt:lpstr>4e kwartaal</vt:lpstr>
      <vt:lpstr>Formuleblad</vt:lpstr>
      <vt:lpstr>apr</vt:lpstr>
      <vt:lpstr>aug</vt:lpstr>
      <vt:lpstr>dec</vt:lpstr>
      <vt:lpstr>feb</vt:lpstr>
      <vt:lpstr>feestdagen</vt:lpstr>
      <vt:lpstr>jaar</vt:lpstr>
      <vt:lpstr>jan</vt:lpstr>
      <vt:lpstr>jaren</vt:lpstr>
      <vt:lpstr>jul</vt:lpstr>
      <vt:lpstr>jun</vt:lpstr>
      <vt:lpstr>mei</vt:lpstr>
      <vt:lpstr>mrt</vt:lpstr>
      <vt:lpstr>nov</vt:lpstr>
      <vt:lpstr>okt</vt:lpstr>
      <vt:lpstr>'1e kwartaal'!Print_Area</vt:lpstr>
      <vt:lpstr>'2e kwartaal'!Print_Area</vt:lpstr>
      <vt:lpstr>'3e kwartaal'!Print_Area</vt:lpstr>
      <vt:lpstr>'4e kwartaal'!Print_Area</vt:lpstr>
      <vt:lpstr>Formuleblad!Print_Area</vt:lpstr>
      <vt:lpstr>'1e kwartaal'!Print_Titles</vt:lpstr>
      <vt:lpstr>'2e kwartaal'!Print_Titles</vt:lpstr>
      <vt:lpstr>'3e kwartaal'!Print_Titles</vt:lpstr>
      <vt:lpstr>'4e kwartaal'!Print_Titles</vt:lpstr>
      <vt:lpstr>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test</cp:lastModifiedBy>
  <cp:lastPrinted>2009-02-11T17:50:54Z</cp:lastPrinted>
  <dcterms:created xsi:type="dcterms:W3CDTF">2004-04-22T13:51:07Z</dcterms:created>
  <dcterms:modified xsi:type="dcterms:W3CDTF">2016-02-13T11:29:32Z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TC012082761043</vt:lpwstr>
  </property>
</Properties>
</file>