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360" yWindow="150" windowWidth="22995" windowHeight="9525"/>
  </bookViews>
  <sheets>
    <sheet name="Blad1" sheetId="1" r:id="rId1"/>
    <sheet name="Blad2" sheetId="2" r:id="rId2"/>
    <sheet name="Blad3" sheetId="3" r:id="rId3"/>
  </sheets>
  <calcPr calcId="162913"/>
</workbook>
</file>

<file path=xl/calcChain.xml><?xml version="1.0" encoding="utf-8"?>
<calcChain xmlns="http://schemas.openxmlformats.org/spreadsheetml/2006/main">
  <c r="J4" i="1" l="1"/>
  <c r="H5" i="1"/>
  <c r="H6" i="1"/>
  <c r="H7" i="1"/>
  <c r="H8" i="1"/>
  <c r="J8" i="1" s="1"/>
  <c r="L8" i="1" s="1"/>
  <c r="M8" i="1" s="1"/>
  <c r="H9" i="1"/>
  <c r="H10" i="1"/>
  <c r="H11" i="1"/>
  <c r="H12" i="1"/>
  <c r="H4" i="1"/>
  <c r="L5" i="1"/>
  <c r="L6" i="1"/>
  <c r="M6" i="1" s="1"/>
  <c r="L11" i="1"/>
  <c r="M11" i="1" s="1"/>
  <c r="J7" i="1"/>
  <c r="L7" i="1" s="1"/>
  <c r="M5" i="1"/>
  <c r="J5" i="1"/>
  <c r="J6" i="1"/>
  <c r="J9" i="1"/>
  <c r="L9" i="1" s="1"/>
  <c r="M9" i="1" s="1"/>
  <c r="J10" i="1"/>
  <c r="L10" i="1" s="1"/>
  <c r="M10" i="1" s="1"/>
  <c r="J11" i="1"/>
  <c r="I5" i="1"/>
  <c r="I6" i="1"/>
  <c r="I7" i="1"/>
  <c r="I8" i="1"/>
  <c r="I9" i="1"/>
  <c r="I10" i="1"/>
  <c r="I11" i="1"/>
  <c r="I12" i="1"/>
  <c r="I4" i="1"/>
  <c r="G5" i="1"/>
  <c r="G6" i="1"/>
  <c r="G8" i="1"/>
  <c r="G9" i="1"/>
  <c r="G10" i="1"/>
  <c r="G11" i="1"/>
  <c r="E11" i="1"/>
  <c r="E8" i="1"/>
  <c r="E9" i="1"/>
  <c r="E10" i="1"/>
  <c r="E5" i="1"/>
  <c r="E6" i="1"/>
  <c r="F5" i="1"/>
  <c r="F6" i="1"/>
  <c r="F7" i="1"/>
  <c r="F8" i="1"/>
  <c r="F9" i="1"/>
  <c r="F10" i="1"/>
  <c r="F11" i="1"/>
  <c r="F12" i="1"/>
  <c r="F4" i="1"/>
  <c r="E7" i="1" l="1"/>
  <c r="G7" i="1" s="1"/>
  <c r="E4" i="1"/>
  <c r="G4" i="1" s="1"/>
  <c r="E12" i="1"/>
  <c r="G12" i="1" s="1"/>
  <c r="M7" i="1"/>
  <c r="L4" i="1" l="1"/>
  <c r="M4" i="1" s="1"/>
  <c r="J12" i="1"/>
  <c r="L12" i="1" s="1"/>
  <c r="M12" i="1" s="1"/>
</calcChain>
</file>

<file path=xl/sharedStrings.xml><?xml version="1.0" encoding="utf-8"?>
<sst xmlns="http://schemas.openxmlformats.org/spreadsheetml/2006/main" count="13" uniqueCount="13">
  <si>
    <t>Week nummer</t>
  </si>
  <si>
    <t>Datum</t>
  </si>
  <si>
    <t>Begintijd</t>
  </si>
  <si>
    <t>Eindtijd</t>
  </si>
  <si>
    <t>Pauze</t>
  </si>
  <si>
    <t>gewerkte tijd</t>
  </si>
  <si>
    <t>Overuren</t>
  </si>
  <si>
    <t>Tarief</t>
  </si>
  <si>
    <t>Uren inclusief</t>
  </si>
  <si>
    <t>Netto Uurloon</t>
  </si>
  <si>
    <t>norm uren</t>
  </si>
  <si>
    <t>Totaaltijd</t>
  </si>
  <si>
    <t>Totaal
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</si>
</sst>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[$-F800]dddd\,\ mmmm\ dd\,\ yyyy"/>
    <numFmt numFmtId="165" formatCode="h:mm;@"/>
  </numFmts>
  <fonts count="4" x14ac:knownFonts="1">
    <font>
      <sz val="11"/>
      <color theme="1"/>
      <name val="Calibri"/>
      <family val="2"/>
      <scheme val="minor"/>
    </font>
    <font>
      <sz val="11"/>
      <color rgb="FF525252"/>
      <name val="Arial"/>
      <family val="2"/>
    </font>
    <font>
      <sz val="11"/>
      <color rgb="FF00B0F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vertical="center" wrapText="1"/>
    </xf>
    <xf numFmtId="20" fontId="1" fillId="0" borderId="0" xfId="0" applyNumberFormat="1" applyFont="1" applyAlignment="1">
      <alignment vertical="center" wrapText="1"/>
    </xf>
    <xf numFmtId="20" fontId="1" fillId="0" borderId="0" xfId="0" applyNumberFormat="1" applyFont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 wrapText="1"/>
    </xf>
    <xf numFmtId="0" fontId="2" fillId="0" borderId="0" xfId="0" applyFont="1"/>
    <xf numFmtId="20" fontId="2" fillId="0" borderId="0" xfId="0" applyNumberFormat="1" applyFont="1"/>
    <xf numFmtId="165" fontId="0" fillId="0" borderId="0" xfId="0" applyNumberForma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20" fontId="1" fillId="2" borderId="0" xfId="0" applyNumberFormat="1" applyFont="1" applyFill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0" fillId="0" borderId="0" xfId="0" applyFill="1"/>
    <xf numFmtId="0" fontId="1" fillId="0" borderId="0" xfId="0" applyFont="1" applyFill="1" applyAlignment="1">
      <alignment vertical="center" wrapText="1"/>
    </xf>
    <xf numFmtId="9" fontId="1" fillId="0" borderId="0" xfId="0" applyNumberFormat="1" applyFont="1" applyFill="1" applyAlignment="1">
      <alignment horizontal="right" vertical="center" wrapText="1"/>
    </xf>
    <xf numFmtId="20" fontId="1" fillId="0" borderId="0" xfId="0" applyNumberFormat="1" applyFont="1" applyFill="1" applyAlignment="1">
      <alignment horizontal="right" vertical="center" wrapText="1"/>
    </xf>
    <xf numFmtId="44" fontId="1" fillId="2" borderId="0" xfId="1" applyFont="1" applyFill="1" applyAlignment="1">
      <alignment vertical="center" wrapText="1"/>
    </xf>
    <xf numFmtId="44" fontId="1" fillId="0" borderId="0" xfId="1" applyFont="1" applyFill="1" applyAlignment="1">
      <alignment horizontal="right" vertical="center" wrapText="1"/>
    </xf>
    <xf numFmtId="44" fontId="1" fillId="2" borderId="0" xfId="0" applyNumberFormat="1" applyFont="1" applyFill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activeCell="K6" sqref="K6"/>
    </sheetView>
  </sheetViews>
  <sheetFormatPr defaultRowHeight="15" x14ac:dyDescent="0.25"/>
  <cols>
    <col min="2" max="2" width="21.85546875" bestFit="1" customWidth="1"/>
    <col min="7" max="7" width="9.42578125" bestFit="1" customWidth="1"/>
    <col min="8" max="8" width="10.28515625" customWidth="1"/>
    <col min="10" max="10" width="10.42578125" customWidth="1"/>
    <col min="12" max="12" width="11.85546875" customWidth="1"/>
    <col min="13" max="13" width="12.140625" bestFit="1" customWidth="1"/>
    <col min="14" max="14" width="10.140625" bestFit="1" customWidth="1"/>
  </cols>
  <sheetData>
    <row r="1" spans="1:16" x14ac:dyDescent="0.25">
      <c r="O1" s="5" t="s">
        <v>10</v>
      </c>
    </row>
    <row r="2" spans="1:16" x14ac:dyDescent="0.25">
      <c r="I2" s="12"/>
      <c r="J2" s="12"/>
      <c r="K2" s="8"/>
      <c r="L2" s="12"/>
      <c r="M2" s="12"/>
      <c r="N2" s="8"/>
      <c r="O2" s="6">
        <v>0.33333333333333331</v>
      </c>
    </row>
    <row r="3" spans="1:16" ht="28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11</v>
      </c>
      <c r="G3" s="1" t="s">
        <v>5</v>
      </c>
      <c r="H3" s="1" t="s">
        <v>6</v>
      </c>
      <c r="I3" s="13" t="s">
        <v>7</v>
      </c>
      <c r="J3" s="13" t="s">
        <v>8</v>
      </c>
      <c r="K3" s="9"/>
      <c r="L3" s="13" t="s">
        <v>12</v>
      </c>
      <c r="M3" s="13" t="s">
        <v>9</v>
      </c>
      <c r="N3" s="16">
        <v>9.5</v>
      </c>
    </row>
    <row r="4" spans="1:16" x14ac:dyDescent="0.25">
      <c r="A4" s="11">
        <v>22</v>
      </c>
      <c r="B4" s="4">
        <v>42525</v>
      </c>
      <c r="C4" s="2">
        <v>0.16666666666666666</v>
      </c>
      <c r="D4" s="2">
        <v>0.70833333333333337</v>
      </c>
      <c r="E4" s="2">
        <f>IF(F4="","",IF(F4&gt;0.5,1.5/24,1/24))</f>
        <v>6.25E-2</v>
      </c>
      <c r="F4" s="2">
        <f>IF(COUNT(D4,C4)=2,MOD(D4-C4,1),"")</f>
        <v>0.54166666666666674</v>
      </c>
      <c r="G4" s="3">
        <f>IF(F4="","",ROUND(F4-E4,10))</f>
        <v>0.47916666670000002</v>
      </c>
      <c r="H4" s="7">
        <f>IF(AND(WEEKDAY(B4,2)&lt;6,D4-C4&gt;$O$2),G4-$O$2,IF(WEEKDAY(B4,2)&gt;5,G4,0))</f>
        <v>0.47916666670000002</v>
      </c>
      <c r="I4" s="14">
        <f>IF(WEEKDAY(B4,2)=7,200%,IF(WEEKDAY(B4,2)=6,150%,130%))</f>
        <v>1.5</v>
      </c>
      <c r="J4" s="15">
        <f>IF(H4="","",H4*I4)</f>
        <v>0.71875000005</v>
      </c>
      <c r="K4" s="9"/>
      <c r="L4" s="15">
        <f>IF(COUNT(D4,C4)&lt;2,"",IF(WEEKDAY(B4,2)&gt;5,J4,J4+IF(G4&gt;$O$2,$O$2,G4)))</f>
        <v>0.71875000005</v>
      </c>
      <c r="M4" s="17">
        <f>IFERROR(L4*24*$N$3,"")</f>
        <v>163.8750000114</v>
      </c>
      <c r="N4" s="9"/>
      <c r="P4" s="7"/>
    </row>
    <row r="5" spans="1:16" x14ac:dyDescent="0.25">
      <c r="A5" s="11"/>
      <c r="B5" s="4">
        <v>42526</v>
      </c>
      <c r="C5" s="1"/>
      <c r="D5" s="1"/>
      <c r="E5" s="2" t="str">
        <f t="shared" ref="E5:E10" si="0">IF(F5="","",IF(F5&gt;0.5,1.5/24,1/24))</f>
        <v/>
      </c>
      <c r="F5" s="2" t="str">
        <f t="shared" ref="F5:F12" si="1">IF(COUNT(D5,C5)=2,MOD(D5-C5,1),"")</f>
        <v/>
      </c>
      <c r="G5" s="3" t="str">
        <f t="shared" ref="G5:G12" si="2">IF(F5="","",ROUND(F5-E5,10))</f>
        <v/>
      </c>
      <c r="H5" s="7" t="str">
        <f t="shared" ref="H5:H12" si="3">IF(AND(WEEKDAY(B5,2)&lt;6,D5-C5&gt;$O$2),G5-$O$2,IF(WEEKDAY(B5,2)&gt;5,G5,0))</f>
        <v/>
      </c>
      <c r="I5" s="14">
        <f t="shared" ref="I5:I12" si="4">IF(WEEKDAY(B5,2)=7,200%,IF(WEEKDAY(B5,2)=6,150%,130%))</f>
        <v>2</v>
      </c>
      <c r="J5" s="15" t="str">
        <f t="shared" ref="J5:J12" si="5">IF(H5="","",H5*I5)</f>
        <v/>
      </c>
      <c r="K5" s="9"/>
      <c r="L5" s="15" t="str">
        <f t="shared" ref="L5:L12" si="6">IF(COUNT(D5,C5)&lt;2,"",IF(WEEKDAY(B5,2)&gt;5,J5,J5+IF(G5&gt;$O$2,$O$2,G5)))</f>
        <v/>
      </c>
      <c r="M5" s="17" t="str">
        <f t="shared" ref="M5:M12" si="7">IFERROR(L5*24*$N$3,"")</f>
        <v/>
      </c>
      <c r="N5" s="18"/>
      <c r="P5" s="7"/>
    </row>
    <row r="6" spans="1:16" x14ac:dyDescent="0.25">
      <c r="A6" s="11">
        <v>23</v>
      </c>
      <c r="B6" s="4">
        <v>42527</v>
      </c>
      <c r="C6" s="2">
        <v>0.20833333333333334</v>
      </c>
      <c r="D6" s="2">
        <v>0.70833333333333337</v>
      </c>
      <c r="E6" s="2">
        <f t="shared" si="0"/>
        <v>4.1666666666666664E-2</v>
      </c>
      <c r="F6" s="2">
        <f t="shared" si="1"/>
        <v>0.5</v>
      </c>
      <c r="G6" s="3">
        <f t="shared" si="2"/>
        <v>0.45833333329999998</v>
      </c>
      <c r="H6" s="7">
        <f t="shared" si="3"/>
        <v>0.12499999996666666</v>
      </c>
      <c r="I6" s="14">
        <f t="shared" si="4"/>
        <v>1.3</v>
      </c>
      <c r="J6" s="15">
        <f t="shared" si="5"/>
        <v>0.16249999995666667</v>
      </c>
      <c r="K6" s="10">
        <v>0</v>
      </c>
      <c r="L6" s="15">
        <f t="shared" si="6"/>
        <v>0.49583333329000001</v>
      </c>
      <c r="M6" s="17">
        <f t="shared" si="7"/>
        <v>113.04999999012</v>
      </c>
      <c r="N6" s="9"/>
      <c r="P6" s="7"/>
    </row>
    <row r="7" spans="1:16" x14ac:dyDescent="0.25">
      <c r="A7" s="11"/>
      <c r="B7" s="4">
        <v>42528</v>
      </c>
      <c r="C7" s="2">
        <v>0.20833333333333334</v>
      </c>
      <c r="D7" s="2">
        <v>0.29166666666666669</v>
      </c>
      <c r="E7" s="2">
        <f t="shared" si="0"/>
        <v>4.1666666666666664E-2</v>
      </c>
      <c r="F7" s="2">
        <f t="shared" si="1"/>
        <v>8.3333333333333343E-2</v>
      </c>
      <c r="G7" s="3">
        <f t="shared" si="2"/>
        <v>4.16666667E-2</v>
      </c>
      <c r="H7" s="7">
        <f t="shared" si="3"/>
        <v>0</v>
      </c>
      <c r="I7" s="14">
        <f t="shared" si="4"/>
        <v>1.3</v>
      </c>
      <c r="J7" s="15">
        <f>IF(H7="","",H7*I7)</f>
        <v>0</v>
      </c>
      <c r="K7" s="10">
        <v>0.33333333333333331</v>
      </c>
      <c r="L7" s="15">
        <f>IF(COUNT(D7,C7)&lt;2,"",IF(WEEKDAY(B7,2)&gt;5,J7,J7+IF(G7&gt;$O$2,$O$2,G7)))</f>
        <v>4.16666667E-2</v>
      </c>
      <c r="M7" s="17">
        <f t="shared" si="7"/>
        <v>9.5000000076000006</v>
      </c>
      <c r="N7" s="9"/>
      <c r="P7" s="7"/>
    </row>
    <row r="8" spans="1:16" x14ac:dyDescent="0.25">
      <c r="A8" s="11"/>
      <c r="B8" s="4">
        <v>42529</v>
      </c>
      <c r="C8" s="2">
        <v>0.20833333333333334</v>
      </c>
      <c r="D8" s="2">
        <v>0.25</v>
      </c>
      <c r="E8" s="2">
        <f t="shared" si="0"/>
        <v>4.1666666666666664E-2</v>
      </c>
      <c r="F8" s="2">
        <f t="shared" si="1"/>
        <v>4.1666666666666657E-2</v>
      </c>
      <c r="G8" s="3">
        <f t="shared" si="2"/>
        <v>0</v>
      </c>
      <c r="H8" s="7">
        <f t="shared" si="3"/>
        <v>0</v>
      </c>
      <c r="I8" s="14">
        <f t="shared" si="4"/>
        <v>1.3</v>
      </c>
      <c r="J8" s="15">
        <f t="shared" si="5"/>
        <v>0</v>
      </c>
      <c r="K8" s="10">
        <v>0.33333333333333331</v>
      </c>
      <c r="L8" s="15">
        <f t="shared" si="6"/>
        <v>0</v>
      </c>
      <c r="M8" s="17">
        <f t="shared" si="7"/>
        <v>0</v>
      </c>
      <c r="N8" s="9"/>
      <c r="P8" s="7"/>
    </row>
    <row r="9" spans="1:16" x14ac:dyDescent="0.25">
      <c r="A9" s="11"/>
      <c r="B9" s="4">
        <v>42530</v>
      </c>
      <c r="C9" s="2">
        <v>0.20833333333333334</v>
      </c>
      <c r="D9" s="2">
        <v>0.25</v>
      </c>
      <c r="E9" s="2">
        <f t="shared" si="0"/>
        <v>4.1666666666666664E-2</v>
      </c>
      <c r="F9" s="2">
        <f t="shared" si="1"/>
        <v>4.1666666666666657E-2</v>
      </c>
      <c r="G9" s="3">
        <f t="shared" si="2"/>
        <v>0</v>
      </c>
      <c r="H9" s="7">
        <f t="shared" si="3"/>
        <v>0</v>
      </c>
      <c r="I9" s="14">
        <f t="shared" si="4"/>
        <v>1.3</v>
      </c>
      <c r="J9" s="15">
        <f t="shared" si="5"/>
        <v>0</v>
      </c>
      <c r="K9" s="10">
        <v>0.33333333333333331</v>
      </c>
      <c r="L9" s="15">
        <f t="shared" si="6"/>
        <v>0</v>
      </c>
      <c r="M9" s="17">
        <f t="shared" si="7"/>
        <v>0</v>
      </c>
      <c r="N9" s="9"/>
      <c r="P9" s="7"/>
    </row>
    <row r="10" spans="1:16" x14ac:dyDescent="0.25">
      <c r="A10" s="11"/>
      <c r="B10" s="4">
        <v>42531</v>
      </c>
      <c r="C10" s="2">
        <v>0.20833333333333334</v>
      </c>
      <c r="D10" s="2">
        <v>0.25</v>
      </c>
      <c r="E10" s="2">
        <f t="shared" si="0"/>
        <v>4.1666666666666664E-2</v>
      </c>
      <c r="F10" s="2">
        <f t="shared" si="1"/>
        <v>4.1666666666666657E-2</v>
      </c>
      <c r="G10" s="3">
        <f t="shared" si="2"/>
        <v>0</v>
      </c>
      <c r="H10" s="7">
        <f t="shared" si="3"/>
        <v>0</v>
      </c>
      <c r="I10" s="14">
        <f t="shared" si="4"/>
        <v>1.3</v>
      </c>
      <c r="J10" s="15">
        <f t="shared" si="5"/>
        <v>0</v>
      </c>
      <c r="K10" s="10">
        <v>0.33333333333333331</v>
      </c>
      <c r="L10" s="15">
        <f t="shared" si="6"/>
        <v>0</v>
      </c>
      <c r="M10" s="17">
        <f t="shared" si="7"/>
        <v>0</v>
      </c>
      <c r="N10" s="9"/>
      <c r="P10" s="7"/>
    </row>
    <row r="11" spans="1:16" x14ac:dyDescent="0.25">
      <c r="A11" s="11"/>
      <c r="B11" s="4">
        <v>42532</v>
      </c>
      <c r="C11" s="2">
        <v>0.16666666666666666</v>
      </c>
      <c r="D11" s="2">
        <v>0.63541666666666663</v>
      </c>
      <c r="E11" s="2">
        <f>IF(F11="","",IF(F11&gt;0.5,1.5/24,1/24))</f>
        <v>4.1666666666666664E-2</v>
      </c>
      <c r="F11" s="2">
        <f t="shared" si="1"/>
        <v>0.46875</v>
      </c>
      <c r="G11" s="3">
        <f t="shared" si="2"/>
        <v>0.42708333329999998</v>
      </c>
      <c r="H11" s="7">
        <f t="shared" si="3"/>
        <v>0.42708333329999998</v>
      </c>
      <c r="I11" s="14">
        <f t="shared" si="4"/>
        <v>1.5</v>
      </c>
      <c r="J11" s="15">
        <f t="shared" si="5"/>
        <v>0.64062499995</v>
      </c>
      <c r="K11" s="9"/>
      <c r="L11" s="15">
        <f t="shared" si="6"/>
        <v>0.64062499995</v>
      </c>
      <c r="M11" s="17">
        <f t="shared" si="7"/>
        <v>146.0624999886</v>
      </c>
      <c r="N11" s="9"/>
      <c r="P11" s="7"/>
    </row>
    <row r="12" spans="1:16" x14ac:dyDescent="0.25">
      <c r="A12" s="11"/>
      <c r="B12" s="4">
        <v>42533</v>
      </c>
      <c r="C12" s="2">
        <v>0.20833333333333334</v>
      </c>
      <c r="D12" s="2">
        <v>0.27083333333333331</v>
      </c>
      <c r="E12" s="2">
        <f>IF(F12="","",IF(F12&gt;0.5,1.5/24,1/24))</f>
        <v>4.1666666666666664E-2</v>
      </c>
      <c r="F12" s="2">
        <f t="shared" si="1"/>
        <v>6.2499999999999972E-2</v>
      </c>
      <c r="G12" s="3">
        <f t="shared" si="2"/>
        <v>2.08333333E-2</v>
      </c>
      <c r="H12" s="7">
        <f t="shared" si="3"/>
        <v>2.08333333E-2</v>
      </c>
      <c r="I12" s="14">
        <f t="shared" si="4"/>
        <v>2</v>
      </c>
      <c r="J12" s="15">
        <f t="shared" si="5"/>
        <v>4.1666666599999999E-2</v>
      </c>
      <c r="K12" s="9"/>
      <c r="L12" s="15">
        <f t="shared" si="6"/>
        <v>4.1666666599999999E-2</v>
      </c>
      <c r="M12" s="17">
        <f t="shared" si="7"/>
        <v>9.4999999848000005</v>
      </c>
      <c r="N12" s="18"/>
      <c r="P12" s="7"/>
    </row>
  </sheetData>
  <mergeCells count="2">
    <mergeCell ref="A4:A5"/>
    <mergeCell ref="A6:A12"/>
  </mergeCells>
  <pageMargins left="0.7" right="0.7" top="0.75" bottom="0.75" header="0.3" footer="0.3"/>
  <pageSetup paperSize="9" orientation="portrait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Bécude</dc:creator>
  <cp:lastModifiedBy>Geert Vandenhende</cp:lastModifiedBy>
  <dcterms:created xsi:type="dcterms:W3CDTF">2016-06-21T09:52:02Z</dcterms:created>
  <dcterms:modified xsi:type="dcterms:W3CDTF">2016-06-22T06:17:01Z</dcterms:modified>
</cp:coreProperties>
</file>