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1840" windowHeight="12585"/>
  </bookViews>
  <sheets>
    <sheet name="recept" sheetId="1" r:id="rId1"/>
    <sheet name="password" sheetId="2" r:id="rId2"/>
    <sheet name="Sheet3" sheetId="3" r:id="rId3"/>
  </sheets>
  <definedNames>
    <definedName name="coatingtype">password!$M$5:$M$26</definedName>
    <definedName name="lijst">password!$M$5:$AB$26</definedName>
  </definedNames>
  <calcPr calcId="124519"/>
</workbook>
</file>

<file path=xl/calcChain.xml><?xml version="1.0" encoding="utf-8"?>
<calcChain xmlns="http://schemas.openxmlformats.org/spreadsheetml/2006/main">
  <c r="C33" i="1"/>
  <c r="C28"/>
  <c r="C27"/>
  <c r="C26"/>
  <c r="C25"/>
  <c r="C24"/>
  <c r="C23"/>
  <c r="C22"/>
  <c r="C17"/>
  <c r="C16"/>
  <c r="C11"/>
  <c r="C10"/>
  <c r="C9"/>
  <c r="C8"/>
  <c r="C4"/>
  <c r="C18" l="1"/>
</calcChain>
</file>

<file path=xl/sharedStrings.xml><?xml version="1.0" encoding="utf-8"?>
<sst xmlns="http://schemas.openxmlformats.org/spreadsheetml/2006/main" count="220" uniqueCount="125">
  <si>
    <t>RECEPTNO:</t>
  </si>
  <si>
    <t>PLASMA SPRAY/HVOF LCW</t>
  </si>
  <si>
    <t>ONDERDEEL</t>
  </si>
  <si>
    <t>SULZER METCO MULTICOAT</t>
  </si>
  <si>
    <t>COATING:</t>
  </si>
  <si>
    <t>PROCES GAS</t>
  </si>
  <si>
    <t>Ar</t>
  </si>
  <si>
    <t>N2</t>
  </si>
  <si>
    <t>H2</t>
  </si>
  <si>
    <t>Air Jet</t>
  </si>
  <si>
    <t>INSTELWAARDE</t>
  </si>
  <si>
    <t>TOLERANTIE</t>
  </si>
  <si>
    <t xml:space="preserve"> +/-</t>
  </si>
  <si>
    <t>NLPM</t>
  </si>
  <si>
    <t>BAR</t>
  </si>
  <si>
    <t>GELIJKRICHTER</t>
  </si>
  <si>
    <t>REGULATING MODE</t>
  </si>
  <si>
    <t>Amperage</t>
  </si>
  <si>
    <t>Voltage</t>
  </si>
  <si>
    <t>Vermogen</t>
  </si>
  <si>
    <t>A</t>
  </si>
  <si>
    <t>V</t>
  </si>
  <si>
    <t>KW</t>
  </si>
  <si>
    <t>Kw</t>
  </si>
  <si>
    <t>Draaggas</t>
  </si>
  <si>
    <t>Feedrate</t>
  </si>
  <si>
    <t>SLMP</t>
  </si>
  <si>
    <t>gr/Min</t>
  </si>
  <si>
    <t>mBar</t>
  </si>
  <si>
    <t>Vibrator</t>
  </si>
  <si>
    <t>Hopper</t>
  </si>
  <si>
    <t>gr/min</t>
  </si>
  <si>
    <t>Poederpoort</t>
  </si>
  <si>
    <t>Poederslang</t>
  </si>
  <si>
    <t xml:space="preserve">POEDERLIJN </t>
  </si>
  <si>
    <t>Spuitafstand</t>
  </si>
  <si>
    <t>mm</t>
  </si>
  <si>
    <t>Draaitafel</t>
  </si>
  <si>
    <t>Rpm</t>
  </si>
  <si>
    <t>Lintrav mode</t>
  </si>
  <si>
    <t>Speed X-as</t>
  </si>
  <si>
    <t>mm/sec</t>
  </si>
  <si>
    <t>Number of steps</t>
  </si>
  <si>
    <t>number of cycles</t>
  </si>
  <si>
    <t>Width of steps</t>
  </si>
  <si>
    <t>Technical Order</t>
  </si>
  <si>
    <t>Straalgrit</t>
  </si>
  <si>
    <t>Pistool</t>
  </si>
  <si>
    <t>Tooling</t>
  </si>
  <si>
    <t>NSN</t>
  </si>
  <si>
    <t>OPMERKINGEN</t>
  </si>
  <si>
    <t>Partnummer</t>
  </si>
  <si>
    <t>DRAAITAFEL EN TRAVERSE</t>
  </si>
  <si>
    <t>ALGEMEEN</t>
  </si>
  <si>
    <t xml:space="preserve"> </t>
  </si>
  <si>
    <t>sel alles</t>
  </si>
  <si>
    <t>protection ,locked</t>
  </si>
  <si>
    <t>sel niet</t>
  </si>
  <si>
    <t>prot unlock</t>
  </si>
  <si>
    <t>revieuw/ changes/protect sheet</t>
  </si>
  <si>
    <t>vink select unlockes cells</t>
  </si>
  <si>
    <t>de cellen onder niet kunnen geweizigd worden</t>
  </si>
  <si>
    <t>password=</t>
  </si>
  <si>
    <t>PISTOOL + NOZZLE</t>
  </si>
  <si>
    <t>COATINGLIJST</t>
  </si>
  <si>
    <t>443 NS</t>
  </si>
  <si>
    <t>450 NS</t>
  </si>
  <si>
    <t>71 VF-NS</t>
  </si>
  <si>
    <t>.</t>
  </si>
  <si>
    <t>461 NS</t>
  </si>
  <si>
    <t>204 NS</t>
  </si>
  <si>
    <t>81 VF-NS</t>
  </si>
  <si>
    <t>PLASMA</t>
  </si>
  <si>
    <t>speed Z-as</t>
  </si>
  <si>
    <t>7MB-</t>
  </si>
  <si>
    <t xml:space="preserve">DRAAG GAS TYPE: </t>
  </si>
  <si>
    <t>ARGON</t>
  </si>
  <si>
    <t>AL2O3</t>
  </si>
  <si>
    <t>MACHINE</t>
  </si>
  <si>
    <t>2J-F100-</t>
  </si>
  <si>
    <t>57 NS</t>
  </si>
  <si>
    <t>601 NS</t>
  </si>
  <si>
    <t>105 NS</t>
  </si>
  <si>
    <t>45 VF-NS</t>
  </si>
  <si>
    <t>45 C-NS</t>
  </si>
  <si>
    <t xml:space="preserve">54 NS </t>
  </si>
  <si>
    <t>210 NS</t>
  </si>
  <si>
    <t>52 C-NS</t>
  </si>
  <si>
    <t>NOZZLE</t>
  </si>
  <si>
    <t>ARGON(LPM)</t>
  </si>
  <si>
    <t>STIKSTOF(LPM)</t>
  </si>
  <si>
    <t>AIRJET(BAR</t>
  </si>
  <si>
    <t>AMP</t>
  </si>
  <si>
    <t>VOLT</t>
  </si>
  <si>
    <t>DRAAGGAS 1</t>
  </si>
  <si>
    <t>DRAAGGAS 2</t>
  </si>
  <si>
    <t>VIBR</t>
  </si>
  <si>
    <t>HOPPER</t>
  </si>
  <si>
    <t>PP</t>
  </si>
  <si>
    <t>HOSE</t>
  </si>
  <si>
    <t>7MB-G</t>
  </si>
  <si>
    <t>H2(lpm)</t>
  </si>
  <si>
    <t>#</t>
  </si>
  <si>
    <t>#2</t>
  </si>
  <si>
    <t>ORANGE</t>
  </si>
  <si>
    <t>SD (mm)</t>
  </si>
  <si>
    <t>7MB-GE</t>
  </si>
  <si>
    <t xml:space="preserve">FEED </t>
  </si>
  <si>
    <t>RATE(G/MIN)</t>
  </si>
  <si>
    <t>BLACK</t>
  </si>
  <si>
    <t>7MB-GH</t>
  </si>
  <si>
    <t>105-115</t>
  </si>
  <si>
    <t>7MB-GP</t>
  </si>
  <si>
    <t>71 NS</t>
  </si>
  <si>
    <t>Mogelijkheid 3</t>
  </si>
  <si>
    <t>1.Selecteer de lijst</t>
  </si>
  <si>
    <t>2. Geef je lijst met namen een naam via &lt;invoegen naam definiëren&gt; bvb "namen"</t>
  </si>
  <si>
    <t>3. Selecteer de cel waar je keuze lijst moet komen</t>
  </si>
  <si>
    <t>4. Data=&gt;valideren=&gt;Toestaan, en kies voor &lt;Lijst&gt;</t>
  </si>
  <si>
    <t>5. Zet in het vak &lt; Bron&gt; "=namen"</t>
  </si>
  <si>
    <t>Het voordeel van deze is, dat je nu op elk werkblad kunt valideren met "=namen"</t>
  </si>
  <si>
    <t>En als je meerdere lijsten hebt kun je die op een appart blad zetten,</t>
  </si>
  <si>
    <t xml:space="preserve">die je later kunt verbergen. </t>
  </si>
  <si>
    <t>nop</t>
  </si>
  <si>
    <t>test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</si>
</sst>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9"/>
      <name val="Verdana"/>
      <family val="2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 applyProtection="1">
      <protection locked="0"/>
    </xf>
    <xf numFmtId="0" fontId="1" fillId="2" borderId="0" xfId="0" applyFont="1" applyFill="1" applyProtection="1">
      <protection locked="0"/>
    </xf>
    <xf numFmtId="164" fontId="0" fillId="0" borderId="0" xfId="0" applyNumberFormat="1" applyFill="1" applyProtection="1">
      <protection locked="0"/>
    </xf>
    <xf numFmtId="0" fontId="1" fillId="2" borderId="0" xfId="0" applyFont="1" applyFill="1" applyProtection="1"/>
    <xf numFmtId="0" fontId="0" fillId="0" borderId="0" xfId="0" applyProtection="1"/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/>
    </xf>
    <xf numFmtId="0" fontId="2" fillId="0" borderId="0" xfId="0" applyFont="1" applyProtection="1"/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164" fontId="0" fillId="0" borderId="0" xfId="0" applyNumberFormat="1" applyFill="1" applyAlignment="1" applyProtection="1">
      <alignment horizontal="left"/>
    </xf>
    <xf numFmtId="0" fontId="0" fillId="0" borderId="0" xfId="0" applyFill="1" applyProtection="1"/>
    <xf numFmtId="0" fontId="4" fillId="0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3" fillId="2" borderId="0" xfId="0" applyFont="1" applyFill="1" applyProtection="1"/>
    <xf numFmtId="0" fontId="0" fillId="2" borderId="0" xfId="0" applyFill="1" applyProtection="1"/>
    <xf numFmtId="0" fontId="2" fillId="2" borderId="0" xfId="0" applyFont="1" applyFill="1" applyProtection="1"/>
    <xf numFmtId="164" fontId="0" fillId="0" borderId="0" xfId="0" applyNumberFormat="1" applyProtection="1"/>
    <xf numFmtId="0" fontId="2" fillId="2" borderId="0" xfId="0" applyFont="1" applyFill="1" applyAlignment="1" applyProtection="1">
      <alignment horizontal="right"/>
    </xf>
    <xf numFmtId="0" fontId="4" fillId="0" borderId="0" xfId="0" applyFont="1" applyFill="1" applyProtection="1"/>
    <xf numFmtId="0" fontId="4" fillId="0" borderId="0" xfId="0" applyFont="1" applyProtection="1"/>
    <xf numFmtId="0" fontId="1" fillId="2" borderId="0" xfId="0" applyFont="1" applyFill="1" applyAlignment="1" applyProtection="1">
      <alignment horizontal="center"/>
    </xf>
    <xf numFmtId="3" fontId="0" fillId="0" borderId="0" xfId="0" applyNumberFormat="1" applyProtection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3" borderId="0" xfId="0" applyFill="1"/>
    <xf numFmtId="0" fontId="0" fillId="0" borderId="0" xfId="0" applyFill="1" applyAlignment="1">
      <alignment horizontal="center"/>
    </xf>
    <xf numFmtId="0" fontId="5" fillId="0" borderId="0" xfId="0" applyFont="1"/>
    <xf numFmtId="0" fontId="6" fillId="0" borderId="0" xfId="0" applyFont="1"/>
    <xf numFmtId="0" fontId="1" fillId="2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4" borderId="0" xfId="0" applyFill="1" applyAlignment="1">
      <alignment horizontal="center"/>
    </xf>
    <xf numFmtId="0" fontId="0" fillId="0" borderId="0" xfId="0" applyFont="1" applyFill="1" applyProtection="1">
      <protection locked="0"/>
    </xf>
    <xf numFmtId="0" fontId="0" fillId="0" borderId="0" xfId="0" applyFont="1" applyFill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workbookViewId="0">
      <selection activeCell="C26" sqref="C26"/>
    </sheetView>
  </sheetViews>
  <sheetFormatPr defaultRowHeight="15"/>
  <cols>
    <col min="1" max="1" width="11.85546875" style="5" bestFit="1" customWidth="1"/>
    <col min="2" max="2" width="15" style="5" customWidth="1"/>
    <col min="3" max="3" width="8.85546875" style="5" customWidth="1"/>
    <col min="4" max="6" width="9.140625" style="5"/>
    <col min="7" max="7" width="5.140625" style="5" customWidth="1"/>
    <col min="8" max="8" width="9.140625" style="5"/>
    <col min="9" max="9" width="11.140625" style="5" customWidth="1"/>
    <col min="10" max="16384" width="9.140625" style="5"/>
  </cols>
  <sheetData>
    <row r="1" spans="1:9">
      <c r="A1" s="4" t="s">
        <v>0</v>
      </c>
      <c r="B1" s="9" t="s">
        <v>124</v>
      </c>
      <c r="C1" s="38" t="s">
        <v>1</v>
      </c>
      <c r="D1" s="38"/>
      <c r="E1" s="38"/>
      <c r="F1" s="38"/>
      <c r="G1" s="4" t="s">
        <v>3</v>
      </c>
      <c r="H1" s="15"/>
      <c r="I1" s="16"/>
    </row>
    <row r="2" spans="1:9">
      <c r="A2" s="5" t="s">
        <v>2</v>
      </c>
      <c r="B2" s="39"/>
      <c r="C2" s="39"/>
      <c r="D2" s="39"/>
      <c r="E2" s="39"/>
      <c r="F2" s="39"/>
      <c r="H2" s="5" t="s">
        <v>4</v>
      </c>
      <c r="I2" s="10" t="s">
        <v>65</v>
      </c>
    </row>
    <row r="3" spans="1:9" ht="7.5" customHeight="1"/>
    <row r="4" spans="1:9">
      <c r="A4" s="4" t="s">
        <v>63</v>
      </c>
      <c r="B4" s="16"/>
      <c r="C4" s="2" t="str">
        <f>IF(I2="","",VLOOKUP(I2,lijst,2,FALSE))</f>
        <v>7MB-G</v>
      </c>
      <c r="D4" s="16"/>
      <c r="E4" s="16"/>
      <c r="F4" s="16"/>
      <c r="G4" s="16"/>
      <c r="H4" s="16"/>
      <c r="I4" s="16"/>
    </row>
    <row r="5" spans="1:9" ht="8.25" customHeight="1"/>
    <row r="6" spans="1:9">
      <c r="A6" s="4" t="s">
        <v>5</v>
      </c>
      <c r="B6" s="16"/>
      <c r="C6" s="17"/>
      <c r="D6" s="16"/>
      <c r="E6" s="16"/>
      <c r="F6" s="16"/>
      <c r="G6" s="17"/>
      <c r="H6" s="16"/>
      <c r="I6" s="16"/>
    </row>
    <row r="7" spans="1:9" ht="15" customHeight="1">
      <c r="C7" s="5" t="s">
        <v>10</v>
      </c>
      <c r="G7" s="5" t="s">
        <v>11</v>
      </c>
    </row>
    <row r="8" spans="1:9">
      <c r="A8" s="5" t="s">
        <v>6</v>
      </c>
      <c r="C8" s="41">
        <f>IF(I2="","",VLOOKUP(I2,lijst,3,FALSE))</f>
        <v>56.6</v>
      </c>
      <c r="D8" s="5" t="s">
        <v>13</v>
      </c>
      <c r="F8" s="6" t="s">
        <v>12</v>
      </c>
      <c r="G8" s="11">
        <v>3</v>
      </c>
      <c r="H8" s="5" t="s">
        <v>13</v>
      </c>
    </row>
    <row r="9" spans="1:9">
      <c r="A9" s="5" t="s">
        <v>7</v>
      </c>
      <c r="B9" s="18"/>
      <c r="C9" s="41">
        <f>IF($I$2="","",VLOOKUP($I$2,lijst,4,FALSE))</f>
        <v>0</v>
      </c>
      <c r="D9" s="5" t="s">
        <v>13</v>
      </c>
      <c r="F9" s="6" t="s">
        <v>12</v>
      </c>
      <c r="G9" s="11">
        <v>3</v>
      </c>
      <c r="H9" s="5" t="s">
        <v>13</v>
      </c>
    </row>
    <row r="10" spans="1:9">
      <c r="A10" s="5" t="s">
        <v>8</v>
      </c>
      <c r="B10" s="18"/>
      <c r="C10" s="41">
        <f>IF($I$2="","",VLOOKUP($I$2,lijst,5,FALSE))</f>
        <v>4.2</v>
      </c>
      <c r="D10" s="5" t="s">
        <v>13</v>
      </c>
      <c r="F10" s="6" t="s">
        <v>12</v>
      </c>
      <c r="G10" s="11">
        <v>0.6</v>
      </c>
      <c r="H10" s="5" t="s">
        <v>13</v>
      </c>
    </row>
    <row r="11" spans="1:9">
      <c r="A11" s="5" t="s">
        <v>9</v>
      </c>
      <c r="B11" s="18"/>
      <c r="C11" s="41">
        <f>IF($I$2="","",VLOOKUP($I$2,lijst,6,FALSE))</f>
        <v>1.5</v>
      </c>
      <c r="D11" s="5" t="s">
        <v>14</v>
      </c>
      <c r="F11" s="6" t="s">
        <v>12</v>
      </c>
      <c r="G11" s="11">
        <v>0.4</v>
      </c>
      <c r="H11" s="5" t="s">
        <v>14</v>
      </c>
    </row>
    <row r="12" spans="1:9" ht="7.5" customHeight="1"/>
    <row r="13" spans="1:9">
      <c r="A13" s="4" t="s">
        <v>15</v>
      </c>
      <c r="B13" s="16"/>
      <c r="C13" s="17"/>
      <c r="D13" s="16"/>
      <c r="E13" s="16"/>
      <c r="F13" s="16"/>
      <c r="G13" s="4" t="s">
        <v>11</v>
      </c>
      <c r="H13" s="15"/>
      <c r="I13" s="16"/>
    </row>
    <row r="14" spans="1:9">
      <c r="A14" s="5" t="s">
        <v>16</v>
      </c>
      <c r="C14" s="5" t="s">
        <v>10</v>
      </c>
      <c r="G14" s="5" t="s">
        <v>11</v>
      </c>
    </row>
    <row r="15" spans="1:9" ht="7.5" customHeight="1">
      <c r="C15" s="24"/>
    </row>
    <row r="16" spans="1:9">
      <c r="A16" s="5" t="s">
        <v>17</v>
      </c>
      <c r="C16" s="41">
        <f>IF($I$2="","",VLOOKUP($I$2,lijst,7,FALSE))</f>
        <v>507</v>
      </c>
      <c r="D16" s="5" t="s">
        <v>20</v>
      </c>
      <c r="F16" s="6" t="s">
        <v>12</v>
      </c>
      <c r="G16" s="12">
        <v>25</v>
      </c>
      <c r="H16" s="5" t="s">
        <v>20</v>
      </c>
    </row>
    <row r="17" spans="1:9">
      <c r="A17" s="5" t="s">
        <v>18</v>
      </c>
      <c r="C17" s="41">
        <f>IF($I$2="","",VLOOKUP($I$2,lijst,8,FALSE))</f>
        <v>0</v>
      </c>
      <c r="D17" s="5" t="s">
        <v>21</v>
      </c>
      <c r="F17" s="6" t="s">
        <v>12</v>
      </c>
      <c r="G17" s="12">
        <v>0.8</v>
      </c>
      <c r="H17" s="5" t="s">
        <v>21</v>
      </c>
    </row>
    <row r="18" spans="1:9">
      <c r="A18" s="5" t="s">
        <v>19</v>
      </c>
      <c r="C18" s="23">
        <f>C16*C17</f>
        <v>0</v>
      </c>
      <c r="D18" s="5" t="s">
        <v>22</v>
      </c>
      <c r="F18" s="6" t="s">
        <v>12</v>
      </c>
      <c r="G18" s="12">
        <v>3</v>
      </c>
      <c r="H18" s="5" t="s">
        <v>23</v>
      </c>
    </row>
    <row r="19" spans="1:9">
      <c r="A19" s="4" t="s">
        <v>34</v>
      </c>
      <c r="B19" s="22">
        <v>1</v>
      </c>
      <c r="C19" s="4" t="s">
        <v>75</v>
      </c>
      <c r="D19" s="16"/>
      <c r="E19" s="22" t="s">
        <v>76</v>
      </c>
      <c r="F19" s="16"/>
      <c r="G19" s="16"/>
      <c r="H19" s="16"/>
      <c r="I19" s="16"/>
    </row>
    <row r="20" spans="1:9">
      <c r="C20" s="5" t="s">
        <v>10</v>
      </c>
      <c r="G20" s="5" t="s">
        <v>11</v>
      </c>
    </row>
    <row r="21" spans="1:9" ht="7.5" customHeight="1"/>
    <row r="22" spans="1:9">
      <c r="A22" s="5" t="s">
        <v>24</v>
      </c>
      <c r="C22" s="41">
        <f>IF($I$2="","",VLOOKUP($I$2,lijst,9,FALSE))</f>
        <v>5</v>
      </c>
      <c r="D22" s="5" t="s">
        <v>26</v>
      </c>
      <c r="F22" s="6" t="s">
        <v>12</v>
      </c>
      <c r="G22" s="12">
        <v>0.7</v>
      </c>
      <c r="H22" s="5" t="s">
        <v>26</v>
      </c>
    </row>
    <row r="23" spans="1:9">
      <c r="A23" s="5" t="s">
        <v>25</v>
      </c>
      <c r="C23" s="41">
        <f>IF($I$2="","",VLOOKUP($I$2,lijst,11,FALSE))</f>
        <v>60</v>
      </c>
      <c r="D23" s="5" t="s">
        <v>27</v>
      </c>
      <c r="F23" s="6" t="s">
        <v>12</v>
      </c>
      <c r="G23" s="12">
        <v>4.5</v>
      </c>
      <c r="H23" s="5" t="s">
        <v>31</v>
      </c>
    </row>
    <row r="24" spans="1:9">
      <c r="A24" s="5" t="s">
        <v>29</v>
      </c>
      <c r="C24" s="41">
        <f>IF($I$2="","",VLOOKUP($I$2,lijst,12,FALSE))</f>
        <v>1500</v>
      </c>
      <c r="D24" s="5" t="s">
        <v>28</v>
      </c>
      <c r="F24" s="6" t="s">
        <v>12</v>
      </c>
      <c r="G24" s="12">
        <v>50</v>
      </c>
      <c r="H24" s="5" t="s">
        <v>28</v>
      </c>
    </row>
    <row r="25" spans="1:9">
      <c r="A25" s="5" t="s">
        <v>30</v>
      </c>
      <c r="C25" s="41">
        <f>IF($I$2="","",VLOOKUP($I$2,lijst,13,FALSE))</f>
        <v>100</v>
      </c>
      <c r="D25" s="5" t="s">
        <v>28</v>
      </c>
    </row>
    <row r="26" spans="1:9">
      <c r="A26" s="5" t="s">
        <v>32</v>
      </c>
      <c r="C26" s="42" t="str">
        <f>IF($I$2="","",VLOOKUP($I$2,lijst,14,FALSE))</f>
        <v>#2</v>
      </c>
    </row>
    <row r="27" spans="1:9">
      <c r="A27" s="5" t="s">
        <v>33</v>
      </c>
      <c r="C27" s="41" t="str">
        <f>IF($I$2="","",VLOOKUP($I$2,lijst,15,FALSE))</f>
        <v>ORANGE</v>
      </c>
    </row>
    <row r="28" spans="1:9">
      <c r="A28" s="5" t="s">
        <v>35</v>
      </c>
      <c r="C28" s="41">
        <f>IF($I$2="","",VLOOKUP($I$2,lijst,16,FALSE))</f>
        <v>115</v>
      </c>
      <c r="D28" s="5" t="s">
        <v>36</v>
      </c>
    </row>
    <row r="29" spans="1:9" ht="7.5" customHeight="1"/>
    <row r="30" spans="1:9">
      <c r="A30" s="4" t="s">
        <v>34</v>
      </c>
      <c r="B30" s="22">
        <v>2</v>
      </c>
      <c r="C30" s="4" t="s">
        <v>75</v>
      </c>
      <c r="D30" s="16"/>
      <c r="E30" s="22" t="s">
        <v>76</v>
      </c>
      <c r="F30" s="16"/>
      <c r="G30" s="16"/>
      <c r="H30" s="16"/>
      <c r="I30" s="16"/>
    </row>
    <row r="31" spans="1:9">
      <c r="C31" s="5" t="s">
        <v>10</v>
      </c>
      <c r="G31" s="5" t="s">
        <v>11</v>
      </c>
    </row>
    <row r="32" spans="1:9" ht="7.5" customHeight="1"/>
    <row r="33" spans="1:9">
      <c r="A33" s="5" t="s">
        <v>24</v>
      </c>
      <c r="C33" s="41">
        <f>IF($I$2="","",VLOOKUP($I$2,lijst,10,FALSE))</f>
        <v>0</v>
      </c>
      <c r="D33" s="5" t="s">
        <v>26</v>
      </c>
      <c r="F33" s="6" t="s">
        <v>12</v>
      </c>
      <c r="G33" s="12">
        <v>0.7</v>
      </c>
      <c r="H33" s="5" t="s">
        <v>26</v>
      </c>
    </row>
    <row r="34" spans="1:9">
      <c r="A34" s="5" t="s">
        <v>25</v>
      </c>
      <c r="C34" s="3">
        <v>0</v>
      </c>
      <c r="D34" s="5" t="s">
        <v>27</v>
      </c>
      <c r="F34" s="6" t="s">
        <v>12</v>
      </c>
      <c r="G34" s="12">
        <v>4.5</v>
      </c>
      <c r="H34" s="5" t="s">
        <v>31</v>
      </c>
    </row>
    <row r="35" spans="1:9">
      <c r="A35" s="5" t="s">
        <v>29</v>
      </c>
      <c r="C35" s="1">
        <v>0</v>
      </c>
      <c r="D35" s="5" t="s">
        <v>28</v>
      </c>
      <c r="F35" s="6" t="s">
        <v>12</v>
      </c>
      <c r="G35" s="12">
        <v>50</v>
      </c>
      <c r="H35" s="5" t="s">
        <v>28</v>
      </c>
    </row>
    <row r="36" spans="1:9">
      <c r="A36" s="5" t="s">
        <v>30</v>
      </c>
      <c r="C36" s="1">
        <v>0</v>
      </c>
      <c r="D36" s="5" t="s">
        <v>28</v>
      </c>
    </row>
    <row r="37" spans="1:9" ht="15" customHeight="1">
      <c r="A37" s="4" t="s">
        <v>52</v>
      </c>
      <c r="B37" s="17"/>
      <c r="C37" s="19"/>
      <c r="D37" s="17"/>
      <c r="E37" s="17"/>
      <c r="F37" s="4" t="s">
        <v>53</v>
      </c>
      <c r="G37" s="17"/>
      <c r="H37" s="17"/>
      <c r="I37" s="17"/>
    </row>
    <row r="38" spans="1:9">
      <c r="A38" s="5" t="s">
        <v>37</v>
      </c>
      <c r="C38" s="1"/>
      <c r="D38" s="5" t="s">
        <v>38</v>
      </c>
      <c r="F38" s="7" t="s">
        <v>51</v>
      </c>
      <c r="H38" s="13"/>
      <c r="I38" s="14"/>
    </row>
    <row r="39" spans="1:9">
      <c r="A39" s="5" t="s">
        <v>39</v>
      </c>
      <c r="C39" s="1"/>
      <c r="H39" s="14"/>
      <c r="I39" s="14"/>
    </row>
    <row r="40" spans="1:9">
      <c r="A40" s="5" t="s">
        <v>40</v>
      </c>
      <c r="C40" s="1"/>
      <c r="D40" s="5" t="s">
        <v>41</v>
      </c>
      <c r="F40" s="7" t="s">
        <v>45</v>
      </c>
      <c r="H40" s="13" t="s">
        <v>79</v>
      </c>
      <c r="I40" s="14"/>
    </row>
    <row r="41" spans="1:9">
      <c r="A41" s="5" t="s">
        <v>73</v>
      </c>
      <c r="C41" s="1"/>
      <c r="D41" s="5" t="s">
        <v>41</v>
      </c>
      <c r="F41" s="5" t="s">
        <v>46</v>
      </c>
      <c r="H41" s="20" t="s">
        <v>77</v>
      </c>
      <c r="I41" s="21"/>
    </row>
    <row r="42" spans="1:9">
      <c r="A42" s="5" t="s">
        <v>42</v>
      </c>
      <c r="C42" s="1"/>
      <c r="F42" s="5" t="s">
        <v>47</v>
      </c>
      <c r="H42" s="20" t="s">
        <v>78</v>
      </c>
      <c r="I42" s="21"/>
    </row>
    <row r="43" spans="1:9">
      <c r="A43" s="5" t="s">
        <v>44</v>
      </c>
      <c r="C43" s="1"/>
      <c r="D43" s="5" t="s">
        <v>36</v>
      </c>
      <c r="F43" s="5" t="s">
        <v>48</v>
      </c>
      <c r="H43" s="13"/>
      <c r="I43" s="14"/>
    </row>
    <row r="44" spans="1:9">
      <c r="A44" s="5" t="s">
        <v>43</v>
      </c>
      <c r="C44" s="1"/>
      <c r="F44" s="5" t="s">
        <v>49</v>
      </c>
      <c r="H44" s="13"/>
      <c r="I44" s="14"/>
    </row>
    <row r="45" spans="1:9">
      <c r="D45" s="8" t="s">
        <v>50</v>
      </c>
      <c r="H45" s="14"/>
      <c r="I45" s="14"/>
    </row>
    <row r="46" spans="1:9">
      <c r="A46" s="25"/>
      <c r="B46" s="26"/>
      <c r="C46" s="26"/>
      <c r="D46" s="26"/>
      <c r="E46" s="26"/>
      <c r="F46" s="26"/>
      <c r="G46" s="26"/>
      <c r="H46" s="26"/>
      <c r="I46" s="27"/>
    </row>
    <row r="47" spans="1:9">
      <c r="A47" s="28"/>
      <c r="B47" s="29"/>
      <c r="C47" s="29"/>
      <c r="D47" s="29"/>
      <c r="E47" s="29"/>
      <c r="F47" s="29"/>
      <c r="G47" s="29"/>
      <c r="H47" s="29"/>
      <c r="I47" s="30"/>
    </row>
    <row r="48" spans="1:9">
      <c r="A48" s="28"/>
      <c r="B48" s="29" t="s">
        <v>54</v>
      </c>
      <c r="C48" s="29"/>
      <c r="D48" s="29"/>
      <c r="E48" s="29"/>
      <c r="F48" s="29"/>
      <c r="G48" s="29"/>
      <c r="H48" s="29"/>
      <c r="I48" s="30"/>
    </row>
    <row r="49" spans="1:9" ht="26.25" customHeight="1">
      <c r="A49" s="28"/>
      <c r="B49" s="29"/>
      <c r="C49" s="29"/>
      <c r="D49" s="29"/>
      <c r="E49" s="29"/>
      <c r="F49" s="29"/>
      <c r="G49" s="29"/>
      <c r="H49" s="29"/>
      <c r="I49" s="30"/>
    </row>
    <row r="50" spans="1:9" ht="15" customHeight="1">
      <c r="A50" s="28"/>
      <c r="B50" s="24"/>
      <c r="C50" s="24"/>
      <c r="D50" s="24"/>
      <c r="E50" s="24"/>
      <c r="F50" s="24"/>
      <c r="G50" s="24"/>
      <c r="H50" s="24"/>
      <c r="I50" s="30"/>
    </row>
    <row r="51" spans="1:9">
      <c r="A51" s="28"/>
      <c r="B51" s="24"/>
      <c r="C51" s="24"/>
      <c r="D51" s="24"/>
      <c r="E51" s="24"/>
      <c r="F51" s="24"/>
      <c r="G51" s="24"/>
      <c r="H51" s="24"/>
      <c r="I51" s="30"/>
    </row>
    <row r="52" spans="1:9">
      <c r="A52" s="31"/>
      <c r="B52" s="32"/>
      <c r="C52" s="32"/>
      <c r="D52" s="32"/>
      <c r="E52" s="32"/>
      <c r="F52" s="32"/>
      <c r="G52" s="32"/>
      <c r="H52" s="32"/>
      <c r="I52" s="33"/>
    </row>
  </sheetData>
  <sheetProtection selectLockedCells="1"/>
  <mergeCells count="2">
    <mergeCell ref="C1:F1"/>
    <mergeCell ref="B2:F2"/>
  </mergeCells>
  <dataValidations disablePrompts="1" count="1">
    <dataValidation type="list" allowBlank="1" showInputMessage="1" showErrorMessage="1" sqref="I2">
      <formula1>coatingtype</formula1>
    </dataValidation>
  </dataValidations>
  <pageMargins left="0.7" right="0.7" top="0.75" bottom="0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password!$M$5:$M$23</xm:f>
          </x14:formula1>
          <xm:sqref>I2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B36"/>
  <sheetViews>
    <sheetView topLeftCell="J1" workbookViewId="0">
      <selection activeCell="W6" sqref="W6"/>
    </sheetView>
  </sheetViews>
  <sheetFormatPr defaultRowHeight="15"/>
  <cols>
    <col min="1" max="1" width="10.42578125" bestFit="1" customWidth="1"/>
    <col min="14" max="14" width="7.7109375" bestFit="1" customWidth="1"/>
    <col min="15" max="15" width="12.7109375" bestFit="1" customWidth="1"/>
    <col min="16" max="16" width="14.42578125" bestFit="1" customWidth="1"/>
    <col min="17" max="17" width="8.140625" bestFit="1" customWidth="1"/>
    <col min="18" max="18" width="11" bestFit="1" customWidth="1"/>
    <col min="19" max="19" width="5.140625" bestFit="1" customWidth="1"/>
    <col min="20" max="20" width="5.5703125" bestFit="1" customWidth="1"/>
    <col min="21" max="22" width="12.28515625" bestFit="1" customWidth="1"/>
    <col min="23" max="23" width="12.7109375" bestFit="1" customWidth="1"/>
  </cols>
  <sheetData>
    <row r="1" spans="1:28">
      <c r="A1" t="s">
        <v>62</v>
      </c>
      <c r="B1" t="s">
        <v>72</v>
      </c>
      <c r="M1" s="40" t="s">
        <v>64</v>
      </c>
      <c r="N1" s="40"/>
      <c r="O1" s="40"/>
      <c r="P1" s="40"/>
      <c r="Q1" s="40"/>
      <c r="R1" s="40"/>
      <c r="W1" t="s">
        <v>107</v>
      </c>
    </row>
    <row r="2" spans="1:28">
      <c r="M2" s="35"/>
      <c r="N2" s="35"/>
      <c r="O2" s="35"/>
      <c r="P2" s="35"/>
      <c r="Q2" s="35"/>
      <c r="R2" s="35"/>
    </row>
    <row r="3" spans="1:28">
      <c r="M3" s="35">
        <v>1</v>
      </c>
      <c r="N3" s="35">
        <v>2</v>
      </c>
      <c r="O3" s="35">
        <v>3</v>
      </c>
      <c r="P3" s="35">
        <v>4</v>
      </c>
      <c r="Q3" s="35">
        <v>5</v>
      </c>
      <c r="R3" s="35">
        <v>6</v>
      </c>
      <c r="S3" s="35">
        <v>7</v>
      </c>
      <c r="T3" s="35">
        <v>8</v>
      </c>
      <c r="U3" s="35">
        <v>9</v>
      </c>
      <c r="V3" s="35">
        <v>10</v>
      </c>
      <c r="W3" s="35">
        <v>11</v>
      </c>
      <c r="X3" s="35">
        <v>12</v>
      </c>
      <c r="Y3" s="35">
        <v>13</v>
      </c>
      <c r="Z3" s="35">
        <v>14</v>
      </c>
      <c r="AA3" s="35">
        <v>15</v>
      </c>
      <c r="AB3" s="35">
        <v>16</v>
      </c>
    </row>
    <row r="4" spans="1:28">
      <c r="N4" t="s">
        <v>88</v>
      </c>
      <c r="O4" t="s">
        <v>89</v>
      </c>
      <c r="P4" t="s">
        <v>90</v>
      </c>
      <c r="Q4" t="s">
        <v>101</v>
      </c>
      <c r="R4" t="s">
        <v>91</v>
      </c>
      <c r="S4" t="s">
        <v>92</v>
      </c>
      <c r="T4" t="s">
        <v>93</v>
      </c>
      <c r="U4" t="s">
        <v>94</v>
      </c>
      <c r="V4" t="s">
        <v>95</v>
      </c>
      <c r="W4" t="s">
        <v>108</v>
      </c>
      <c r="X4" t="s">
        <v>96</v>
      </c>
      <c r="Y4" t="s">
        <v>97</v>
      </c>
      <c r="Z4" t="s">
        <v>98</v>
      </c>
      <c r="AA4" t="s">
        <v>99</v>
      </c>
      <c r="AB4" t="s">
        <v>105</v>
      </c>
    </row>
    <row r="5" spans="1:28">
      <c r="L5" s="34"/>
      <c r="M5" t="s">
        <v>65</v>
      </c>
      <c r="N5" t="s">
        <v>100</v>
      </c>
      <c r="O5">
        <v>56.6</v>
      </c>
      <c r="Q5">
        <v>4.2</v>
      </c>
      <c r="R5">
        <v>1.5</v>
      </c>
      <c r="S5">
        <v>507</v>
      </c>
      <c r="U5">
        <v>5</v>
      </c>
      <c r="W5">
        <v>60</v>
      </c>
      <c r="X5">
        <v>1500</v>
      </c>
      <c r="Y5">
        <v>100</v>
      </c>
      <c r="Z5" t="s">
        <v>103</v>
      </c>
      <c r="AA5" t="s">
        <v>104</v>
      </c>
      <c r="AB5">
        <v>115</v>
      </c>
    </row>
    <row r="6" spans="1:28">
      <c r="A6" s="5" t="s">
        <v>55</v>
      </c>
      <c r="M6" t="s">
        <v>66</v>
      </c>
      <c r="N6" t="s">
        <v>100</v>
      </c>
      <c r="P6">
        <v>40.9</v>
      </c>
      <c r="Q6">
        <v>5.5</v>
      </c>
      <c r="R6">
        <v>1.5</v>
      </c>
      <c r="S6">
        <v>503</v>
      </c>
      <c r="U6">
        <v>5</v>
      </c>
      <c r="W6">
        <v>68</v>
      </c>
      <c r="X6">
        <v>1500</v>
      </c>
      <c r="Y6">
        <v>100</v>
      </c>
      <c r="Z6" t="s">
        <v>103</v>
      </c>
      <c r="AA6" t="s">
        <v>109</v>
      </c>
      <c r="AB6">
        <v>125</v>
      </c>
    </row>
    <row r="7" spans="1:28">
      <c r="A7" s="5" t="s">
        <v>56</v>
      </c>
      <c r="M7" t="s">
        <v>67</v>
      </c>
      <c r="N7" t="s">
        <v>106</v>
      </c>
      <c r="O7">
        <v>62</v>
      </c>
      <c r="Q7">
        <v>4.5</v>
      </c>
      <c r="R7">
        <v>1.5</v>
      </c>
      <c r="S7">
        <v>408</v>
      </c>
      <c r="U7">
        <v>5</v>
      </c>
      <c r="W7">
        <v>60</v>
      </c>
      <c r="X7">
        <v>1500</v>
      </c>
      <c r="Y7">
        <v>100</v>
      </c>
      <c r="Z7" t="s">
        <v>103</v>
      </c>
      <c r="AA7" t="s">
        <v>104</v>
      </c>
      <c r="AB7">
        <v>130</v>
      </c>
    </row>
    <row r="8" spans="1:28">
      <c r="A8" s="5" t="s">
        <v>57</v>
      </c>
      <c r="M8" t="s">
        <v>69</v>
      </c>
      <c r="N8" t="s">
        <v>74</v>
      </c>
      <c r="X8">
        <v>1500</v>
      </c>
      <c r="Y8">
        <v>100</v>
      </c>
      <c r="Z8" t="s">
        <v>102</v>
      </c>
    </row>
    <row r="9" spans="1:28">
      <c r="A9" s="5" t="s">
        <v>58</v>
      </c>
      <c r="M9" t="s">
        <v>70</v>
      </c>
      <c r="N9" t="s">
        <v>100</v>
      </c>
      <c r="P9">
        <v>40.9</v>
      </c>
      <c r="Q9">
        <v>5.5</v>
      </c>
      <c r="R9">
        <v>3</v>
      </c>
      <c r="S9">
        <v>503</v>
      </c>
      <c r="V9">
        <v>5</v>
      </c>
      <c r="W9">
        <v>42</v>
      </c>
      <c r="X9">
        <v>2000</v>
      </c>
      <c r="Y9">
        <v>170</v>
      </c>
      <c r="Z9" t="s">
        <v>103</v>
      </c>
      <c r="AA9" t="s">
        <v>109</v>
      </c>
      <c r="AB9">
        <v>110</v>
      </c>
    </row>
    <row r="10" spans="1:28">
      <c r="A10" s="5" t="s">
        <v>59</v>
      </c>
      <c r="M10" t="s">
        <v>71</v>
      </c>
      <c r="N10" t="s">
        <v>110</v>
      </c>
      <c r="O10">
        <v>56.5</v>
      </c>
      <c r="Q10">
        <v>4.2</v>
      </c>
      <c r="R10">
        <v>1.5</v>
      </c>
      <c r="S10">
        <v>507</v>
      </c>
      <c r="V10">
        <v>5</v>
      </c>
      <c r="W10">
        <v>42</v>
      </c>
      <c r="X10">
        <v>1500</v>
      </c>
      <c r="Y10">
        <v>100</v>
      </c>
      <c r="Z10" t="s">
        <v>103</v>
      </c>
      <c r="AA10" t="s">
        <v>104</v>
      </c>
      <c r="AB10">
        <v>130</v>
      </c>
    </row>
    <row r="11" spans="1:28">
      <c r="A11" s="5" t="s">
        <v>60</v>
      </c>
      <c r="M11" t="s">
        <v>80</v>
      </c>
      <c r="N11" t="s">
        <v>110</v>
      </c>
      <c r="O11">
        <v>37</v>
      </c>
      <c r="Q11">
        <v>4.2</v>
      </c>
      <c r="R11">
        <v>2.4</v>
      </c>
      <c r="S11">
        <v>500</v>
      </c>
      <c r="U11">
        <v>7.7</v>
      </c>
      <c r="W11">
        <v>45</v>
      </c>
      <c r="X11">
        <v>1500</v>
      </c>
      <c r="Y11">
        <v>100</v>
      </c>
      <c r="Z11" t="s">
        <v>103</v>
      </c>
      <c r="AA11" t="s">
        <v>109</v>
      </c>
      <c r="AB11">
        <v>110</v>
      </c>
    </row>
    <row r="12" spans="1:28">
      <c r="A12" s="5"/>
      <c r="M12" t="s">
        <v>81</v>
      </c>
      <c r="N12" t="s">
        <v>112</v>
      </c>
      <c r="O12">
        <v>90</v>
      </c>
      <c r="Q12">
        <v>2.6</v>
      </c>
      <c r="R12">
        <v>2</v>
      </c>
      <c r="S12">
        <v>500</v>
      </c>
      <c r="U12">
        <v>7.6</v>
      </c>
      <c r="W12">
        <v>28</v>
      </c>
      <c r="X12">
        <v>2000</v>
      </c>
      <c r="Y12">
        <v>150</v>
      </c>
      <c r="Z12" t="s">
        <v>103</v>
      </c>
      <c r="AA12" t="s">
        <v>109</v>
      </c>
      <c r="AB12">
        <v>130</v>
      </c>
    </row>
    <row r="13" spans="1:28">
      <c r="A13" s="5" t="s">
        <v>61</v>
      </c>
      <c r="M13" t="s">
        <v>82</v>
      </c>
      <c r="N13" t="s">
        <v>74</v>
      </c>
      <c r="X13">
        <v>1500</v>
      </c>
      <c r="Y13">
        <v>100</v>
      </c>
      <c r="Z13" t="s">
        <v>103</v>
      </c>
    </row>
    <row r="14" spans="1:28">
      <c r="M14" t="s">
        <v>83</v>
      </c>
      <c r="N14" t="s">
        <v>74</v>
      </c>
      <c r="X14">
        <v>1500</v>
      </c>
      <c r="Y14">
        <v>100</v>
      </c>
      <c r="Z14" t="s">
        <v>103</v>
      </c>
    </row>
    <row r="15" spans="1:28">
      <c r="M15" t="s">
        <v>84</v>
      </c>
      <c r="N15" t="s">
        <v>74</v>
      </c>
      <c r="X15">
        <v>1500</v>
      </c>
      <c r="Y15">
        <v>100</v>
      </c>
      <c r="Z15" t="s">
        <v>103</v>
      </c>
    </row>
    <row r="16" spans="1:28">
      <c r="M16" t="s">
        <v>85</v>
      </c>
      <c r="N16" t="s">
        <v>74</v>
      </c>
      <c r="X16">
        <v>1500</v>
      </c>
      <c r="Y16">
        <v>100</v>
      </c>
      <c r="Z16" t="s">
        <v>103</v>
      </c>
    </row>
    <row r="17" spans="12:28">
      <c r="M17" t="s">
        <v>86</v>
      </c>
      <c r="N17" t="s">
        <v>74</v>
      </c>
      <c r="X17">
        <v>1500</v>
      </c>
      <c r="Y17">
        <v>100</v>
      </c>
      <c r="Z17" t="s">
        <v>103</v>
      </c>
    </row>
    <row r="18" spans="12:28">
      <c r="M18" t="s">
        <v>87</v>
      </c>
      <c r="N18" t="s">
        <v>74</v>
      </c>
      <c r="X18">
        <v>1500</v>
      </c>
      <c r="Y18">
        <v>100</v>
      </c>
      <c r="Z18" t="s">
        <v>103</v>
      </c>
    </row>
    <row r="19" spans="12:28">
      <c r="M19" t="s">
        <v>66</v>
      </c>
      <c r="N19" t="s">
        <v>74</v>
      </c>
      <c r="X19">
        <v>1500</v>
      </c>
      <c r="Y19">
        <v>100</v>
      </c>
      <c r="Z19" t="s">
        <v>103</v>
      </c>
    </row>
    <row r="20" spans="12:28">
      <c r="L20" s="34"/>
      <c r="M20" t="s">
        <v>65</v>
      </c>
      <c r="N20" t="s">
        <v>110</v>
      </c>
      <c r="O20">
        <v>56.6</v>
      </c>
      <c r="Q20">
        <v>4.2</v>
      </c>
      <c r="R20">
        <v>1.5</v>
      </c>
      <c r="S20">
        <v>507</v>
      </c>
      <c r="U20">
        <v>5</v>
      </c>
      <c r="W20">
        <v>61</v>
      </c>
      <c r="X20">
        <v>1500</v>
      </c>
      <c r="Y20">
        <v>100</v>
      </c>
      <c r="Z20" t="s">
        <v>103</v>
      </c>
      <c r="AA20" t="s">
        <v>104</v>
      </c>
      <c r="AB20" t="s">
        <v>111</v>
      </c>
    </row>
    <row r="21" spans="12:28">
      <c r="M21" t="s">
        <v>80</v>
      </c>
      <c r="N21" t="s">
        <v>110</v>
      </c>
      <c r="O21">
        <v>56.5</v>
      </c>
      <c r="Q21">
        <v>4.2</v>
      </c>
      <c r="R21">
        <v>1.5</v>
      </c>
      <c r="S21">
        <v>507</v>
      </c>
      <c r="U21">
        <v>5</v>
      </c>
      <c r="W21">
        <v>46</v>
      </c>
      <c r="X21">
        <v>1500</v>
      </c>
      <c r="Y21">
        <v>100</v>
      </c>
      <c r="Z21" t="s">
        <v>103</v>
      </c>
      <c r="AA21" t="s">
        <v>109</v>
      </c>
      <c r="AB21">
        <v>100</v>
      </c>
    </row>
    <row r="22" spans="12:28">
      <c r="M22" t="s">
        <v>70</v>
      </c>
      <c r="N22" t="s">
        <v>100</v>
      </c>
      <c r="P22">
        <v>40.9</v>
      </c>
      <c r="Q22">
        <v>5.5</v>
      </c>
      <c r="R22">
        <v>3</v>
      </c>
      <c r="S22">
        <v>503</v>
      </c>
      <c r="V22">
        <v>5</v>
      </c>
      <c r="W22">
        <v>60</v>
      </c>
      <c r="X22">
        <v>1500</v>
      </c>
      <c r="Y22">
        <v>100</v>
      </c>
      <c r="Z22" t="s">
        <v>103</v>
      </c>
      <c r="AA22" t="s">
        <v>109</v>
      </c>
      <c r="AB22">
        <v>110</v>
      </c>
    </row>
    <row r="23" spans="12:28">
      <c r="M23" t="s">
        <v>69</v>
      </c>
      <c r="N23" t="s">
        <v>100</v>
      </c>
      <c r="P23">
        <v>40.9</v>
      </c>
      <c r="Q23">
        <v>5.5</v>
      </c>
      <c r="R23">
        <v>3</v>
      </c>
      <c r="S23">
        <v>503</v>
      </c>
      <c r="U23">
        <v>5</v>
      </c>
      <c r="W23">
        <v>62</v>
      </c>
      <c r="X23">
        <v>1500</v>
      </c>
      <c r="Y23">
        <v>100</v>
      </c>
      <c r="Z23" t="s">
        <v>103</v>
      </c>
      <c r="AA23" t="s">
        <v>109</v>
      </c>
      <c r="AB23">
        <v>110</v>
      </c>
    </row>
    <row r="24" spans="12:28">
      <c r="M24" t="s">
        <v>113</v>
      </c>
      <c r="N24" t="s">
        <v>110</v>
      </c>
      <c r="O24">
        <v>56.5</v>
      </c>
      <c r="Q24">
        <v>4.2</v>
      </c>
      <c r="R24">
        <v>1.5</v>
      </c>
      <c r="S24">
        <v>507</v>
      </c>
      <c r="U24">
        <v>5</v>
      </c>
      <c r="W24">
        <v>129</v>
      </c>
      <c r="X24">
        <v>1500</v>
      </c>
      <c r="Y24">
        <v>100</v>
      </c>
      <c r="Z24" t="s">
        <v>103</v>
      </c>
      <c r="AA24" t="s">
        <v>109</v>
      </c>
      <c r="AB24">
        <v>130</v>
      </c>
    </row>
    <row r="25" spans="12:28">
      <c r="M25" t="s">
        <v>123</v>
      </c>
      <c r="N25" s="35">
        <v>2</v>
      </c>
      <c r="O25" s="35">
        <v>3</v>
      </c>
      <c r="P25" s="35">
        <v>4</v>
      </c>
      <c r="Q25" s="35">
        <v>5</v>
      </c>
      <c r="R25" s="35">
        <v>6</v>
      </c>
      <c r="S25" s="35">
        <v>7</v>
      </c>
      <c r="T25" s="35">
        <v>8</v>
      </c>
      <c r="U25" s="35">
        <v>9</v>
      </c>
      <c r="V25" s="35">
        <v>10</v>
      </c>
      <c r="W25" s="35">
        <v>11</v>
      </c>
      <c r="X25" s="35">
        <v>12</v>
      </c>
      <c r="Y25" s="35">
        <v>13</v>
      </c>
      <c r="Z25" s="35">
        <v>14</v>
      </c>
      <c r="AA25" s="35">
        <v>15</v>
      </c>
      <c r="AB25" s="35">
        <v>16</v>
      </c>
    </row>
    <row r="27" spans="12:28">
      <c r="M27" s="36" t="s">
        <v>114</v>
      </c>
    </row>
    <row r="28" spans="12:28">
      <c r="M28" s="37" t="s">
        <v>115</v>
      </c>
    </row>
    <row r="29" spans="12:28">
      <c r="M29" s="37" t="s">
        <v>116</v>
      </c>
    </row>
    <row r="30" spans="12:28">
      <c r="M30" s="37" t="s">
        <v>117</v>
      </c>
    </row>
    <row r="31" spans="12:28">
      <c r="M31" s="37" t="s">
        <v>118</v>
      </c>
    </row>
    <row r="32" spans="12:28">
      <c r="M32" s="37" t="s">
        <v>119</v>
      </c>
    </row>
    <row r="33" spans="13:13">
      <c r="M33" s="37" t="s">
        <v>120</v>
      </c>
    </row>
    <row r="34" spans="13:13">
      <c r="M34" s="37" t="s">
        <v>121</v>
      </c>
    </row>
    <row r="35" spans="13:13">
      <c r="M35" s="37" t="s">
        <v>122</v>
      </c>
    </row>
    <row r="36" spans="13:13">
      <c r="M36" t="s">
        <v>68</v>
      </c>
    </row>
  </sheetData>
  <mergeCells count="1">
    <mergeCell ref="M1:R1"/>
  </mergeCells>
  <dataValidations disablePrompts="1" count="1">
    <dataValidation type="list" allowBlank="1" showInputMessage="1" showErrorMessage="1" sqref="I5">
      <formula1>POEDERSLANG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recept</vt:lpstr>
      <vt:lpstr>password</vt:lpstr>
      <vt:lpstr>Sheet3</vt:lpstr>
      <vt:lpstr>coatingtype</vt:lpstr>
      <vt:lpstr>lijst</vt:lpstr>
    </vt:vector>
  </TitlesOfParts>
  <Company>StandardAero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Nooijen, Norbert</dc:creator>
  <cp:lastModifiedBy>Maaike</cp:lastModifiedBy>
  <cp:lastPrinted>2016-09-07T11:47:28Z</cp:lastPrinted>
  <dcterms:created xsi:type="dcterms:W3CDTF">2016-09-07T08:59:16Z</dcterms:created>
  <dcterms:modified xsi:type="dcterms:W3CDTF">2016-09-24T16:07:59Z</dcterms:modified>
</cp:coreProperties>
</file>