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
    </mc:Choice>
  </mc:AlternateContent>
  <bookViews>
    <workbookView xWindow="0" yWindow="37200" windowWidth="25200" windowHeight="12120" tabRatio="556" activeTab="1"/>
  </bookViews>
  <sheets>
    <sheet name="Kalender (2)" sheetId="26" r:id="rId1"/>
    <sheet name="Kalender" sheetId="20" r:id="rId2"/>
    <sheet name="feestdagen" sheetId="6" r:id="rId3"/>
    <sheet name="handleiding" sheetId="7" r:id="rId4"/>
    <sheet name="2015" sheetId="13" r:id="rId5"/>
    <sheet name="2016" sheetId="24" r:id="rId6"/>
    <sheet name="2017" sheetId="25" r:id="rId7"/>
  </sheets>
  <definedNames>
    <definedName name="april" localSheetId="4">'2015'!$T$2:$Y$16</definedName>
    <definedName name="april" localSheetId="5">'2016'!$T$2:$Y$16</definedName>
    <definedName name="april" localSheetId="6">'2017'!$T$2:$Y$16</definedName>
    <definedName name="april" localSheetId="1">Kalender!$T$2:$Y$16</definedName>
    <definedName name="april" localSheetId="0">'Kalender (2)'!$T$2:$Y$16</definedName>
    <definedName name="april">#REF!</definedName>
    <definedName name="augustus" localSheetId="4">'2015'!$H$25:$M$39</definedName>
    <definedName name="augustus" localSheetId="5">'2016'!$H$25:$M$39</definedName>
    <definedName name="augustus" localSheetId="6">'2017'!$H$25:$M$39</definedName>
    <definedName name="augustus" localSheetId="1">Kalender!$H$25:$M$39</definedName>
    <definedName name="augustus" localSheetId="0">'Kalender (2)'!$H$25:$M$39</definedName>
    <definedName name="augustus">#REF!</definedName>
    <definedName name="december" localSheetId="4">'2015'!$AF$25:$AK$39</definedName>
    <definedName name="december" localSheetId="5">'2016'!$AF$25:$AK$39</definedName>
    <definedName name="december" localSheetId="6">'2017'!$AF$25:$AK$39</definedName>
    <definedName name="december" localSheetId="1">Kalender!$AF$25:$AK$39</definedName>
    <definedName name="december" localSheetId="0">'Kalender (2)'!$AF$25:$AK$39</definedName>
    <definedName name="december">#REF!</definedName>
    <definedName name="februari" localSheetId="4">'2015'!$H$2:$M$16</definedName>
    <definedName name="februari" localSheetId="5">'2016'!$H$2:$M$16</definedName>
    <definedName name="februari" localSheetId="6">'2017'!$H$2:$M$16</definedName>
    <definedName name="februari" localSheetId="1">Kalender!$H$2:$M$16</definedName>
    <definedName name="februari" localSheetId="0">'Kalender (2)'!$H$2:$M$16</definedName>
    <definedName name="februari">#REF!</definedName>
    <definedName name="feestdagen">feestdagen!$A$3:$A$18</definedName>
    <definedName name="jaar">feestdagen!$A$1</definedName>
    <definedName name="januari" localSheetId="4">'2015'!$B$2:$G$16</definedName>
    <definedName name="januari" localSheetId="5">'2016'!$B$2:$G$16</definedName>
    <definedName name="januari" localSheetId="6">'2017'!$B$2:$G$16</definedName>
    <definedName name="januari" localSheetId="1">Kalender!$B$2:$G$16</definedName>
    <definedName name="januari" localSheetId="0">'Kalender (2)'!$B$2:$G$16</definedName>
    <definedName name="januari">#REF!</definedName>
    <definedName name="juli" localSheetId="4">'2015'!$B$25:$G$39</definedName>
    <definedName name="juli" localSheetId="5">'2016'!$B$25:$G$39</definedName>
    <definedName name="juli" localSheetId="6">'2017'!$B$25:$G$39</definedName>
    <definedName name="juli" localSheetId="1">Kalender!$B$25:$G$39</definedName>
    <definedName name="juli" localSheetId="0">'Kalender (2)'!$B$25:$G$39</definedName>
    <definedName name="juli">#REF!</definedName>
    <definedName name="juni" localSheetId="4">'2015'!$AF$2:$AK$16</definedName>
    <definedName name="juni" localSheetId="5">'2016'!$AF$2:$AK$16</definedName>
    <definedName name="juni" localSheetId="6">'2017'!$AF$2:$AK$16</definedName>
    <definedName name="juni" localSheetId="1">Kalender!$AF$2:$AK$16</definedName>
    <definedName name="juni" localSheetId="0">'Kalender (2)'!$AF$2:$AK$16</definedName>
    <definedName name="juni">#REF!</definedName>
    <definedName name="maart" localSheetId="4">'2015'!$N$2:$S$16</definedName>
    <definedName name="maart" localSheetId="5">'2016'!$N$2:$S$16</definedName>
    <definedName name="maart" localSheetId="6">'2017'!$N$2:$S$16</definedName>
    <definedName name="maart" localSheetId="1">Kalender!$N$2:$S$16</definedName>
    <definedName name="maart" localSheetId="0">'Kalender (2)'!$N$2:$S$16</definedName>
    <definedName name="maart">#REF!</definedName>
    <definedName name="mei" localSheetId="4">'2015'!$Z$2:$AE$16</definedName>
    <definedName name="mei" localSheetId="5">'2016'!$Z$2:$AE$16</definedName>
    <definedName name="mei" localSheetId="6">'2017'!$Z$2:$AE$16</definedName>
    <definedName name="mei" localSheetId="1">Kalender!$Z$2:$AE$16</definedName>
    <definedName name="mei" localSheetId="0">'Kalender (2)'!$Z$2:$AE$16</definedName>
    <definedName name="mei">#REF!</definedName>
    <definedName name="november" localSheetId="4">'2015'!$Z$25:$AE$39</definedName>
    <definedName name="november" localSheetId="5">'2016'!$Z$25:$AE$39</definedName>
    <definedName name="november" localSheetId="6">'2017'!$Z$25:$AE$39</definedName>
    <definedName name="november" localSheetId="1">Kalender!$Z$25:$AE$39</definedName>
    <definedName name="november" localSheetId="0">'Kalender (2)'!$Z$25:$AE$39</definedName>
    <definedName name="november">#REF!</definedName>
    <definedName name="oktober" localSheetId="4">'2015'!$T$25:$Y$39</definedName>
    <definedName name="oktober" localSheetId="5">'2016'!$T$25:$Y$39</definedName>
    <definedName name="oktober" localSheetId="6">'2017'!$T$25:$Y$39</definedName>
    <definedName name="oktober" localSheetId="1">Kalender!$T$25:$Y$39</definedName>
    <definedName name="oktober" localSheetId="0">'Kalender (2)'!$T$25:$Y$39</definedName>
    <definedName name="oktober">#REF!</definedName>
    <definedName name="september" localSheetId="4">'2015'!$N$25:$S$39</definedName>
    <definedName name="september" localSheetId="5">'2016'!$N$25:$S$39</definedName>
    <definedName name="september" localSheetId="6">'2017'!$N$25:$S$39</definedName>
    <definedName name="september" localSheetId="1">Kalender!$N$25:$S$39</definedName>
    <definedName name="september" localSheetId="0">'Kalender (2)'!$N$25:$S$39</definedName>
    <definedName name="september">#REF!</definedName>
    <definedName name="verzuim">feestdagen!$N$3:$N$7</definedName>
  </definedNames>
  <calcPr calcId="162913"/>
</workbook>
</file>

<file path=xl/calcChain.xml><?xml version="1.0" encoding="utf-8"?>
<calcChain xmlns="http://schemas.openxmlformats.org/spreadsheetml/2006/main">
  <c r="C3" i="26" l="1"/>
  <c r="E3" i="26"/>
  <c r="B3" i="26"/>
  <c r="F53" i="26"/>
  <c r="E51" i="26"/>
  <c r="Y48" i="26"/>
  <c r="AF25" i="26"/>
  <c r="H25" i="26"/>
  <c r="AH23" i="26"/>
  <c r="Z2" i="26"/>
  <c r="Z4" i="26" s="1"/>
  <c r="N2" i="26"/>
  <c r="N4" i="26" s="1"/>
  <c r="B2" i="26"/>
  <c r="B4" i="26" s="1"/>
  <c r="A2" i="26"/>
  <c r="C1" i="26"/>
  <c r="G1" i="26" s="1"/>
  <c r="C82" i="25"/>
  <c r="D82" i="25"/>
  <c r="B82" i="25"/>
  <c r="N6" i="26" l="1"/>
  <c r="N8" i="26" s="1"/>
  <c r="N10" i="26" s="1"/>
  <c r="N12" i="26" s="1"/>
  <c r="N14" i="26" s="1"/>
  <c r="N16" i="26" s="1"/>
  <c r="O4" i="26" s="1"/>
  <c r="B6" i="26"/>
  <c r="Z5" i="26"/>
  <c r="Z6" i="26"/>
  <c r="B19" i="26"/>
  <c r="N3" i="26"/>
  <c r="Z3" i="26"/>
  <c r="H27" i="26"/>
  <c r="H29" i="26" s="1"/>
  <c r="H31" i="26" s="1"/>
  <c r="H33" i="26" s="1"/>
  <c r="H35" i="26" s="1"/>
  <c r="H37" i="26" s="1"/>
  <c r="H39" i="26" s="1"/>
  <c r="I27" i="26" s="1"/>
  <c r="H26" i="26"/>
  <c r="AF27" i="26"/>
  <c r="AF29" i="26" s="1"/>
  <c r="AF31" i="26" s="1"/>
  <c r="AF33" i="26" s="1"/>
  <c r="AF35" i="26" s="1"/>
  <c r="AF37" i="26" s="1"/>
  <c r="AF39" i="26" s="1"/>
  <c r="AG27" i="26" s="1"/>
  <c r="AF26" i="26"/>
  <c r="AF42" i="26" s="1"/>
  <c r="AF41" i="26"/>
  <c r="H41" i="26"/>
  <c r="Z25" i="26"/>
  <c r="N25" i="26"/>
  <c r="B25" i="26"/>
  <c r="H2" i="26"/>
  <c r="T2" i="26"/>
  <c r="AF2" i="26"/>
  <c r="T25" i="26"/>
  <c r="E51" i="25"/>
  <c r="Y48" i="25"/>
  <c r="AH23" i="25"/>
  <c r="A2" i="25"/>
  <c r="Z2" i="25" s="1"/>
  <c r="C1" i="25"/>
  <c r="T27" i="26" l="1"/>
  <c r="T26" i="26"/>
  <c r="AF4" i="26"/>
  <c r="AF3" i="26"/>
  <c r="H4" i="26"/>
  <c r="H3" i="26"/>
  <c r="N27" i="26"/>
  <c r="N26" i="26"/>
  <c r="AG29" i="26"/>
  <c r="AG26" i="26"/>
  <c r="AG42" i="26" s="1"/>
  <c r="AG43" i="26" s="1"/>
  <c r="I29" i="26"/>
  <c r="I31" i="26" s="1"/>
  <c r="I33" i="26" s="1"/>
  <c r="I35" i="26" s="1"/>
  <c r="I37" i="26" s="1"/>
  <c r="I39" i="26" s="1"/>
  <c r="J27" i="26" s="1"/>
  <c r="I26" i="26"/>
  <c r="Z8" i="26"/>
  <c r="Z7" i="26"/>
  <c r="O6" i="26"/>
  <c r="O3" i="26"/>
  <c r="AM3" i="25"/>
  <c r="I41" i="26"/>
  <c r="T4" i="26"/>
  <c r="T3" i="26"/>
  <c r="B27" i="26"/>
  <c r="B26" i="26"/>
  <c r="Z27" i="26"/>
  <c r="Z26" i="26"/>
  <c r="Z42" i="26" s="1"/>
  <c r="AF43" i="26"/>
  <c r="H42" i="26"/>
  <c r="B20" i="26"/>
  <c r="B8" i="26"/>
  <c r="B7" i="26"/>
  <c r="N18" i="26"/>
  <c r="Z4" i="25"/>
  <c r="Z3" i="25"/>
  <c r="AF2" i="25"/>
  <c r="G1" i="25"/>
  <c r="N25" i="25"/>
  <c r="H25" i="25"/>
  <c r="B25" i="25"/>
  <c r="AF25" i="25"/>
  <c r="Z25" i="25"/>
  <c r="T25" i="25"/>
  <c r="B2" i="25"/>
  <c r="H2" i="25"/>
  <c r="N2" i="25"/>
  <c r="T2" i="25"/>
  <c r="E51" i="24"/>
  <c r="Y48" i="24"/>
  <c r="AH23" i="24"/>
  <c r="A2" i="24"/>
  <c r="AF2" i="24" s="1"/>
  <c r="AF3" i="24" s="1"/>
  <c r="C1" i="24"/>
  <c r="G1" i="24" s="1"/>
  <c r="B10" i="26" l="1"/>
  <c r="B9" i="26"/>
  <c r="H43" i="26"/>
  <c r="Z43" i="26"/>
  <c r="N19" i="26"/>
  <c r="J28" i="26"/>
  <c r="J41" i="26" s="1"/>
  <c r="J26" i="26"/>
  <c r="J29" i="26"/>
  <c r="J31" i="26" s="1"/>
  <c r="J33" i="26" s="1"/>
  <c r="J35" i="26" s="1"/>
  <c r="J37" i="26" s="1"/>
  <c r="AG31" i="26"/>
  <c r="AG33" i="26" s="1"/>
  <c r="AG35" i="26" s="1"/>
  <c r="AG37" i="26" s="1"/>
  <c r="AG39" i="26" s="1"/>
  <c r="AH27" i="26" s="1"/>
  <c r="N29" i="26"/>
  <c r="N31" i="26" s="1"/>
  <c r="N33" i="26" s="1"/>
  <c r="N35" i="26" s="1"/>
  <c r="N37" i="26" s="1"/>
  <c r="N39" i="26" s="1"/>
  <c r="O27" i="26" s="1"/>
  <c r="N41" i="26"/>
  <c r="H6" i="26"/>
  <c r="H8" i="26" s="1"/>
  <c r="H10" i="26" s="1"/>
  <c r="H12" i="26" s="1"/>
  <c r="H14" i="26" s="1"/>
  <c r="H16" i="26" s="1"/>
  <c r="I4" i="26" s="1"/>
  <c r="H18" i="26"/>
  <c r="AF5" i="26"/>
  <c r="AF6" i="26"/>
  <c r="T29" i="26"/>
  <c r="T31" i="26" s="1"/>
  <c r="T33" i="26" s="1"/>
  <c r="T35" i="26" s="1"/>
  <c r="T37" i="26" s="1"/>
  <c r="T39" i="26" s="1"/>
  <c r="U27" i="26" s="1"/>
  <c r="Z28" i="26"/>
  <c r="Z29" i="26"/>
  <c r="B29" i="26"/>
  <c r="B31" i="26" s="1"/>
  <c r="B33" i="26" s="1"/>
  <c r="B35" i="26" s="1"/>
  <c r="B37" i="26" s="1"/>
  <c r="B39" i="26" s="1"/>
  <c r="C27" i="26" s="1"/>
  <c r="T5" i="26"/>
  <c r="T6" i="26"/>
  <c r="O8" i="26"/>
  <c r="O10" i="26" s="1"/>
  <c r="O12" i="26" s="1"/>
  <c r="O14" i="26" s="1"/>
  <c r="O16" i="26" s="1"/>
  <c r="P4" i="26" s="1"/>
  <c r="O18" i="26"/>
  <c r="Z10" i="26"/>
  <c r="Z9" i="26"/>
  <c r="I42" i="26"/>
  <c r="I43" i="26" s="1"/>
  <c r="N42" i="26"/>
  <c r="T26" i="25"/>
  <c r="T27" i="25"/>
  <c r="H3" i="25"/>
  <c r="H4" i="25"/>
  <c r="B4" i="25"/>
  <c r="B3" i="25"/>
  <c r="AF3" i="25"/>
  <c r="AF4" i="25"/>
  <c r="Z27" i="25"/>
  <c r="Z26" i="25"/>
  <c r="Z42" i="25" s="1"/>
  <c r="AF27" i="25"/>
  <c r="AF26" i="25"/>
  <c r="AF42" i="25" s="1"/>
  <c r="B27" i="25"/>
  <c r="B26" i="25"/>
  <c r="T4" i="25"/>
  <c r="T3" i="25"/>
  <c r="H27" i="25"/>
  <c r="H26" i="25"/>
  <c r="N3" i="25"/>
  <c r="N4" i="25"/>
  <c r="N26" i="25"/>
  <c r="N27" i="25"/>
  <c r="Z6" i="25"/>
  <c r="B2" i="24"/>
  <c r="B4" i="24" s="1"/>
  <c r="B25" i="24"/>
  <c r="B26" i="24" s="1"/>
  <c r="H2" i="24"/>
  <c r="AF4" i="24"/>
  <c r="N2" i="24"/>
  <c r="T2" i="24"/>
  <c r="Z2" i="24"/>
  <c r="AF25" i="24"/>
  <c r="Z25" i="24"/>
  <c r="T25" i="24"/>
  <c r="N25" i="24"/>
  <c r="H25" i="24"/>
  <c r="N43" i="26" l="1"/>
  <c r="T8" i="26"/>
  <c r="T7" i="26"/>
  <c r="C29" i="26"/>
  <c r="C31" i="26" s="1"/>
  <c r="C33" i="26" s="1"/>
  <c r="C26" i="26"/>
  <c r="Z30" i="26"/>
  <c r="Z31" i="26"/>
  <c r="U29" i="26"/>
  <c r="U31" i="26" s="1"/>
  <c r="U33" i="26" s="1"/>
  <c r="U35" i="26" s="1"/>
  <c r="U37" i="26" s="1"/>
  <c r="U39" i="26" s="1"/>
  <c r="V27" i="26" s="1"/>
  <c r="U26" i="26"/>
  <c r="AH26" i="26"/>
  <c r="AH42" i="26" s="1"/>
  <c r="AH29" i="26"/>
  <c r="AH31" i="26" s="1"/>
  <c r="AH33" i="26" s="1"/>
  <c r="AH35" i="26" s="1"/>
  <c r="AH37" i="26" s="1"/>
  <c r="AH39" i="26" s="1"/>
  <c r="AI27" i="26" s="1"/>
  <c r="AH41" i="26"/>
  <c r="J38" i="26"/>
  <c r="J39" i="26"/>
  <c r="O19" i="26"/>
  <c r="O20" i="26" s="1"/>
  <c r="B12" i="26"/>
  <c r="B14" i="26" s="1"/>
  <c r="B11" i="26"/>
  <c r="B18" i="26" s="1"/>
  <c r="H19" i="26"/>
  <c r="Z12" i="26"/>
  <c r="Z11" i="26"/>
  <c r="P6" i="26"/>
  <c r="P8" i="26" s="1"/>
  <c r="P10" i="26" s="1"/>
  <c r="P12" i="26" s="1"/>
  <c r="P14" i="26" s="1"/>
  <c r="P16" i="26" s="1"/>
  <c r="Q4" i="26" s="1"/>
  <c r="P3" i="26"/>
  <c r="P18" i="26"/>
  <c r="B41" i="26"/>
  <c r="T41" i="26"/>
  <c r="AF8" i="26"/>
  <c r="AF7" i="26"/>
  <c r="I6" i="26"/>
  <c r="I8" i="26" s="1"/>
  <c r="I10" i="26" s="1"/>
  <c r="I12" i="26" s="1"/>
  <c r="I14" i="26" s="1"/>
  <c r="I16" i="26" s="1"/>
  <c r="J4" i="26" s="1"/>
  <c r="I3" i="26"/>
  <c r="I18" i="26"/>
  <c r="O29" i="26"/>
  <c r="O31" i="26" s="1"/>
  <c r="O33" i="26" s="1"/>
  <c r="O35" i="26" s="1"/>
  <c r="O37" i="26" s="1"/>
  <c r="O39" i="26" s="1"/>
  <c r="P27" i="26" s="1"/>
  <c r="O26" i="26"/>
  <c r="O41" i="26"/>
  <c r="AG41" i="26"/>
  <c r="J42" i="26"/>
  <c r="N20" i="26"/>
  <c r="AF6" i="25"/>
  <c r="T6" i="25"/>
  <c r="N29" i="25"/>
  <c r="N31" i="25" s="1"/>
  <c r="N33" i="25" s="1"/>
  <c r="N35" i="25" s="1"/>
  <c r="N37" i="25" s="1"/>
  <c r="N39" i="25" s="1"/>
  <c r="O27" i="25" s="1"/>
  <c r="B29" i="25"/>
  <c r="B31" i="25" s="1"/>
  <c r="B33" i="25" s="1"/>
  <c r="B35" i="25" s="1"/>
  <c r="B37" i="25" s="1"/>
  <c r="B39" i="25" s="1"/>
  <c r="C27" i="25" s="1"/>
  <c r="B6" i="25"/>
  <c r="N6" i="25"/>
  <c r="N8" i="25" s="1"/>
  <c r="N10" i="25" s="1"/>
  <c r="N12" i="25" s="1"/>
  <c r="N14" i="25" s="1"/>
  <c r="N16" i="25" s="1"/>
  <c r="O4" i="25" s="1"/>
  <c r="AF43" i="25"/>
  <c r="H6" i="25"/>
  <c r="H8" i="25" s="1"/>
  <c r="H10" i="25" s="1"/>
  <c r="H12" i="25" s="1"/>
  <c r="H14" i="25" s="1"/>
  <c r="H16" i="25" s="1"/>
  <c r="I4" i="25" s="1"/>
  <c r="AF29" i="25"/>
  <c r="AF31" i="25" s="1"/>
  <c r="AF33" i="25" s="1"/>
  <c r="AF35" i="25" s="1"/>
  <c r="AF37" i="25" s="1"/>
  <c r="AF39" i="25" s="1"/>
  <c r="AG27" i="25" s="1"/>
  <c r="Z8" i="25"/>
  <c r="Z43" i="25"/>
  <c r="T29" i="25"/>
  <c r="T31" i="25" s="1"/>
  <c r="T33" i="25" s="1"/>
  <c r="T35" i="25" s="1"/>
  <c r="T37" i="25" s="1"/>
  <c r="T39" i="25" s="1"/>
  <c r="U27" i="25" s="1"/>
  <c r="H29" i="25"/>
  <c r="H31" i="25" s="1"/>
  <c r="H33" i="25" s="1"/>
  <c r="H35" i="25" s="1"/>
  <c r="H37" i="25" s="1"/>
  <c r="H39" i="25" s="1"/>
  <c r="I27" i="25" s="1"/>
  <c r="Z29" i="25"/>
  <c r="B6" i="24"/>
  <c r="B8" i="24" s="1"/>
  <c r="Z27" i="24"/>
  <c r="Z29" i="24" s="1"/>
  <c r="Z26" i="24"/>
  <c r="Z42" i="24" s="1"/>
  <c r="B3" i="24"/>
  <c r="B27" i="24"/>
  <c r="H3" i="24"/>
  <c r="H4" i="24"/>
  <c r="AF6" i="24"/>
  <c r="AF26" i="24"/>
  <c r="AF42" i="24" s="1"/>
  <c r="AF27" i="24"/>
  <c r="T4" i="24"/>
  <c r="T3" i="24"/>
  <c r="Z4" i="24"/>
  <c r="Z3" i="24"/>
  <c r="H26" i="24"/>
  <c r="H27" i="24"/>
  <c r="N27" i="24"/>
  <c r="N26" i="24"/>
  <c r="N3" i="24"/>
  <c r="N4" i="24"/>
  <c r="T27" i="24"/>
  <c r="T26" i="24"/>
  <c r="O42" i="26" l="1"/>
  <c r="O43" i="26" s="1"/>
  <c r="J6" i="26"/>
  <c r="J8" i="26" s="1"/>
  <c r="J10" i="26" s="1"/>
  <c r="J12" i="26" s="1"/>
  <c r="J14" i="26" s="1"/>
  <c r="J16" i="26" s="1"/>
  <c r="K4" i="26" s="1"/>
  <c r="J3" i="26"/>
  <c r="AF10" i="26"/>
  <c r="AF9" i="26"/>
  <c r="Q6" i="26"/>
  <c r="Q8" i="26" s="1"/>
  <c r="Q10" i="26" s="1"/>
  <c r="Q12" i="26" s="1"/>
  <c r="Q14" i="26" s="1"/>
  <c r="Q16" i="26" s="1"/>
  <c r="Q3" i="26"/>
  <c r="Q18" i="26"/>
  <c r="Z14" i="26"/>
  <c r="Z13" i="26"/>
  <c r="Z18" i="26" s="1"/>
  <c r="J40" i="26"/>
  <c r="K27" i="26"/>
  <c r="AH43" i="26"/>
  <c r="V26" i="26"/>
  <c r="V29" i="26"/>
  <c r="V31" i="26" s="1"/>
  <c r="V33" i="26" s="1"/>
  <c r="V35" i="26" s="1"/>
  <c r="V37" i="26" s="1"/>
  <c r="V39" i="26" s="1"/>
  <c r="W27" i="26" s="1"/>
  <c r="V41" i="26"/>
  <c r="T9" i="26"/>
  <c r="T10" i="26"/>
  <c r="J43" i="26"/>
  <c r="P26" i="26"/>
  <c r="P29" i="26"/>
  <c r="P31" i="26" s="1"/>
  <c r="P33" i="26" s="1"/>
  <c r="P35" i="26" s="1"/>
  <c r="P37" i="26" s="1"/>
  <c r="P39" i="26" s="1"/>
  <c r="Q27" i="26" s="1"/>
  <c r="P41" i="26"/>
  <c r="I19" i="26"/>
  <c r="I20" i="26" s="1"/>
  <c r="T42" i="26"/>
  <c r="B42" i="26"/>
  <c r="P19" i="26"/>
  <c r="H20" i="26"/>
  <c r="B16" i="26"/>
  <c r="B15" i="26"/>
  <c r="AI29" i="26"/>
  <c r="AI31" i="26" s="1"/>
  <c r="AI33" i="26" s="1"/>
  <c r="AI35" i="26" s="1"/>
  <c r="AI26" i="26"/>
  <c r="AI42" i="26" s="1"/>
  <c r="AI43" i="26" s="1"/>
  <c r="U41" i="26"/>
  <c r="U42" i="26" s="1"/>
  <c r="U43" i="26" s="1"/>
  <c r="Z32" i="26"/>
  <c r="Z33" i="26"/>
  <c r="Z35" i="26" s="1"/>
  <c r="C35" i="26"/>
  <c r="C34" i="26"/>
  <c r="AF41" i="25"/>
  <c r="N41" i="25"/>
  <c r="N42" i="25" s="1"/>
  <c r="N43" i="25" s="1"/>
  <c r="H41" i="25"/>
  <c r="H42" i="25" s="1"/>
  <c r="H43" i="25" s="1"/>
  <c r="N18" i="25"/>
  <c r="N19" i="25" s="1"/>
  <c r="C29" i="25"/>
  <c r="C31" i="25" s="1"/>
  <c r="C33" i="25" s="1"/>
  <c r="C26" i="25"/>
  <c r="T8" i="25"/>
  <c r="U26" i="25"/>
  <c r="U29" i="25"/>
  <c r="U31" i="25" s="1"/>
  <c r="U33" i="25" s="1"/>
  <c r="U35" i="25" s="1"/>
  <c r="U37" i="25" s="1"/>
  <c r="U39" i="25" s="1"/>
  <c r="V27" i="25" s="1"/>
  <c r="AG29" i="25"/>
  <c r="AG31" i="25" s="1"/>
  <c r="AG33" i="25" s="1"/>
  <c r="AG35" i="25" s="1"/>
  <c r="AG37" i="25" s="1"/>
  <c r="AG39" i="25" s="1"/>
  <c r="AH27" i="25" s="1"/>
  <c r="AG26" i="25"/>
  <c r="AG42" i="25" s="1"/>
  <c r="O3" i="25"/>
  <c r="O6" i="25"/>
  <c r="O8" i="25" s="1"/>
  <c r="O10" i="25" s="1"/>
  <c r="O12" i="25" s="1"/>
  <c r="O14" i="25" s="1"/>
  <c r="O16" i="25" s="1"/>
  <c r="P4" i="25" s="1"/>
  <c r="H18" i="25"/>
  <c r="B8" i="25"/>
  <c r="Z31" i="25"/>
  <c r="I6" i="25"/>
  <c r="I8" i="25" s="1"/>
  <c r="I10" i="25" s="1"/>
  <c r="I12" i="25" s="1"/>
  <c r="I14" i="25" s="1"/>
  <c r="I16" i="25" s="1"/>
  <c r="J4" i="25" s="1"/>
  <c r="I3" i="25"/>
  <c r="AF8" i="25"/>
  <c r="I29" i="25"/>
  <c r="I31" i="25" s="1"/>
  <c r="I33" i="25" s="1"/>
  <c r="I35" i="25" s="1"/>
  <c r="I37" i="25" s="1"/>
  <c r="I39" i="25" s="1"/>
  <c r="J27" i="25" s="1"/>
  <c r="I26" i="25"/>
  <c r="Z10" i="25"/>
  <c r="O29" i="25"/>
  <c r="O31" i="25" s="1"/>
  <c r="O33" i="25" s="1"/>
  <c r="O35" i="25" s="1"/>
  <c r="O37" i="25" s="1"/>
  <c r="O39" i="25" s="1"/>
  <c r="P27" i="25" s="1"/>
  <c r="O26" i="25"/>
  <c r="T41" i="25"/>
  <c r="B41" i="25"/>
  <c r="Z31" i="24"/>
  <c r="H6" i="24"/>
  <c r="H8" i="24" s="1"/>
  <c r="H10" i="24" s="1"/>
  <c r="H12" i="24" s="1"/>
  <c r="H14" i="24" s="1"/>
  <c r="H16" i="24" s="1"/>
  <c r="I4" i="24" s="1"/>
  <c r="B29" i="24"/>
  <c r="B31" i="24" s="1"/>
  <c r="B33" i="24" s="1"/>
  <c r="B35" i="24" s="1"/>
  <c r="B37" i="24" s="1"/>
  <c r="B39" i="24" s="1"/>
  <c r="C27" i="24" s="1"/>
  <c r="Z6" i="24"/>
  <c r="AF29" i="24"/>
  <c r="AF31" i="24" s="1"/>
  <c r="AF33" i="24" s="1"/>
  <c r="AF35" i="24" s="1"/>
  <c r="AF37" i="24" s="1"/>
  <c r="AF39" i="24" s="1"/>
  <c r="AG27" i="24" s="1"/>
  <c r="T29" i="24"/>
  <c r="T31" i="24" s="1"/>
  <c r="T33" i="24" s="1"/>
  <c r="T35" i="24" s="1"/>
  <c r="T37" i="24" s="1"/>
  <c r="T39" i="24" s="1"/>
  <c r="U27" i="24" s="1"/>
  <c r="N29" i="24"/>
  <c r="N31" i="24" s="1"/>
  <c r="N33" i="24" s="1"/>
  <c r="N35" i="24" s="1"/>
  <c r="N37" i="24" s="1"/>
  <c r="N39" i="24" s="1"/>
  <c r="O27" i="24" s="1"/>
  <c r="AF43" i="24"/>
  <c r="H29" i="24"/>
  <c r="H31" i="24" s="1"/>
  <c r="H33" i="24" s="1"/>
  <c r="H35" i="24" s="1"/>
  <c r="H37" i="24" s="1"/>
  <c r="H39" i="24" s="1"/>
  <c r="I27" i="24" s="1"/>
  <c r="B10" i="24"/>
  <c r="Z43" i="24"/>
  <c r="N6" i="24"/>
  <c r="N8" i="24" s="1"/>
  <c r="N10" i="24" s="1"/>
  <c r="N12" i="24" s="1"/>
  <c r="N14" i="24" s="1"/>
  <c r="N16" i="24" s="1"/>
  <c r="O4" i="24" s="1"/>
  <c r="T6" i="24"/>
  <c r="AF8" i="24"/>
  <c r="E51" i="20"/>
  <c r="Y48" i="20"/>
  <c r="AH23" i="20"/>
  <c r="A2" i="20"/>
  <c r="C1" i="20"/>
  <c r="G1" i="20" s="1"/>
  <c r="C37" i="26" l="1"/>
  <c r="C36" i="26"/>
  <c r="C41" i="26" s="1"/>
  <c r="AI37" i="26"/>
  <c r="AI36" i="26"/>
  <c r="AI41" i="26" s="1"/>
  <c r="B17" i="26"/>
  <c r="C4" i="26"/>
  <c r="B43" i="26"/>
  <c r="T43" i="26"/>
  <c r="P42" i="26"/>
  <c r="V42" i="26"/>
  <c r="V43" i="26" s="1"/>
  <c r="Z19" i="26"/>
  <c r="Q17" i="26"/>
  <c r="R4" i="26"/>
  <c r="AF12" i="26"/>
  <c r="AF11" i="26"/>
  <c r="K6" i="26"/>
  <c r="K8" i="26" s="1"/>
  <c r="K10" i="26" s="1"/>
  <c r="K12" i="26" s="1"/>
  <c r="K14" i="26" s="1"/>
  <c r="K16" i="26" s="1"/>
  <c r="L4" i="26" s="1"/>
  <c r="K3" i="26"/>
  <c r="K18" i="26"/>
  <c r="Z36" i="26"/>
  <c r="Z41" i="26" s="1"/>
  <c r="Z37" i="26"/>
  <c r="Z39" i="26" s="1"/>
  <c r="P20" i="26"/>
  <c r="Q29" i="26"/>
  <c r="Q31" i="26" s="1"/>
  <c r="Q33" i="26" s="1"/>
  <c r="Q35" i="26" s="1"/>
  <c r="Q37" i="26" s="1"/>
  <c r="Q39" i="26" s="1"/>
  <c r="R27" i="26" s="1"/>
  <c r="Q26" i="26"/>
  <c r="Q41" i="26"/>
  <c r="T11" i="26"/>
  <c r="T12" i="26"/>
  <c r="W29" i="26"/>
  <c r="W31" i="26" s="1"/>
  <c r="W33" i="26" s="1"/>
  <c r="W35" i="26" s="1"/>
  <c r="W37" i="26" s="1"/>
  <c r="W39" i="26" s="1"/>
  <c r="X27" i="26" s="1"/>
  <c r="W26" i="26"/>
  <c r="W41" i="26"/>
  <c r="K29" i="26"/>
  <c r="K31" i="26" s="1"/>
  <c r="K33" i="26" s="1"/>
  <c r="K35" i="26" s="1"/>
  <c r="K37" i="26" s="1"/>
  <c r="K39" i="26" s="1"/>
  <c r="L27" i="26" s="1"/>
  <c r="K26" i="26"/>
  <c r="K41" i="26"/>
  <c r="Z16" i="26"/>
  <c r="Z15" i="26"/>
  <c r="Q19" i="26"/>
  <c r="Q20" i="26" s="1"/>
  <c r="J18" i="26"/>
  <c r="J19" i="26" s="1"/>
  <c r="I18" i="25"/>
  <c r="I19" i="25" s="1"/>
  <c r="I20" i="25" s="1"/>
  <c r="AG41" i="25"/>
  <c r="I41" i="25"/>
  <c r="I42" i="25" s="1"/>
  <c r="P29" i="25"/>
  <c r="P31" i="25" s="1"/>
  <c r="P33" i="25" s="1"/>
  <c r="P35" i="25" s="1"/>
  <c r="P37" i="25" s="1"/>
  <c r="P39" i="25" s="1"/>
  <c r="Q27" i="25" s="1"/>
  <c r="P26" i="25"/>
  <c r="P41" i="25"/>
  <c r="O18" i="25"/>
  <c r="Z33" i="25"/>
  <c r="Z35" i="25" s="1"/>
  <c r="P6" i="25"/>
  <c r="P8" i="25" s="1"/>
  <c r="P10" i="25" s="1"/>
  <c r="P12" i="25" s="1"/>
  <c r="P14" i="25" s="1"/>
  <c r="P16" i="25" s="1"/>
  <c r="Q4" i="25" s="1"/>
  <c r="P3" i="25"/>
  <c r="T10" i="25"/>
  <c r="Z12" i="25"/>
  <c r="AF10" i="25"/>
  <c r="B10" i="25"/>
  <c r="AG43" i="25"/>
  <c r="B42" i="25"/>
  <c r="T42" i="25"/>
  <c r="H19" i="25"/>
  <c r="AH29" i="25"/>
  <c r="AH31" i="25" s="1"/>
  <c r="AH33" i="25" s="1"/>
  <c r="AH35" i="25" s="1"/>
  <c r="AH37" i="25" s="1"/>
  <c r="AH39" i="25" s="1"/>
  <c r="AI27" i="25" s="1"/>
  <c r="AH26" i="25"/>
  <c r="AH42" i="25" s="1"/>
  <c r="AH43" i="25" s="1"/>
  <c r="AH41" i="25"/>
  <c r="C35" i="25"/>
  <c r="O41" i="25"/>
  <c r="O42" i="25" s="1"/>
  <c r="J29" i="25"/>
  <c r="J31" i="25" s="1"/>
  <c r="J33" i="25" s="1"/>
  <c r="J35" i="25" s="1"/>
  <c r="J37" i="25" s="1"/>
  <c r="J26" i="25"/>
  <c r="N20" i="25"/>
  <c r="U41" i="25"/>
  <c r="J6" i="25"/>
  <c r="J8" i="25" s="1"/>
  <c r="J10" i="25" s="1"/>
  <c r="J12" i="25" s="1"/>
  <c r="J14" i="25" s="1"/>
  <c r="J16" i="25" s="1"/>
  <c r="K4" i="25" s="1"/>
  <c r="J3" i="25"/>
  <c r="V26" i="25"/>
  <c r="V29" i="25"/>
  <c r="V31" i="25" s="1"/>
  <c r="V33" i="25" s="1"/>
  <c r="V35" i="25" s="1"/>
  <c r="V37" i="25" s="1"/>
  <c r="V39" i="25" s="1"/>
  <c r="W27" i="25" s="1"/>
  <c r="Z33" i="24"/>
  <c r="Z35" i="24" s="1"/>
  <c r="Z37" i="24" s="1"/>
  <c r="Z39" i="24" s="1"/>
  <c r="AA27" i="24" s="1"/>
  <c r="AA26" i="24" s="1"/>
  <c r="B41" i="24"/>
  <c r="B42" i="24" s="1"/>
  <c r="B43" i="24" s="1"/>
  <c r="C26" i="24"/>
  <c r="C29" i="24"/>
  <c r="C31" i="24" s="1"/>
  <c r="C33" i="24" s="1"/>
  <c r="C35" i="24" s="1"/>
  <c r="C37" i="24" s="1"/>
  <c r="H18" i="24"/>
  <c r="H19" i="24" s="1"/>
  <c r="H20" i="24" s="1"/>
  <c r="I3" i="24"/>
  <c r="I6" i="24"/>
  <c r="I8" i="24" s="1"/>
  <c r="I10" i="24" s="1"/>
  <c r="I12" i="24" s="1"/>
  <c r="I14" i="24" s="1"/>
  <c r="I16" i="24" s="1"/>
  <c r="J4" i="24" s="1"/>
  <c r="U29" i="24"/>
  <c r="U31" i="24" s="1"/>
  <c r="U33" i="24" s="1"/>
  <c r="U35" i="24" s="1"/>
  <c r="U37" i="24" s="1"/>
  <c r="U39" i="24" s="1"/>
  <c r="V27" i="24" s="1"/>
  <c r="U26" i="24"/>
  <c r="N18" i="24"/>
  <c r="I26" i="24"/>
  <c r="I29" i="24"/>
  <c r="I31" i="24" s="1"/>
  <c r="I33" i="24" s="1"/>
  <c r="I35" i="24" s="1"/>
  <c r="I37" i="24" s="1"/>
  <c r="I39" i="24" s="1"/>
  <c r="J27" i="24" s="1"/>
  <c r="O6" i="24"/>
  <c r="O8" i="24" s="1"/>
  <c r="O10" i="24" s="1"/>
  <c r="O12" i="24" s="1"/>
  <c r="O14" i="24" s="1"/>
  <c r="O16" i="24" s="1"/>
  <c r="P4" i="24" s="1"/>
  <c r="O3" i="24"/>
  <c r="B12" i="24"/>
  <c r="B14" i="24" s="1"/>
  <c r="AF41" i="24"/>
  <c r="T8" i="24"/>
  <c r="AG26" i="24"/>
  <c r="AG42" i="24" s="1"/>
  <c r="AG29" i="24"/>
  <c r="AG31" i="24" s="1"/>
  <c r="AG33" i="24" s="1"/>
  <c r="AG35" i="24" s="1"/>
  <c r="AG37" i="24" s="1"/>
  <c r="AG39" i="24" s="1"/>
  <c r="AH27" i="24" s="1"/>
  <c r="AF10" i="24"/>
  <c r="N41" i="24"/>
  <c r="N42" i="24" s="1"/>
  <c r="N43" i="24" s="1"/>
  <c r="O29" i="24"/>
  <c r="O31" i="24" s="1"/>
  <c r="O33" i="24" s="1"/>
  <c r="O35" i="24" s="1"/>
  <c r="O37" i="24" s="1"/>
  <c r="O39" i="24" s="1"/>
  <c r="P27" i="24" s="1"/>
  <c r="O26" i="24"/>
  <c r="Z8" i="24"/>
  <c r="H41" i="24"/>
  <c r="H42" i="24" s="1"/>
  <c r="H43" i="24" s="1"/>
  <c r="T41" i="24"/>
  <c r="T42" i="24" s="1"/>
  <c r="T43" i="24" s="1"/>
  <c r="Z25" i="20"/>
  <c r="T25" i="20"/>
  <c r="N25" i="20"/>
  <c r="H25" i="20"/>
  <c r="B25" i="20"/>
  <c r="AF2" i="20"/>
  <c r="Z2" i="20"/>
  <c r="T2" i="20"/>
  <c r="AF25" i="20"/>
  <c r="H2" i="20"/>
  <c r="B2" i="20"/>
  <c r="N2" i="20"/>
  <c r="E50" i="13"/>
  <c r="Y47" i="13"/>
  <c r="Q42" i="26" l="1"/>
  <c r="Q43" i="26" s="1"/>
  <c r="K19" i="26"/>
  <c r="K20" i="26" s="1"/>
  <c r="C42" i="26"/>
  <c r="J20" i="26"/>
  <c r="L26" i="26"/>
  <c r="L29" i="26"/>
  <c r="L31" i="26" s="1"/>
  <c r="L33" i="26" s="1"/>
  <c r="L35" i="26" s="1"/>
  <c r="L37" i="26" s="1"/>
  <c r="L39" i="26" s="1"/>
  <c r="M27" i="26" s="1"/>
  <c r="X26" i="26"/>
  <c r="X29" i="26"/>
  <c r="X31" i="26" s="1"/>
  <c r="X33" i="26" s="1"/>
  <c r="X35" i="26" s="1"/>
  <c r="X37" i="26" s="1"/>
  <c r="X39" i="26" s="1"/>
  <c r="Y27" i="26" s="1"/>
  <c r="R6" i="26"/>
  <c r="R5" i="26"/>
  <c r="R3" i="26"/>
  <c r="Z20" i="26"/>
  <c r="AI39" i="26"/>
  <c r="AI38" i="26"/>
  <c r="AA4" i="26"/>
  <c r="Z17" i="26"/>
  <c r="K42" i="26"/>
  <c r="W42" i="26"/>
  <c r="W43" i="26" s="1"/>
  <c r="T14" i="26"/>
  <c r="T13" i="26"/>
  <c r="T18" i="26" s="1"/>
  <c r="R26" i="26"/>
  <c r="R29" i="26"/>
  <c r="R31" i="26" s="1"/>
  <c r="R33" i="26" s="1"/>
  <c r="R35" i="26" s="1"/>
  <c r="R37" i="26" s="1"/>
  <c r="R39" i="26" s="1"/>
  <c r="S27" i="26" s="1"/>
  <c r="R41" i="26"/>
  <c r="AA27" i="26"/>
  <c r="Z40" i="26"/>
  <c r="L6" i="26"/>
  <c r="L8" i="26" s="1"/>
  <c r="L10" i="26" s="1"/>
  <c r="L12" i="26" s="1"/>
  <c r="L14" i="26" s="1"/>
  <c r="L16" i="26" s="1"/>
  <c r="M4" i="26" s="1"/>
  <c r="L3" i="26"/>
  <c r="L18" i="26"/>
  <c r="AF14" i="26"/>
  <c r="AF13" i="26"/>
  <c r="AF18" i="26" s="1"/>
  <c r="P43" i="26"/>
  <c r="C6" i="26"/>
  <c r="C8" i="26" s="1"/>
  <c r="C10" i="26" s="1"/>
  <c r="C12" i="26" s="1"/>
  <c r="C14" i="26" s="1"/>
  <c r="C16" i="26" s="1"/>
  <c r="D4" i="26" s="1"/>
  <c r="C39" i="26"/>
  <c r="C38" i="26"/>
  <c r="V41" i="25"/>
  <c r="V42" i="25" s="1"/>
  <c r="V43" i="25" s="1"/>
  <c r="J18" i="25"/>
  <c r="J19" i="25" s="1"/>
  <c r="J20" i="25" s="1"/>
  <c r="P18" i="25"/>
  <c r="P19" i="25" s="1"/>
  <c r="P20" i="25" s="1"/>
  <c r="O43" i="25"/>
  <c r="K3" i="25"/>
  <c r="K6" i="25"/>
  <c r="K8" i="25" s="1"/>
  <c r="K10" i="25" s="1"/>
  <c r="K12" i="25" s="1"/>
  <c r="K14" i="25" s="1"/>
  <c r="K16" i="25" s="1"/>
  <c r="L4" i="25" s="1"/>
  <c r="H20" i="25"/>
  <c r="U42" i="25"/>
  <c r="U43" i="25" s="1"/>
  <c r="J39" i="25"/>
  <c r="I43" i="25"/>
  <c r="AF12" i="25"/>
  <c r="T43" i="25"/>
  <c r="Q6" i="25"/>
  <c r="Q8" i="25" s="1"/>
  <c r="Q10" i="25" s="1"/>
  <c r="Q12" i="25" s="1"/>
  <c r="Q14" i="25" s="1"/>
  <c r="Q16" i="25" s="1"/>
  <c r="Q3" i="25"/>
  <c r="W29" i="25"/>
  <c r="W31" i="25" s="1"/>
  <c r="W33" i="25" s="1"/>
  <c r="W35" i="25" s="1"/>
  <c r="W37" i="25" s="1"/>
  <c r="W39" i="25" s="1"/>
  <c r="X27" i="25" s="1"/>
  <c r="W26" i="25"/>
  <c r="C37" i="25"/>
  <c r="Z14" i="25"/>
  <c r="P42" i="25"/>
  <c r="P43" i="25" s="1"/>
  <c r="Z37" i="25"/>
  <c r="Z39" i="25" s="1"/>
  <c r="Q29" i="25"/>
  <c r="Q31" i="25" s="1"/>
  <c r="Q33" i="25" s="1"/>
  <c r="Q35" i="25" s="1"/>
  <c r="Q37" i="25" s="1"/>
  <c r="Q39" i="25" s="1"/>
  <c r="R27" i="25" s="1"/>
  <c r="Q26" i="25"/>
  <c r="B43" i="25"/>
  <c r="O19" i="25"/>
  <c r="AI29" i="25"/>
  <c r="AI31" i="25" s="1"/>
  <c r="AI33" i="25" s="1"/>
  <c r="AI35" i="25" s="1"/>
  <c r="AI26" i="25"/>
  <c r="AI42" i="25" s="1"/>
  <c r="B12" i="25"/>
  <c r="B14" i="25" s="1"/>
  <c r="T12" i="25"/>
  <c r="C41" i="24"/>
  <c r="C42" i="24" s="1"/>
  <c r="C43" i="24" s="1"/>
  <c r="AA29" i="24"/>
  <c r="AA31" i="24" s="1"/>
  <c r="I18" i="24"/>
  <c r="I19" i="24" s="1"/>
  <c r="I20" i="24" s="1"/>
  <c r="I41" i="24"/>
  <c r="I42" i="24" s="1"/>
  <c r="I43" i="24" s="1"/>
  <c r="J6" i="24"/>
  <c r="J8" i="24" s="1"/>
  <c r="J10" i="24" s="1"/>
  <c r="J12" i="24" s="1"/>
  <c r="J14" i="24" s="1"/>
  <c r="J16" i="24" s="1"/>
  <c r="K4" i="24" s="1"/>
  <c r="J3" i="24"/>
  <c r="O41" i="24"/>
  <c r="O42" i="24" s="1"/>
  <c r="O43" i="24" s="1"/>
  <c r="U41" i="24"/>
  <c r="U42" i="24" s="1"/>
  <c r="U43" i="24" s="1"/>
  <c r="AH26" i="24"/>
  <c r="AH42" i="24" s="1"/>
  <c r="AH43" i="24" s="1"/>
  <c r="AH29" i="24"/>
  <c r="AH31" i="24" s="1"/>
  <c r="AH33" i="24" s="1"/>
  <c r="AH35" i="24" s="1"/>
  <c r="AH37" i="24" s="1"/>
  <c r="AH39" i="24" s="1"/>
  <c r="AI27" i="24" s="1"/>
  <c r="B16" i="24"/>
  <c r="N19" i="24"/>
  <c r="N20" i="24" s="1"/>
  <c r="P29" i="24"/>
  <c r="P31" i="24" s="1"/>
  <c r="P33" i="24" s="1"/>
  <c r="P35" i="24" s="1"/>
  <c r="P37" i="24" s="1"/>
  <c r="P39" i="24" s="1"/>
  <c r="Q27" i="24" s="1"/>
  <c r="P26" i="24"/>
  <c r="AG43" i="24"/>
  <c r="AF12" i="24"/>
  <c r="C39" i="24"/>
  <c r="O18" i="24"/>
  <c r="Z10" i="24"/>
  <c r="T10" i="24"/>
  <c r="J26" i="24"/>
  <c r="J29" i="24"/>
  <c r="J31" i="24" s="1"/>
  <c r="J33" i="24" s="1"/>
  <c r="J35" i="24" s="1"/>
  <c r="J37" i="24" s="1"/>
  <c r="V29" i="24"/>
  <c r="V31" i="24" s="1"/>
  <c r="V33" i="24" s="1"/>
  <c r="V35" i="24" s="1"/>
  <c r="V37" i="24" s="1"/>
  <c r="V39" i="24" s="1"/>
  <c r="W27" i="24" s="1"/>
  <c r="V26" i="24"/>
  <c r="AG41" i="24"/>
  <c r="P3" i="24"/>
  <c r="P6" i="24"/>
  <c r="P8" i="24" s="1"/>
  <c r="P10" i="24" s="1"/>
  <c r="P12" i="24" s="1"/>
  <c r="P14" i="24" s="1"/>
  <c r="P16" i="24" s="1"/>
  <c r="Q4" i="24" s="1"/>
  <c r="T3" i="20"/>
  <c r="T4" i="20"/>
  <c r="AF4" i="20"/>
  <c r="AF3" i="20"/>
  <c r="B27" i="20"/>
  <c r="B26" i="20"/>
  <c r="N4" i="20"/>
  <c r="N3" i="20"/>
  <c r="H26" i="20"/>
  <c r="H27" i="20"/>
  <c r="B3" i="20"/>
  <c r="B4" i="20"/>
  <c r="N26" i="20"/>
  <c r="N27" i="20"/>
  <c r="Z3" i="20"/>
  <c r="Z4" i="20"/>
  <c r="H4" i="20"/>
  <c r="H3" i="20"/>
  <c r="T27" i="20"/>
  <c r="T26" i="20"/>
  <c r="AF26" i="20"/>
  <c r="AF27" i="20"/>
  <c r="Z27" i="20"/>
  <c r="Z26" i="20"/>
  <c r="A7" i="6"/>
  <c r="T19" i="26" l="1"/>
  <c r="C18" i="26"/>
  <c r="C19" i="26" s="1"/>
  <c r="AF16" i="26"/>
  <c r="AF15" i="26"/>
  <c r="L19" i="26"/>
  <c r="S29" i="26"/>
  <c r="S31" i="26" s="1"/>
  <c r="S33" i="26" s="1"/>
  <c r="S35" i="26" s="1"/>
  <c r="S37" i="26" s="1"/>
  <c r="S39" i="26" s="1"/>
  <c r="S26" i="26"/>
  <c r="S42" i="26" s="1"/>
  <c r="S43" i="26" s="1"/>
  <c r="S41" i="26"/>
  <c r="Q45" i="26" s="1"/>
  <c r="AI40" i="26"/>
  <c r="AJ27" i="26"/>
  <c r="R7" i="26"/>
  <c r="R18" i="26" s="1"/>
  <c r="R19" i="26" s="1"/>
  <c r="R8" i="26"/>
  <c r="R10" i="26" s="1"/>
  <c r="R12" i="26" s="1"/>
  <c r="R14" i="26" s="1"/>
  <c r="X41" i="26"/>
  <c r="X42" i="26" s="1"/>
  <c r="L41" i="26"/>
  <c r="L42" i="26" s="1"/>
  <c r="C43" i="26"/>
  <c r="D27" i="26"/>
  <c r="C40" i="26"/>
  <c r="D6" i="26"/>
  <c r="D8" i="26" s="1"/>
  <c r="D10" i="26" s="1"/>
  <c r="D12" i="26" s="1"/>
  <c r="D14" i="26" s="1"/>
  <c r="D16" i="26" s="1"/>
  <c r="E4" i="26" s="1"/>
  <c r="D3" i="26"/>
  <c r="D18" i="26"/>
  <c r="AF19" i="26"/>
  <c r="M6" i="26"/>
  <c r="M8" i="26" s="1"/>
  <c r="M10" i="26" s="1"/>
  <c r="M12" i="26" s="1"/>
  <c r="M14" i="26" s="1"/>
  <c r="M16" i="26" s="1"/>
  <c r="M3" i="26"/>
  <c r="M19" i="26" s="1"/>
  <c r="M20" i="26" s="1"/>
  <c r="M18" i="26"/>
  <c r="I22" i="26" s="1"/>
  <c r="AA29" i="26"/>
  <c r="AA28" i="26"/>
  <c r="AA26" i="26"/>
  <c r="AA42" i="26" s="1"/>
  <c r="O45" i="26"/>
  <c r="R42" i="26"/>
  <c r="T16" i="26"/>
  <c r="T15" i="26"/>
  <c r="K43" i="26"/>
  <c r="AA6" i="26"/>
  <c r="AA3" i="26"/>
  <c r="AA5" i="26"/>
  <c r="Y29" i="26"/>
  <c r="Y31" i="26" s="1"/>
  <c r="Y33" i="26" s="1"/>
  <c r="Y35" i="26" s="1"/>
  <c r="Y37" i="26" s="1"/>
  <c r="Y39" i="26" s="1"/>
  <c r="Y26" i="26"/>
  <c r="Y42" i="26" s="1"/>
  <c r="Y43" i="26" s="1"/>
  <c r="Y41" i="26"/>
  <c r="M29" i="26"/>
  <c r="M31" i="26" s="1"/>
  <c r="M33" i="26" s="1"/>
  <c r="M35" i="26" s="1"/>
  <c r="M37" i="26" s="1"/>
  <c r="M39" i="26" s="1"/>
  <c r="M41" i="26"/>
  <c r="M26" i="26"/>
  <c r="M42" i="26" s="1"/>
  <c r="M43" i="26" s="1"/>
  <c r="Q41" i="25"/>
  <c r="Q42" i="25" s="1"/>
  <c r="Q43" i="25" s="1"/>
  <c r="R29" i="25"/>
  <c r="R31" i="25" s="1"/>
  <c r="R33" i="25" s="1"/>
  <c r="R35" i="25" s="1"/>
  <c r="R37" i="25" s="1"/>
  <c r="R39" i="25" s="1"/>
  <c r="S27" i="25" s="1"/>
  <c r="R26" i="25"/>
  <c r="AA27" i="25"/>
  <c r="T14" i="25"/>
  <c r="O20" i="25"/>
  <c r="W41" i="25"/>
  <c r="W42" i="25" s="1"/>
  <c r="W43" i="25" s="1"/>
  <c r="B16" i="25"/>
  <c r="K18" i="25"/>
  <c r="K19" i="25" s="1"/>
  <c r="Z16" i="25"/>
  <c r="X29" i="25"/>
  <c r="X31" i="25" s="1"/>
  <c r="X33" i="25" s="1"/>
  <c r="X35" i="25" s="1"/>
  <c r="X37" i="25" s="1"/>
  <c r="X39" i="25" s="1"/>
  <c r="Y27" i="25" s="1"/>
  <c r="X26" i="25"/>
  <c r="L3" i="25"/>
  <c r="L6" i="25"/>
  <c r="L8" i="25" s="1"/>
  <c r="L10" i="25" s="1"/>
  <c r="L12" i="25" s="1"/>
  <c r="L14" i="25" s="1"/>
  <c r="L16" i="25" s="1"/>
  <c r="M4" i="25" s="1"/>
  <c r="Q18" i="25"/>
  <c r="AI43" i="25"/>
  <c r="K27" i="25"/>
  <c r="AI37" i="25"/>
  <c r="C39" i="25"/>
  <c r="R4" i="25"/>
  <c r="AF14" i="25"/>
  <c r="AA33" i="24"/>
  <c r="J18" i="24"/>
  <c r="J19" i="24" s="1"/>
  <c r="J20" i="24" s="1"/>
  <c r="K6" i="24"/>
  <c r="K8" i="24" s="1"/>
  <c r="K10" i="24" s="1"/>
  <c r="K12" i="24" s="1"/>
  <c r="K14" i="24" s="1"/>
  <c r="K16" i="24" s="1"/>
  <c r="L4" i="24" s="1"/>
  <c r="K3" i="24"/>
  <c r="Q3" i="24"/>
  <c r="Q6" i="24"/>
  <c r="Q8" i="24" s="1"/>
  <c r="Q10" i="24" s="1"/>
  <c r="Q12" i="24" s="1"/>
  <c r="Q14" i="24" s="1"/>
  <c r="Q16" i="24" s="1"/>
  <c r="AF14" i="24"/>
  <c r="Q26" i="24"/>
  <c r="Q29" i="24"/>
  <c r="Q31" i="24" s="1"/>
  <c r="Q33" i="24" s="1"/>
  <c r="Q35" i="24" s="1"/>
  <c r="Q37" i="24" s="1"/>
  <c r="Q39" i="24" s="1"/>
  <c r="R27" i="24" s="1"/>
  <c r="O19" i="24"/>
  <c r="O20" i="24" s="1"/>
  <c r="T12" i="24"/>
  <c r="AH41" i="24"/>
  <c r="V41" i="24"/>
  <c r="V42" i="24" s="1"/>
  <c r="V43" i="24" s="1"/>
  <c r="AI26" i="24"/>
  <c r="AI42" i="24" s="1"/>
  <c r="AI29" i="24"/>
  <c r="AI31" i="24" s="1"/>
  <c r="AI33" i="24" s="1"/>
  <c r="AI35" i="24" s="1"/>
  <c r="AI37" i="24" s="1"/>
  <c r="Z12" i="24"/>
  <c r="W29" i="24"/>
  <c r="W31" i="24" s="1"/>
  <c r="W33" i="24" s="1"/>
  <c r="W35" i="24" s="1"/>
  <c r="W37" i="24" s="1"/>
  <c r="W39" i="24" s="1"/>
  <c r="X27" i="24" s="1"/>
  <c r="W26" i="24"/>
  <c r="D27" i="24"/>
  <c r="C4" i="24"/>
  <c r="P18" i="24"/>
  <c r="J39" i="24"/>
  <c r="P41" i="24"/>
  <c r="P42" i="24" s="1"/>
  <c r="P43" i="24" s="1"/>
  <c r="Z29" i="20"/>
  <c r="N6" i="20"/>
  <c r="N8" i="20" s="1"/>
  <c r="N10" i="20" s="1"/>
  <c r="N12" i="20" s="1"/>
  <c r="N14" i="20" s="1"/>
  <c r="N16" i="20" s="1"/>
  <c r="O4" i="20" s="1"/>
  <c r="AF29" i="20"/>
  <c r="AF31" i="20" s="1"/>
  <c r="AF33" i="20" s="1"/>
  <c r="AF35" i="20" s="1"/>
  <c r="AF37" i="20" s="1"/>
  <c r="AF39" i="20" s="1"/>
  <c r="AG27" i="20" s="1"/>
  <c r="N29" i="20"/>
  <c r="N31" i="20" s="1"/>
  <c r="N33" i="20" s="1"/>
  <c r="N35" i="20" s="1"/>
  <c r="N37" i="20" s="1"/>
  <c r="N39" i="20" s="1"/>
  <c r="O27" i="20" s="1"/>
  <c r="Z6" i="20"/>
  <c r="B29" i="20"/>
  <c r="B31" i="20" s="1"/>
  <c r="B33" i="20" s="1"/>
  <c r="B35" i="20" s="1"/>
  <c r="B37" i="20" s="1"/>
  <c r="B39" i="20" s="1"/>
  <c r="C27" i="20" s="1"/>
  <c r="B6" i="20"/>
  <c r="T29" i="20"/>
  <c r="T31" i="20" s="1"/>
  <c r="T33" i="20" s="1"/>
  <c r="T35" i="20" s="1"/>
  <c r="T37" i="20" s="1"/>
  <c r="T39" i="20" s="1"/>
  <c r="U27" i="20" s="1"/>
  <c r="AF6" i="20"/>
  <c r="H29" i="20"/>
  <c r="H31" i="20" s="1"/>
  <c r="H33" i="20" s="1"/>
  <c r="H35" i="20" s="1"/>
  <c r="H37" i="20" s="1"/>
  <c r="H39" i="20" s="1"/>
  <c r="I27" i="20" s="1"/>
  <c r="T6" i="20"/>
  <c r="H6" i="20"/>
  <c r="H8" i="20" s="1"/>
  <c r="H10" i="20" s="1"/>
  <c r="H12" i="20" s="1"/>
  <c r="H14" i="20" s="1"/>
  <c r="H16" i="20" s="1"/>
  <c r="I4" i="20" s="1"/>
  <c r="A8" i="6"/>
  <c r="A4" i="6"/>
  <c r="K45" i="26" l="1"/>
  <c r="T45" i="26"/>
  <c r="L43" i="26"/>
  <c r="J45" i="26"/>
  <c r="H44" i="26"/>
  <c r="R20" i="26"/>
  <c r="H45" i="26"/>
  <c r="R43" i="26"/>
  <c r="N44" i="26" s="1"/>
  <c r="P45" i="26"/>
  <c r="N45" i="26"/>
  <c r="AF20" i="26"/>
  <c r="D19" i="26"/>
  <c r="D20" i="26" s="1"/>
  <c r="I45" i="26"/>
  <c r="U45" i="26"/>
  <c r="W45" i="26"/>
  <c r="L20" i="26"/>
  <c r="H21" i="26" s="1"/>
  <c r="H22" i="26"/>
  <c r="AF17" i="26"/>
  <c r="AG4" i="26"/>
  <c r="C20" i="26"/>
  <c r="T20" i="26"/>
  <c r="AA8" i="26"/>
  <c r="AA7" i="26"/>
  <c r="U4" i="26"/>
  <c r="T17" i="26"/>
  <c r="AA43" i="26"/>
  <c r="AA31" i="26"/>
  <c r="AA30" i="26"/>
  <c r="E6" i="26"/>
  <c r="E8" i="26" s="1"/>
  <c r="E10" i="26" s="1"/>
  <c r="E12" i="26" s="1"/>
  <c r="E14" i="26" s="1"/>
  <c r="E16" i="26" s="1"/>
  <c r="F4" i="26" s="1"/>
  <c r="E18" i="26"/>
  <c r="D26" i="26"/>
  <c r="D29" i="26"/>
  <c r="D31" i="26" s="1"/>
  <c r="D33" i="26" s="1"/>
  <c r="D35" i="26" s="1"/>
  <c r="D37" i="26" s="1"/>
  <c r="X43" i="26"/>
  <c r="T44" i="26" s="1"/>
  <c r="V45" i="26"/>
  <c r="R16" i="26"/>
  <c r="R15" i="26"/>
  <c r="AJ26" i="26"/>
  <c r="AJ42" i="26" s="1"/>
  <c r="AJ29" i="26"/>
  <c r="AJ31" i="26" s="1"/>
  <c r="AJ33" i="26" s="1"/>
  <c r="AJ35" i="26" s="1"/>
  <c r="X41" i="25"/>
  <c r="X42" i="25" s="1"/>
  <c r="X43" i="25" s="1"/>
  <c r="K20" i="25"/>
  <c r="M3" i="25"/>
  <c r="M19" i="25" s="1"/>
  <c r="M20" i="25" s="1"/>
  <c r="M6" i="25"/>
  <c r="M8" i="25" s="1"/>
  <c r="M10" i="25" s="1"/>
  <c r="M12" i="25" s="1"/>
  <c r="M14" i="25" s="1"/>
  <c r="M16" i="25" s="1"/>
  <c r="AA4" i="25"/>
  <c r="AI39" i="25"/>
  <c r="C4" i="25"/>
  <c r="T16" i="25"/>
  <c r="R41" i="25"/>
  <c r="R42" i="25" s="1"/>
  <c r="R43" i="25" s="1"/>
  <c r="AF16" i="25"/>
  <c r="K29" i="25"/>
  <c r="K31" i="25" s="1"/>
  <c r="K33" i="25" s="1"/>
  <c r="K35" i="25" s="1"/>
  <c r="K37" i="25" s="1"/>
  <c r="K39" i="25" s="1"/>
  <c r="L27" i="25" s="1"/>
  <c r="K26" i="25"/>
  <c r="S29" i="25"/>
  <c r="S31" i="25" s="1"/>
  <c r="S33" i="25" s="1"/>
  <c r="S35" i="25" s="1"/>
  <c r="S37" i="25" s="1"/>
  <c r="S39" i="25" s="1"/>
  <c r="S26" i="25"/>
  <c r="S42" i="25" s="1"/>
  <c r="S43" i="25" s="1"/>
  <c r="R6" i="25"/>
  <c r="R3" i="25"/>
  <c r="Q19" i="25"/>
  <c r="Y29" i="25"/>
  <c r="Y31" i="25" s="1"/>
  <c r="Y33" i="25" s="1"/>
  <c r="Y35" i="25" s="1"/>
  <c r="Y37" i="25" s="1"/>
  <c r="Y39" i="25" s="1"/>
  <c r="Y26" i="25"/>
  <c r="Y42" i="25" s="1"/>
  <c r="Y43" i="25" s="1"/>
  <c r="AA29" i="25"/>
  <c r="AA26" i="25"/>
  <c r="AA42" i="25" s="1"/>
  <c r="D27" i="25"/>
  <c r="L18" i="25"/>
  <c r="L19" i="25" s="1"/>
  <c r="AA35" i="24"/>
  <c r="K18" i="24"/>
  <c r="K19" i="24" s="1"/>
  <c r="K20" i="24" s="1"/>
  <c r="Q41" i="24"/>
  <c r="Q42" i="24" s="1"/>
  <c r="Q43" i="24" s="1"/>
  <c r="Q18" i="24"/>
  <c r="Q19" i="24" s="1"/>
  <c r="Q20" i="24" s="1"/>
  <c r="W41" i="24"/>
  <c r="W42" i="24" s="1"/>
  <c r="W43" i="24" s="1"/>
  <c r="L6" i="24"/>
  <c r="L3" i="24"/>
  <c r="AF16" i="24"/>
  <c r="K27" i="24"/>
  <c r="D29" i="24"/>
  <c r="D31" i="24" s="1"/>
  <c r="D33" i="24" s="1"/>
  <c r="D35" i="24" s="1"/>
  <c r="D37" i="24" s="1"/>
  <c r="D26" i="24"/>
  <c r="Z14" i="24"/>
  <c r="P19" i="24"/>
  <c r="P20" i="24" s="1"/>
  <c r="T14" i="24"/>
  <c r="R4" i="24"/>
  <c r="AI43" i="24"/>
  <c r="R26" i="24"/>
  <c r="R29" i="24"/>
  <c r="R31" i="24" s="1"/>
  <c r="R33" i="24" s="1"/>
  <c r="R35" i="24" s="1"/>
  <c r="R37" i="24" s="1"/>
  <c r="R39" i="24" s="1"/>
  <c r="S27" i="24" s="1"/>
  <c r="X29" i="24"/>
  <c r="X31" i="24" s="1"/>
  <c r="X33" i="24" s="1"/>
  <c r="X35" i="24" s="1"/>
  <c r="X37" i="24" s="1"/>
  <c r="X39" i="24" s="1"/>
  <c r="Y27" i="24" s="1"/>
  <c r="X26" i="24"/>
  <c r="C3" i="24"/>
  <c r="C6" i="24"/>
  <c r="C8" i="24" s="1"/>
  <c r="C10" i="24" s="1"/>
  <c r="C12" i="24" s="1"/>
  <c r="C14" i="24" s="1"/>
  <c r="C16" i="24" s="1"/>
  <c r="D4" i="24" s="1"/>
  <c r="H41" i="20"/>
  <c r="H42" i="20" s="1"/>
  <c r="H18" i="20"/>
  <c r="H19" i="20" s="1"/>
  <c r="H20" i="20" s="1"/>
  <c r="C29" i="20"/>
  <c r="C31" i="20" s="1"/>
  <c r="C33" i="20" s="1"/>
  <c r="C26" i="20"/>
  <c r="AF41" i="20"/>
  <c r="N18" i="20"/>
  <c r="Z8" i="20"/>
  <c r="O3" i="20"/>
  <c r="O6" i="20"/>
  <c r="O8" i="20" s="1"/>
  <c r="O10" i="20" s="1"/>
  <c r="O12" i="20" s="1"/>
  <c r="O14" i="20" s="1"/>
  <c r="O16" i="20" s="1"/>
  <c r="P4" i="20" s="1"/>
  <c r="T8" i="20"/>
  <c r="AG29" i="20"/>
  <c r="AG31" i="20" s="1"/>
  <c r="AG33" i="20" s="1"/>
  <c r="AG35" i="20" s="1"/>
  <c r="AG37" i="20" s="1"/>
  <c r="AG39" i="20" s="1"/>
  <c r="AH27" i="20" s="1"/>
  <c r="AG26" i="20"/>
  <c r="I29" i="20"/>
  <c r="I31" i="20" s="1"/>
  <c r="I33" i="20" s="1"/>
  <c r="I35" i="20" s="1"/>
  <c r="I37" i="20" s="1"/>
  <c r="I39" i="20" s="1"/>
  <c r="J27" i="20" s="1"/>
  <c r="I26" i="20"/>
  <c r="B8" i="20"/>
  <c r="T41" i="20"/>
  <c r="U29" i="20"/>
  <c r="U31" i="20" s="1"/>
  <c r="U33" i="20" s="1"/>
  <c r="U35" i="20" s="1"/>
  <c r="U37" i="20" s="1"/>
  <c r="U39" i="20" s="1"/>
  <c r="V27" i="20" s="1"/>
  <c r="U26" i="20"/>
  <c r="B41" i="20"/>
  <c r="N41" i="20"/>
  <c r="Z31" i="20"/>
  <c r="I3" i="20"/>
  <c r="I6" i="20"/>
  <c r="I8" i="20" s="1"/>
  <c r="I10" i="20" s="1"/>
  <c r="I12" i="20" s="1"/>
  <c r="I14" i="20" s="1"/>
  <c r="I16" i="20" s="1"/>
  <c r="J4" i="20" s="1"/>
  <c r="AF8" i="20"/>
  <c r="O26" i="20"/>
  <c r="O29" i="20"/>
  <c r="O31" i="20" s="1"/>
  <c r="O33" i="20" s="1"/>
  <c r="O35" i="20" s="1"/>
  <c r="O37" i="20" s="1"/>
  <c r="O39" i="20" s="1"/>
  <c r="P27" i="20" s="1"/>
  <c r="AJ36" i="26" l="1"/>
  <c r="AJ37" i="26"/>
  <c r="D38" i="26"/>
  <c r="D39" i="26"/>
  <c r="F6" i="26"/>
  <c r="F8" i="26" s="1"/>
  <c r="F10" i="26" s="1"/>
  <c r="F12" i="26" s="1"/>
  <c r="F14" i="26" s="1"/>
  <c r="F16" i="26" s="1"/>
  <c r="G4" i="26" s="1"/>
  <c r="F3" i="26"/>
  <c r="AA33" i="26"/>
  <c r="AA32" i="26"/>
  <c r="AJ41" i="26"/>
  <c r="AJ43" i="26"/>
  <c r="R17" i="26"/>
  <c r="S4" i="26"/>
  <c r="D41" i="26"/>
  <c r="E19" i="26"/>
  <c r="U6" i="26"/>
  <c r="U3" i="26"/>
  <c r="U5" i="26"/>
  <c r="AA10" i="26"/>
  <c r="AA9" i="26"/>
  <c r="AG6" i="26"/>
  <c r="AG3" i="26"/>
  <c r="AG5" i="26"/>
  <c r="T44" i="25"/>
  <c r="N44" i="25"/>
  <c r="V45" i="25"/>
  <c r="L20" i="25"/>
  <c r="H21" i="25" s="1"/>
  <c r="H22" i="25"/>
  <c r="AA31" i="25"/>
  <c r="Q20" i="25"/>
  <c r="AG4" i="25"/>
  <c r="AJ27" i="25"/>
  <c r="Y41" i="25"/>
  <c r="N45" i="25"/>
  <c r="D26" i="25"/>
  <c r="D29" i="25"/>
  <c r="D31" i="25" s="1"/>
  <c r="D33" i="25" s="1"/>
  <c r="D35" i="25" s="1"/>
  <c r="D37" i="25" s="1"/>
  <c r="R8" i="25"/>
  <c r="R10" i="25" s="1"/>
  <c r="R12" i="25" s="1"/>
  <c r="R14" i="25" s="1"/>
  <c r="P45" i="25"/>
  <c r="S41" i="25"/>
  <c r="O45" i="25" s="1"/>
  <c r="K41" i="25"/>
  <c r="K42" i="25" s="1"/>
  <c r="U4" i="25"/>
  <c r="AA3" i="25"/>
  <c r="AA6" i="25"/>
  <c r="AA43" i="25"/>
  <c r="T45" i="25"/>
  <c r="C3" i="25"/>
  <c r="C6" i="25"/>
  <c r="C8" i="25" s="1"/>
  <c r="C10" i="25" s="1"/>
  <c r="C12" i="25" s="1"/>
  <c r="C14" i="25" s="1"/>
  <c r="C16" i="25" s="1"/>
  <c r="D4" i="25" s="1"/>
  <c r="L26" i="25"/>
  <c r="L29" i="25"/>
  <c r="L31" i="25" s="1"/>
  <c r="L33" i="25" s="1"/>
  <c r="L35" i="25" s="1"/>
  <c r="L37" i="25" s="1"/>
  <c r="L39" i="25" s="1"/>
  <c r="M27" i="25" s="1"/>
  <c r="M18" i="25"/>
  <c r="I22" i="25" s="1"/>
  <c r="AA37" i="24"/>
  <c r="AA39" i="24" s="1"/>
  <c r="AB27" i="24" s="1"/>
  <c r="C18" i="24"/>
  <c r="C19" i="24" s="1"/>
  <c r="AG41" i="20"/>
  <c r="L8" i="24"/>
  <c r="L10" i="24" s="1"/>
  <c r="L12" i="24" s="1"/>
  <c r="L14" i="24" s="1"/>
  <c r="L16" i="24" s="1"/>
  <c r="M4" i="24" s="1"/>
  <c r="Z16" i="24"/>
  <c r="AG4" i="24"/>
  <c r="Y26" i="24"/>
  <c r="Y42" i="24" s="1"/>
  <c r="Y43" i="24" s="1"/>
  <c r="Y29" i="24"/>
  <c r="Y31" i="24" s="1"/>
  <c r="Y33" i="24" s="1"/>
  <c r="Y35" i="24" s="1"/>
  <c r="Y37" i="24" s="1"/>
  <c r="Y39" i="24" s="1"/>
  <c r="R41" i="24"/>
  <c r="R42" i="24" s="1"/>
  <c r="R43" i="24" s="1"/>
  <c r="AI39" i="24"/>
  <c r="S26" i="24"/>
  <c r="S42" i="24" s="1"/>
  <c r="S43" i="24" s="1"/>
  <c r="S29" i="24"/>
  <c r="S31" i="24" s="1"/>
  <c r="S33" i="24" s="1"/>
  <c r="S35" i="24" s="1"/>
  <c r="S37" i="24" s="1"/>
  <c r="S39" i="24" s="1"/>
  <c r="D41" i="24"/>
  <c r="D42" i="24" s="1"/>
  <c r="D43" i="24" s="1"/>
  <c r="D3" i="24"/>
  <c r="D6" i="24"/>
  <c r="D8" i="24" s="1"/>
  <c r="D10" i="24" s="1"/>
  <c r="D12" i="24" s="1"/>
  <c r="D14" i="24" s="1"/>
  <c r="D16" i="24" s="1"/>
  <c r="E4" i="24" s="1"/>
  <c r="R6" i="24"/>
  <c r="R3" i="24"/>
  <c r="D39" i="24"/>
  <c r="X41" i="24"/>
  <c r="X42" i="24" s="1"/>
  <c r="X43" i="24" s="1"/>
  <c r="T16" i="24"/>
  <c r="K26" i="24"/>
  <c r="K29" i="24"/>
  <c r="K31" i="24" s="1"/>
  <c r="K33" i="24" s="1"/>
  <c r="K35" i="24" s="1"/>
  <c r="K37" i="24" s="1"/>
  <c r="K39" i="24" s="1"/>
  <c r="L27" i="24" s="1"/>
  <c r="O18" i="20"/>
  <c r="O19" i="20" s="1"/>
  <c r="O20" i="20" s="1"/>
  <c r="I41" i="20"/>
  <c r="I42" i="20" s="1"/>
  <c r="I43" i="20" s="1"/>
  <c r="P3" i="20"/>
  <c r="P6" i="20"/>
  <c r="P8" i="20" s="1"/>
  <c r="P10" i="20" s="1"/>
  <c r="P12" i="20" s="1"/>
  <c r="P14" i="20" s="1"/>
  <c r="P16" i="20" s="1"/>
  <c r="Q4" i="20" s="1"/>
  <c r="V29" i="20"/>
  <c r="V31" i="20" s="1"/>
  <c r="V33" i="20" s="1"/>
  <c r="V35" i="20" s="1"/>
  <c r="V37" i="20" s="1"/>
  <c r="V39" i="20" s="1"/>
  <c r="W27" i="20" s="1"/>
  <c r="V26" i="20"/>
  <c r="O41" i="20"/>
  <c r="O42" i="20" s="1"/>
  <c r="O43" i="20" s="1"/>
  <c r="T42" i="20"/>
  <c r="J29" i="20"/>
  <c r="J31" i="20" s="1"/>
  <c r="J33" i="20" s="1"/>
  <c r="J35" i="20" s="1"/>
  <c r="J37" i="20" s="1"/>
  <c r="J26" i="20"/>
  <c r="C35" i="20"/>
  <c r="P26" i="20"/>
  <c r="P29" i="20"/>
  <c r="P31" i="20" s="1"/>
  <c r="P33" i="20" s="1"/>
  <c r="P35" i="20" s="1"/>
  <c r="P37" i="20" s="1"/>
  <c r="P39" i="20" s="1"/>
  <c r="Q27" i="20" s="1"/>
  <c r="Z33" i="20"/>
  <c r="H43" i="20"/>
  <c r="N42" i="20"/>
  <c r="AG42" i="20"/>
  <c r="AG43" i="20" s="1"/>
  <c r="Z10" i="20"/>
  <c r="B42" i="20"/>
  <c r="AH29" i="20"/>
  <c r="AH31" i="20" s="1"/>
  <c r="AH33" i="20" s="1"/>
  <c r="AH35" i="20" s="1"/>
  <c r="AH37" i="20" s="1"/>
  <c r="AH39" i="20" s="1"/>
  <c r="AI27" i="20" s="1"/>
  <c r="AH26" i="20"/>
  <c r="N19" i="20"/>
  <c r="AF10" i="20"/>
  <c r="U41" i="20"/>
  <c r="U42" i="20" s="1"/>
  <c r="U43" i="20" s="1"/>
  <c r="B10" i="20"/>
  <c r="J3" i="20"/>
  <c r="J6" i="20"/>
  <c r="J8" i="20" s="1"/>
  <c r="J10" i="20" s="1"/>
  <c r="J12" i="20" s="1"/>
  <c r="J14" i="20" s="1"/>
  <c r="J16" i="20" s="1"/>
  <c r="K4" i="20" s="1"/>
  <c r="I18" i="20"/>
  <c r="I19" i="20" s="1"/>
  <c r="T10" i="20"/>
  <c r="AF42" i="20"/>
  <c r="AH23" i="13"/>
  <c r="U8" i="26" l="1"/>
  <c r="U7" i="26"/>
  <c r="AA35" i="26"/>
  <c r="AA34" i="26"/>
  <c r="G6" i="26"/>
  <c r="G8" i="26" s="1"/>
  <c r="G10" i="26" s="1"/>
  <c r="G12" i="26" s="1"/>
  <c r="G14" i="26" s="1"/>
  <c r="G16" i="26" s="1"/>
  <c r="G3" i="26"/>
  <c r="G18" i="26"/>
  <c r="D40" i="26"/>
  <c r="E27" i="26"/>
  <c r="AJ38" i="26"/>
  <c r="AJ39" i="26"/>
  <c r="AG8" i="26"/>
  <c r="AG7" i="26"/>
  <c r="AA12" i="26"/>
  <c r="AA11" i="26"/>
  <c r="E20" i="26"/>
  <c r="D42" i="26"/>
  <c r="S6" i="26"/>
  <c r="S8" i="26" s="1"/>
  <c r="S10" i="26" s="1"/>
  <c r="S12" i="26" s="1"/>
  <c r="S14" i="26" s="1"/>
  <c r="S16" i="26" s="1"/>
  <c r="S3" i="26"/>
  <c r="S19" i="26" s="1"/>
  <c r="S18" i="26"/>
  <c r="O22" i="26" s="1"/>
  <c r="F18" i="26"/>
  <c r="C22" i="26" s="1"/>
  <c r="T44" i="24"/>
  <c r="K43" i="25"/>
  <c r="Q45" i="25"/>
  <c r="D41" i="25"/>
  <c r="D42" i="25" s="1"/>
  <c r="U3" i="25"/>
  <c r="U6" i="25"/>
  <c r="D39" i="25"/>
  <c r="L41" i="25"/>
  <c r="L42" i="25" s="1"/>
  <c r="L43" i="25" s="1"/>
  <c r="C18" i="25"/>
  <c r="C19" i="25" s="1"/>
  <c r="AA33" i="25"/>
  <c r="M26" i="25"/>
  <c r="M42" i="25" s="1"/>
  <c r="M43" i="25" s="1"/>
  <c r="M29" i="25"/>
  <c r="M31" i="25" s="1"/>
  <c r="M33" i="25" s="1"/>
  <c r="M35" i="25" s="1"/>
  <c r="M37" i="25" s="1"/>
  <c r="M39" i="25" s="1"/>
  <c r="D3" i="25"/>
  <c r="D6" i="25"/>
  <c r="D8" i="25" s="1"/>
  <c r="D10" i="25" s="1"/>
  <c r="D12" i="25" s="1"/>
  <c r="D14" i="25" s="1"/>
  <c r="D16" i="25" s="1"/>
  <c r="E4" i="25" s="1"/>
  <c r="W45" i="25"/>
  <c r="U45" i="25"/>
  <c r="AA8" i="25"/>
  <c r="AJ26" i="25"/>
  <c r="AJ42" i="25" s="1"/>
  <c r="AJ29" i="25"/>
  <c r="AJ31" i="25" s="1"/>
  <c r="AJ33" i="25" s="1"/>
  <c r="AJ35" i="25" s="1"/>
  <c r="R16" i="25"/>
  <c r="AG6" i="25"/>
  <c r="AG3" i="25"/>
  <c r="AB29" i="24"/>
  <c r="AB31" i="24" s="1"/>
  <c r="AB26" i="24"/>
  <c r="K41" i="24"/>
  <c r="K42" i="24" s="1"/>
  <c r="K43" i="24" s="1"/>
  <c r="L18" i="24"/>
  <c r="L19" i="24" s="1"/>
  <c r="L20" i="24" s="1"/>
  <c r="M3" i="24"/>
  <c r="M19" i="24" s="1"/>
  <c r="M20" i="24" s="1"/>
  <c r="M6" i="24"/>
  <c r="M8" i="24" s="1"/>
  <c r="M10" i="24" s="1"/>
  <c r="M12" i="24" s="1"/>
  <c r="M14" i="24" s="1"/>
  <c r="M16" i="24" s="1"/>
  <c r="P45" i="24"/>
  <c r="D18" i="24"/>
  <c r="D19" i="24" s="1"/>
  <c r="AG3" i="24"/>
  <c r="AG6" i="24"/>
  <c r="E6" i="24"/>
  <c r="E8" i="24" s="1"/>
  <c r="E10" i="24" s="1"/>
  <c r="E12" i="24" s="1"/>
  <c r="E14" i="24" s="1"/>
  <c r="E16" i="24" s="1"/>
  <c r="F4" i="24" s="1"/>
  <c r="E3" i="24"/>
  <c r="AJ27" i="24"/>
  <c r="E27" i="24"/>
  <c r="U4" i="24"/>
  <c r="N44" i="24"/>
  <c r="N45" i="24"/>
  <c r="AA4" i="24"/>
  <c r="T45" i="24"/>
  <c r="L29" i="24"/>
  <c r="L31" i="24" s="1"/>
  <c r="L33" i="24" s="1"/>
  <c r="L35" i="24" s="1"/>
  <c r="L37" i="24" s="1"/>
  <c r="L39" i="24" s="1"/>
  <c r="M27" i="24" s="1"/>
  <c r="L26" i="24"/>
  <c r="V45" i="24"/>
  <c r="C20" i="24"/>
  <c r="R8" i="24"/>
  <c r="R10" i="24" s="1"/>
  <c r="R12" i="24" s="1"/>
  <c r="R14" i="24" s="1"/>
  <c r="S41" i="24"/>
  <c r="Q45" i="24" s="1"/>
  <c r="Y41" i="24"/>
  <c r="W45" i="24" s="1"/>
  <c r="J18" i="20"/>
  <c r="J19" i="20" s="1"/>
  <c r="J20" i="20" s="1"/>
  <c r="I20" i="20"/>
  <c r="Z12" i="20"/>
  <c r="AF43" i="20"/>
  <c r="K6" i="20"/>
  <c r="K8" i="20" s="1"/>
  <c r="K10" i="20" s="1"/>
  <c r="K12" i="20" s="1"/>
  <c r="K14" i="20" s="1"/>
  <c r="K16" i="20" s="1"/>
  <c r="L4" i="20" s="1"/>
  <c r="K3" i="20"/>
  <c r="N20" i="20"/>
  <c r="C37" i="20"/>
  <c r="AH41" i="20"/>
  <c r="AH42" i="20" s="1"/>
  <c r="AH43" i="20" s="1"/>
  <c r="V41" i="20"/>
  <c r="V42" i="20" s="1"/>
  <c r="V43" i="20" s="1"/>
  <c r="T12" i="20"/>
  <c r="Z35" i="20"/>
  <c r="B12" i="20"/>
  <c r="AI29" i="20"/>
  <c r="AI31" i="20" s="1"/>
  <c r="AI33" i="20" s="1"/>
  <c r="AI35" i="20" s="1"/>
  <c r="AI26" i="20"/>
  <c r="N43" i="20"/>
  <c r="W26" i="20"/>
  <c r="W29" i="20"/>
  <c r="W31" i="20" s="1"/>
  <c r="W33" i="20" s="1"/>
  <c r="W35" i="20" s="1"/>
  <c r="W37" i="20" s="1"/>
  <c r="W39" i="20" s="1"/>
  <c r="X27" i="20" s="1"/>
  <c r="B43" i="20"/>
  <c r="P41" i="20"/>
  <c r="P42" i="20" s="1"/>
  <c r="P43" i="20" s="1"/>
  <c r="J39" i="20"/>
  <c r="Q29" i="20"/>
  <c r="Q31" i="20" s="1"/>
  <c r="Q33" i="20" s="1"/>
  <c r="Q35" i="20" s="1"/>
  <c r="Q37" i="20" s="1"/>
  <c r="Q39" i="20" s="1"/>
  <c r="R27" i="20" s="1"/>
  <c r="Q26" i="20"/>
  <c r="T43" i="20"/>
  <c r="P18" i="20"/>
  <c r="P19" i="20" s="1"/>
  <c r="AF12" i="20"/>
  <c r="Q3" i="20"/>
  <c r="Q6" i="20"/>
  <c r="Q8" i="20" s="1"/>
  <c r="Q10" i="20" s="1"/>
  <c r="Q12" i="20" s="1"/>
  <c r="Q14" i="20" s="1"/>
  <c r="Q16" i="20" s="1"/>
  <c r="A2" i="13"/>
  <c r="T25" i="13" s="1"/>
  <c r="C1" i="13"/>
  <c r="G1" i="13" s="1"/>
  <c r="F19" i="26" l="1"/>
  <c r="F20" i="26" s="1"/>
  <c r="S20" i="26"/>
  <c r="N21" i="26" s="1"/>
  <c r="N22" i="26"/>
  <c r="D43" i="26"/>
  <c r="AA13" i="26"/>
  <c r="AA18" i="26" s="1"/>
  <c r="AA14" i="26"/>
  <c r="AG10" i="26"/>
  <c r="AG9" i="26"/>
  <c r="AA37" i="26"/>
  <c r="AA36" i="26"/>
  <c r="AA41" i="26" s="1"/>
  <c r="AJ40" i="26"/>
  <c r="AK27" i="26"/>
  <c r="E29" i="26"/>
  <c r="E26" i="26"/>
  <c r="G19" i="26"/>
  <c r="G20" i="26" s="1"/>
  <c r="B21" i="26" s="1"/>
  <c r="U10" i="26"/>
  <c r="U9" i="26"/>
  <c r="D43" i="25"/>
  <c r="C20" i="25"/>
  <c r="M41" i="25"/>
  <c r="U8" i="25"/>
  <c r="S4" i="25"/>
  <c r="AJ37" i="25"/>
  <c r="AA35" i="25"/>
  <c r="AJ43" i="25"/>
  <c r="D18" i="25"/>
  <c r="D19" i="25" s="1"/>
  <c r="D20" i="25" s="1"/>
  <c r="AG8" i="25"/>
  <c r="E3" i="25"/>
  <c r="E6" i="25"/>
  <c r="E8" i="25" s="1"/>
  <c r="E10" i="25" s="1"/>
  <c r="E12" i="25" s="1"/>
  <c r="E14" i="25" s="1"/>
  <c r="E16" i="25" s="1"/>
  <c r="F4" i="25" s="1"/>
  <c r="AA10" i="25"/>
  <c r="E27" i="25"/>
  <c r="E18" i="24"/>
  <c r="E19" i="24" s="1"/>
  <c r="E20" i="24" s="1"/>
  <c r="M18" i="24"/>
  <c r="I22" i="24" s="1"/>
  <c r="H21" i="24"/>
  <c r="H22" i="24"/>
  <c r="O45" i="24"/>
  <c r="U45" i="24"/>
  <c r="D20" i="24"/>
  <c r="L41" i="24"/>
  <c r="L42" i="24" s="1"/>
  <c r="L43" i="24" s="1"/>
  <c r="R16" i="24"/>
  <c r="E29" i="24"/>
  <c r="E26" i="24"/>
  <c r="M29" i="24"/>
  <c r="M31" i="24" s="1"/>
  <c r="M33" i="24" s="1"/>
  <c r="M35" i="24" s="1"/>
  <c r="M37" i="24" s="1"/>
  <c r="M39" i="24" s="1"/>
  <c r="M26" i="24"/>
  <c r="M42" i="24" s="1"/>
  <c r="M43" i="24" s="1"/>
  <c r="AJ29" i="24"/>
  <c r="AJ31" i="24" s="1"/>
  <c r="AJ26" i="24"/>
  <c r="AJ42" i="24" s="1"/>
  <c r="AA42" i="24"/>
  <c r="F3" i="24"/>
  <c r="F6" i="24"/>
  <c r="F8" i="24" s="1"/>
  <c r="F10" i="24" s="1"/>
  <c r="F12" i="24" s="1"/>
  <c r="F14" i="24" s="1"/>
  <c r="F16" i="24" s="1"/>
  <c r="G4" i="24" s="1"/>
  <c r="AA3" i="24"/>
  <c r="AA6" i="24"/>
  <c r="U6" i="24"/>
  <c r="U3" i="24"/>
  <c r="AG8" i="24"/>
  <c r="K18" i="20"/>
  <c r="K19" i="20" s="1"/>
  <c r="Q41" i="20"/>
  <c r="Q42" i="20" s="1"/>
  <c r="Q18" i="20"/>
  <c r="Q19" i="20" s="1"/>
  <c r="Q20" i="20" s="1"/>
  <c r="P20" i="20"/>
  <c r="R4" i="20"/>
  <c r="Z14" i="20"/>
  <c r="R29" i="20"/>
  <c r="R31" i="20" s="1"/>
  <c r="R33" i="20" s="1"/>
  <c r="R35" i="20" s="1"/>
  <c r="R37" i="20" s="1"/>
  <c r="R39" i="20" s="1"/>
  <c r="S27" i="20" s="1"/>
  <c r="R26" i="20"/>
  <c r="AF14" i="20"/>
  <c r="W41" i="20"/>
  <c r="W42" i="20" s="1"/>
  <c r="W43" i="20" s="1"/>
  <c r="Z37" i="20"/>
  <c r="L6" i="20"/>
  <c r="L8" i="20" s="1"/>
  <c r="L10" i="20" s="1"/>
  <c r="L12" i="20" s="1"/>
  <c r="L14" i="20" s="1"/>
  <c r="L16" i="20" s="1"/>
  <c r="M4" i="20" s="1"/>
  <c r="L3" i="20"/>
  <c r="X26" i="20"/>
  <c r="X29" i="20"/>
  <c r="X31" i="20" s="1"/>
  <c r="X33" i="20" s="1"/>
  <c r="X35" i="20" s="1"/>
  <c r="X37" i="20" s="1"/>
  <c r="X39" i="20" s="1"/>
  <c r="Y27" i="20" s="1"/>
  <c r="AI37" i="20"/>
  <c r="T14" i="20"/>
  <c r="C39" i="20"/>
  <c r="K27" i="20"/>
  <c r="B14" i="20"/>
  <c r="N2" i="13"/>
  <c r="N3" i="13" s="1"/>
  <c r="T2" i="13"/>
  <c r="T3" i="13" s="1"/>
  <c r="Z2" i="13"/>
  <c r="Z4" i="13" s="1"/>
  <c r="Z6" i="13" s="1"/>
  <c r="AF2" i="13"/>
  <c r="AF4" i="13" s="1"/>
  <c r="AF6" i="13" s="1"/>
  <c r="H2" i="13"/>
  <c r="T27" i="13"/>
  <c r="T26" i="13"/>
  <c r="AF25" i="13"/>
  <c r="Z25" i="13"/>
  <c r="N25" i="13"/>
  <c r="H25" i="13"/>
  <c r="B25" i="13"/>
  <c r="B2" i="13"/>
  <c r="AK29" i="26" l="1"/>
  <c r="AK31" i="26" s="1"/>
  <c r="AK33" i="26" s="1"/>
  <c r="AK35" i="26" s="1"/>
  <c r="AK37" i="26" s="1"/>
  <c r="AK39" i="26" s="1"/>
  <c r="AK26" i="26"/>
  <c r="AK42" i="26" s="1"/>
  <c r="AA16" i="26"/>
  <c r="AA15" i="26"/>
  <c r="B22" i="26"/>
  <c r="U12" i="26"/>
  <c r="U11" i="26"/>
  <c r="E31" i="26"/>
  <c r="E30" i="26"/>
  <c r="AA39" i="26"/>
  <c r="AA38" i="26"/>
  <c r="AG12" i="26"/>
  <c r="AG11" i="26"/>
  <c r="AA19" i="26"/>
  <c r="E18" i="25"/>
  <c r="E19" i="25" s="1"/>
  <c r="E20" i="25" s="1"/>
  <c r="E26" i="25"/>
  <c r="E29" i="25"/>
  <c r="AG10" i="25"/>
  <c r="S3" i="25"/>
  <c r="S19" i="25" s="1"/>
  <c r="S6" i="25"/>
  <c r="S8" i="25" s="1"/>
  <c r="S10" i="25" s="1"/>
  <c r="S12" i="25" s="1"/>
  <c r="S14" i="25" s="1"/>
  <c r="S16" i="25" s="1"/>
  <c r="AA37" i="25"/>
  <c r="AJ39" i="25"/>
  <c r="AA12" i="25"/>
  <c r="F3" i="25"/>
  <c r="F6" i="25"/>
  <c r="F8" i="25" s="1"/>
  <c r="F10" i="25" s="1"/>
  <c r="F12" i="25" s="1"/>
  <c r="F14" i="25" s="1"/>
  <c r="F16" i="25" s="1"/>
  <c r="G4" i="25" s="1"/>
  <c r="U10" i="25"/>
  <c r="AJ33" i="24"/>
  <c r="AB33" i="24"/>
  <c r="U8" i="24"/>
  <c r="AJ43" i="24"/>
  <c r="E31" i="24"/>
  <c r="F18" i="24"/>
  <c r="F19" i="24" s="1"/>
  <c r="F20" i="24" s="1"/>
  <c r="G3" i="24"/>
  <c r="G6" i="24"/>
  <c r="G8" i="24" s="1"/>
  <c r="G10" i="24" s="1"/>
  <c r="G12" i="24" s="1"/>
  <c r="G14" i="24" s="1"/>
  <c r="G16" i="24" s="1"/>
  <c r="AA43" i="24"/>
  <c r="S4" i="24"/>
  <c r="M41" i="24"/>
  <c r="AA8" i="24"/>
  <c r="AG10" i="24"/>
  <c r="X41" i="20"/>
  <c r="X42" i="20" s="1"/>
  <c r="K20" i="20"/>
  <c r="Y29" i="20"/>
  <c r="Y31" i="20" s="1"/>
  <c r="Y33" i="20" s="1"/>
  <c r="Y35" i="20" s="1"/>
  <c r="Y37" i="20" s="1"/>
  <c r="Y39" i="20" s="1"/>
  <c r="Y26" i="20"/>
  <c r="Z39" i="20"/>
  <c r="R3" i="20"/>
  <c r="R6" i="20"/>
  <c r="B16" i="20"/>
  <c r="D27" i="20"/>
  <c r="R41" i="20"/>
  <c r="R42" i="20" s="1"/>
  <c r="S29" i="20"/>
  <c r="S31" i="20" s="1"/>
  <c r="S33" i="20" s="1"/>
  <c r="S35" i="20" s="1"/>
  <c r="S37" i="20" s="1"/>
  <c r="S39" i="20" s="1"/>
  <c r="S26" i="20"/>
  <c r="T16" i="20"/>
  <c r="L18" i="20"/>
  <c r="AF16" i="20"/>
  <c r="Z16" i="20"/>
  <c r="Q43" i="20"/>
  <c r="K29" i="20"/>
  <c r="K31" i="20" s="1"/>
  <c r="K33" i="20" s="1"/>
  <c r="K35" i="20" s="1"/>
  <c r="K37" i="20" s="1"/>
  <c r="K39" i="20" s="1"/>
  <c r="L27" i="20" s="1"/>
  <c r="K26" i="20"/>
  <c r="AI39" i="20"/>
  <c r="M6" i="20"/>
  <c r="M8" i="20" s="1"/>
  <c r="M10" i="20" s="1"/>
  <c r="M12" i="20" s="1"/>
  <c r="M14" i="20" s="1"/>
  <c r="M16" i="20" s="1"/>
  <c r="M3" i="20"/>
  <c r="M19" i="20" s="1"/>
  <c r="M20" i="20" s="1"/>
  <c r="T4" i="13"/>
  <c r="T6" i="13" s="1"/>
  <c r="AF3" i="13"/>
  <c r="Z3" i="13"/>
  <c r="N4" i="13"/>
  <c r="N6" i="13" s="1"/>
  <c r="H4" i="13"/>
  <c r="H3" i="13"/>
  <c r="B3" i="13"/>
  <c r="B4" i="13"/>
  <c r="N26" i="13"/>
  <c r="N27" i="13"/>
  <c r="Z8" i="13"/>
  <c r="Z27" i="13"/>
  <c r="Z26" i="13"/>
  <c r="B27" i="13"/>
  <c r="B26" i="13"/>
  <c r="AF8" i="13"/>
  <c r="AF26" i="13"/>
  <c r="AF27" i="13"/>
  <c r="H26" i="13"/>
  <c r="H27" i="13"/>
  <c r="T29" i="13"/>
  <c r="AA20" i="26" l="1"/>
  <c r="AG14" i="26"/>
  <c r="AG13" i="26"/>
  <c r="AA40" i="26"/>
  <c r="AB27" i="26"/>
  <c r="E33" i="26"/>
  <c r="E32" i="26"/>
  <c r="AK43" i="26"/>
  <c r="AF44" i="26" s="1"/>
  <c r="AH45" i="26"/>
  <c r="AF45" i="26"/>
  <c r="U13" i="26"/>
  <c r="U18" i="26" s="1"/>
  <c r="U14" i="26"/>
  <c r="AA17" i="26"/>
  <c r="AB4" i="26"/>
  <c r="AK41" i="26"/>
  <c r="F18" i="25"/>
  <c r="F19" i="25" s="1"/>
  <c r="AA39" i="25"/>
  <c r="G3" i="25"/>
  <c r="G6" i="25"/>
  <c r="G8" i="25" s="1"/>
  <c r="G10" i="25" s="1"/>
  <c r="G12" i="25" s="1"/>
  <c r="G14" i="25" s="1"/>
  <c r="G16" i="25" s="1"/>
  <c r="E31" i="25"/>
  <c r="S18" i="25"/>
  <c r="AA14" i="25"/>
  <c r="S20" i="25"/>
  <c r="U12" i="25"/>
  <c r="AK27" i="25"/>
  <c r="AG12" i="25"/>
  <c r="AJ35" i="24"/>
  <c r="AJ37" i="24" s="1"/>
  <c r="AJ39" i="24" s="1"/>
  <c r="AB35" i="24"/>
  <c r="AA10" i="24"/>
  <c r="E33" i="24"/>
  <c r="S3" i="24"/>
  <c r="S19" i="24" s="1"/>
  <c r="S20" i="24" s="1"/>
  <c r="S6" i="24"/>
  <c r="S8" i="24" s="1"/>
  <c r="S10" i="24" s="1"/>
  <c r="S12" i="24" s="1"/>
  <c r="S14" i="24" s="1"/>
  <c r="S16" i="24" s="1"/>
  <c r="U10" i="24"/>
  <c r="AG12" i="24"/>
  <c r="G18" i="24"/>
  <c r="K41" i="20"/>
  <c r="K42" i="20" s="1"/>
  <c r="K43" i="20" s="1"/>
  <c r="R43" i="20"/>
  <c r="X43" i="20"/>
  <c r="L29" i="20"/>
  <c r="L31" i="20" s="1"/>
  <c r="L33" i="20" s="1"/>
  <c r="L35" i="20" s="1"/>
  <c r="L37" i="20" s="1"/>
  <c r="L39" i="20" s="1"/>
  <c r="M27" i="20" s="1"/>
  <c r="L26" i="20"/>
  <c r="AG4" i="20"/>
  <c r="M18" i="20"/>
  <c r="I22" i="20" s="1"/>
  <c r="L19" i="20"/>
  <c r="U4" i="20"/>
  <c r="R8" i="20"/>
  <c r="R10" i="20" s="1"/>
  <c r="R12" i="20" s="1"/>
  <c r="R14" i="20" s="1"/>
  <c r="AA27" i="20"/>
  <c r="AJ27" i="20"/>
  <c r="AA4" i="20"/>
  <c r="S41" i="20"/>
  <c r="O45" i="20" s="1"/>
  <c r="D29" i="20"/>
  <c r="D31" i="20" s="1"/>
  <c r="D33" i="20" s="1"/>
  <c r="D35" i="20" s="1"/>
  <c r="D37" i="20" s="1"/>
  <c r="D26" i="20"/>
  <c r="Y41" i="20"/>
  <c r="Y42" i="20" s="1"/>
  <c r="Y43" i="20" s="1"/>
  <c r="C4" i="20"/>
  <c r="H6" i="13"/>
  <c r="B29" i="13"/>
  <c r="N8" i="13"/>
  <c r="T31" i="13"/>
  <c r="H29" i="13"/>
  <c r="B6" i="13"/>
  <c r="AF29" i="13"/>
  <c r="Z10" i="13"/>
  <c r="AF10" i="13"/>
  <c r="Z29" i="13"/>
  <c r="N29" i="13"/>
  <c r="T8" i="13"/>
  <c r="AG45" i="26" l="1"/>
  <c r="AI45" i="26"/>
  <c r="U19" i="26"/>
  <c r="E35" i="26"/>
  <c r="E37" i="26" s="1"/>
  <c r="E34" i="26"/>
  <c r="E41" i="26" s="1"/>
  <c r="AG16" i="26"/>
  <c r="AG15" i="26"/>
  <c r="AB5" i="26"/>
  <c r="AB6" i="26"/>
  <c r="AB3" i="26"/>
  <c r="U15" i="26"/>
  <c r="U16" i="26"/>
  <c r="AB26" i="26"/>
  <c r="AB42" i="26" s="1"/>
  <c r="AB29" i="26"/>
  <c r="AG18" i="26"/>
  <c r="F20" i="25"/>
  <c r="AK26" i="25"/>
  <c r="AK29" i="25"/>
  <c r="AK31" i="25" s="1"/>
  <c r="AK33" i="25" s="1"/>
  <c r="AK35" i="25" s="1"/>
  <c r="AK37" i="25" s="1"/>
  <c r="AK39" i="25" s="1"/>
  <c r="U14" i="25"/>
  <c r="AB27" i="25"/>
  <c r="E33" i="25"/>
  <c r="AG14" i="25"/>
  <c r="AA16" i="25"/>
  <c r="G18" i="25"/>
  <c r="AB37" i="24"/>
  <c r="AB39" i="24" s="1"/>
  <c r="AC27" i="24" s="1"/>
  <c r="G19" i="24"/>
  <c r="S18" i="24"/>
  <c r="AA12" i="24"/>
  <c r="AK27" i="24"/>
  <c r="AG14" i="24"/>
  <c r="U12" i="24"/>
  <c r="E35" i="24"/>
  <c r="E37" i="24" s="1"/>
  <c r="S42" i="20"/>
  <c r="D41" i="20"/>
  <c r="D42" i="20" s="1"/>
  <c r="T45" i="20"/>
  <c r="Q45" i="20"/>
  <c r="L20" i="20"/>
  <c r="H21" i="20" s="1"/>
  <c r="H22" i="20"/>
  <c r="AG3" i="20"/>
  <c r="AG6" i="20"/>
  <c r="AJ29" i="20"/>
  <c r="AJ31" i="20" s="1"/>
  <c r="AJ33" i="20" s="1"/>
  <c r="AJ35" i="20" s="1"/>
  <c r="AJ26" i="20"/>
  <c r="R16" i="20"/>
  <c r="V45" i="20"/>
  <c r="T44" i="20"/>
  <c r="D39" i="20"/>
  <c r="AA29" i="20"/>
  <c r="AA26" i="20"/>
  <c r="U6" i="20"/>
  <c r="U3" i="20"/>
  <c r="L41" i="20"/>
  <c r="U45" i="20"/>
  <c r="W45" i="20"/>
  <c r="M29" i="20"/>
  <c r="M31" i="20" s="1"/>
  <c r="M33" i="20" s="1"/>
  <c r="M35" i="20" s="1"/>
  <c r="M37" i="20" s="1"/>
  <c r="M39" i="20" s="1"/>
  <c r="M26" i="20"/>
  <c r="C6" i="20"/>
  <c r="C8" i="20" s="1"/>
  <c r="C10" i="20" s="1"/>
  <c r="C12" i="20" s="1"/>
  <c r="C14" i="20" s="1"/>
  <c r="C16" i="20" s="1"/>
  <c r="D4" i="20" s="1"/>
  <c r="C3" i="20"/>
  <c r="AA6" i="20"/>
  <c r="AA3" i="20"/>
  <c r="H8" i="13"/>
  <c r="H10" i="13" s="1"/>
  <c r="H12" i="13" s="1"/>
  <c r="H14" i="13" s="1"/>
  <c r="H16" i="13" s="1"/>
  <c r="I4" i="13" s="1"/>
  <c r="T10" i="13"/>
  <c r="H31" i="13"/>
  <c r="H33" i="13" s="1"/>
  <c r="H35" i="13" s="1"/>
  <c r="H37" i="13" s="1"/>
  <c r="H39" i="13" s="1"/>
  <c r="I27" i="13" s="1"/>
  <c r="N31" i="13"/>
  <c r="AF12" i="13"/>
  <c r="B31" i="13"/>
  <c r="T33" i="13"/>
  <c r="T35" i="13" s="1"/>
  <c r="T37" i="13" s="1"/>
  <c r="T39" i="13" s="1"/>
  <c r="U27" i="13" s="1"/>
  <c r="B8" i="13"/>
  <c r="N10" i="13"/>
  <c r="Z12" i="13"/>
  <c r="Z31" i="13"/>
  <c r="AF31" i="13"/>
  <c r="AF33" i="13" s="1"/>
  <c r="AF35" i="13" s="1"/>
  <c r="AF37" i="13" s="1"/>
  <c r="AF39" i="13" s="1"/>
  <c r="AG27" i="13" s="1"/>
  <c r="AG19" i="26" l="1"/>
  <c r="AB30" i="26"/>
  <c r="AB31" i="26"/>
  <c r="U17" i="26"/>
  <c r="V4" i="26"/>
  <c r="AB8" i="26"/>
  <c r="AB7" i="26"/>
  <c r="E42" i="26"/>
  <c r="U20" i="26"/>
  <c r="AB43" i="26"/>
  <c r="AG17" i="26"/>
  <c r="AH4" i="26"/>
  <c r="E39" i="26"/>
  <c r="E38" i="26"/>
  <c r="AB4" i="25"/>
  <c r="G19" i="25"/>
  <c r="AG16" i="25"/>
  <c r="AK41" i="25"/>
  <c r="AK42" i="25" s="1"/>
  <c r="E35" i="25"/>
  <c r="AB26" i="25"/>
  <c r="AB42" i="25" s="1"/>
  <c r="AB29" i="25"/>
  <c r="U16" i="25"/>
  <c r="AC29" i="24"/>
  <c r="AC31" i="24" s="1"/>
  <c r="AC33" i="24" s="1"/>
  <c r="AC35" i="24" s="1"/>
  <c r="AC37" i="24" s="1"/>
  <c r="AC39" i="24" s="1"/>
  <c r="AD27" i="24" s="1"/>
  <c r="AC26" i="24"/>
  <c r="G20" i="24"/>
  <c r="AK29" i="24"/>
  <c r="AK31" i="24" s="1"/>
  <c r="AK33" i="24" s="1"/>
  <c r="AK35" i="24" s="1"/>
  <c r="AK37" i="24" s="1"/>
  <c r="AK39" i="24" s="1"/>
  <c r="AK26" i="24"/>
  <c r="U14" i="24"/>
  <c r="AA14" i="24"/>
  <c r="AG16" i="24"/>
  <c r="E39" i="24"/>
  <c r="S43" i="20"/>
  <c r="N44" i="20" s="1"/>
  <c r="P45" i="20"/>
  <c r="N45" i="20"/>
  <c r="C18" i="20"/>
  <c r="C19" i="20" s="1"/>
  <c r="S4" i="20"/>
  <c r="D3" i="20"/>
  <c r="D6" i="20"/>
  <c r="D8" i="20" s="1"/>
  <c r="D10" i="20" s="1"/>
  <c r="D12" i="20" s="1"/>
  <c r="D14" i="20" s="1"/>
  <c r="D16" i="20" s="1"/>
  <c r="E4" i="20" s="1"/>
  <c r="AA8" i="20"/>
  <c r="M41" i="20"/>
  <c r="U8" i="20"/>
  <c r="E27" i="20"/>
  <c r="AJ37" i="20"/>
  <c r="AA31" i="20"/>
  <c r="D43" i="20"/>
  <c r="L42" i="20"/>
  <c r="AG8" i="20"/>
  <c r="H41" i="13"/>
  <c r="H42" i="13" s="1"/>
  <c r="H43" i="13" s="1"/>
  <c r="T41" i="13"/>
  <c r="T42" i="13" s="1"/>
  <c r="T43" i="13" s="1"/>
  <c r="I6" i="13"/>
  <c r="I3" i="13"/>
  <c r="H18" i="13"/>
  <c r="H19" i="13" s="1"/>
  <c r="H20" i="13" s="1"/>
  <c r="U29" i="13"/>
  <c r="U26" i="13"/>
  <c r="B10" i="13"/>
  <c r="Z14" i="13"/>
  <c r="B33" i="13"/>
  <c r="I26" i="13"/>
  <c r="I29" i="13"/>
  <c r="AG26" i="13"/>
  <c r="AG29" i="13"/>
  <c r="T12" i="13"/>
  <c r="Z33" i="13"/>
  <c r="AF14" i="13"/>
  <c r="N33" i="13"/>
  <c r="N35" i="13" s="1"/>
  <c r="N37" i="13" s="1"/>
  <c r="N39" i="13" s="1"/>
  <c r="O27" i="13" s="1"/>
  <c r="N12" i="13"/>
  <c r="AF41" i="13"/>
  <c r="AF42" i="13" s="1"/>
  <c r="AF43" i="13" s="1"/>
  <c r="AH5" i="26" l="1"/>
  <c r="AH6" i="26"/>
  <c r="AH3" i="26"/>
  <c r="AB10" i="26"/>
  <c r="AB9" i="26"/>
  <c r="E40" i="26"/>
  <c r="F27" i="26"/>
  <c r="E43" i="26"/>
  <c r="V5" i="26"/>
  <c r="V6" i="26"/>
  <c r="V3" i="26"/>
  <c r="AB32" i="26"/>
  <c r="AB33" i="26"/>
  <c r="AG20" i="26"/>
  <c r="AK43" i="25"/>
  <c r="AF44" i="25" s="1"/>
  <c r="AF45" i="25"/>
  <c r="AH45" i="25"/>
  <c r="AB31" i="25"/>
  <c r="E37" i="25"/>
  <c r="AB43" i="25"/>
  <c r="AH4" i="25"/>
  <c r="G20" i="25"/>
  <c r="V4" i="25"/>
  <c r="AB3" i="25"/>
  <c r="AB6" i="25"/>
  <c r="AD29" i="24"/>
  <c r="AD31" i="24" s="1"/>
  <c r="AD33" i="24" s="1"/>
  <c r="AD35" i="24" s="1"/>
  <c r="AD37" i="24" s="1"/>
  <c r="AD39" i="24" s="1"/>
  <c r="AD26" i="24"/>
  <c r="F27" i="24"/>
  <c r="AA16" i="24"/>
  <c r="U16" i="24"/>
  <c r="AH4" i="24"/>
  <c r="AK41" i="24"/>
  <c r="AK42" i="24" s="1"/>
  <c r="M42" i="20"/>
  <c r="M43" i="20" s="1"/>
  <c r="D18" i="20"/>
  <c r="D19" i="20" s="1"/>
  <c r="D20" i="20" s="1"/>
  <c r="AA10" i="20"/>
  <c r="S6" i="20"/>
  <c r="S8" i="20" s="1"/>
  <c r="S10" i="20" s="1"/>
  <c r="S12" i="20" s="1"/>
  <c r="S14" i="20" s="1"/>
  <c r="S16" i="20" s="1"/>
  <c r="S3" i="20"/>
  <c r="E29" i="20"/>
  <c r="E26" i="20"/>
  <c r="L43" i="20"/>
  <c r="AG10" i="20"/>
  <c r="AA33" i="20"/>
  <c r="U10" i="20"/>
  <c r="E6" i="20"/>
  <c r="E8" i="20" s="1"/>
  <c r="E10" i="20" s="1"/>
  <c r="E12" i="20" s="1"/>
  <c r="E14" i="20" s="1"/>
  <c r="E16" i="20" s="1"/>
  <c r="F4" i="20" s="1"/>
  <c r="E3" i="20"/>
  <c r="C20" i="20"/>
  <c r="AJ39" i="20"/>
  <c r="N41" i="13"/>
  <c r="N42" i="13" s="1"/>
  <c r="N43" i="13" s="1"/>
  <c r="I8" i="13"/>
  <c r="I10" i="13" s="1"/>
  <c r="I12" i="13" s="1"/>
  <c r="I14" i="13" s="1"/>
  <c r="I16" i="13" s="1"/>
  <c r="J4" i="13" s="1"/>
  <c r="T14" i="13"/>
  <c r="Z16" i="13"/>
  <c r="O29" i="13"/>
  <c r="O26" i="13"/>
  <c r="U31" i="13"/>
  <c r="AF16" i="13"/>
  <c r="I31" i="13"/>
  <c r="N14" i="13"/>
  <c r="AG31" i="13"/>
  <c r="AG33" i="13" s="1"/>
  <c r="AG35" i="13" s="1"/>
  <c r="AG37" i="13" s="1"/>
  <c r="AG39" i="13" s="1"/>
  <c r="AH27" i="13" s="1"/>
  <c r="Z35" i="13"/>
  <c r="B12" i="13"/>
  <c r="B14" i="13" s="1"/>
  <c r="B35" i="13"/>
  <c r="B37" i="13" s="1"/>
  <c r="B39" i="13" s="1"/>
  <c r="C27" i="13" s="1"/>
  <c r="N18" i="13"/>
  <c r="N19" i="13" s="1"/>
  <c r="N20" i="13" s="1"/>
  <c r="AB34" i="26" l="1"/>
  <c r="AB35" i="26"/>
  <c r="V8" i="26"/>
  <c r="V7" i="26"/>
  <c r="AB12" i="26"/>
  <c r="AB14" i="26" s="1"/>
  <c r="AB11" i="26"/>
  <c r="AB18" i="26" s="1"/>
  <c r="F26" i="26"/>
  <c r="F29" i="26"/>
  <c r="F31" i="26" s="1"/>
  <c r="F33" i="26" s="1"/>
  <c r="F35" i="26" s="1"/>
  <c r="F37" i="26" s="1"/>
  <c r="F39" i="26" s="1"/>
  <c r="G27" i="26" s="1"/>
  <c r="AH8" i="26"/>
  <c r="AH10" i="26" s="1"/>
  <c r="AH12" i="26" s="1"/>
  <c r="AH14" i="26" s="1"/>
  <c r="AH16" i="26" s="1"/>
  <c r="AI4" i="26" s="1"/>
  <c r="AH7" i="26"/>
  <c r="AH18" i="26" s="1"/>
  <c r="AB8" i="25"/>
  <c r="AH3" i="25"/>
  <c r="AH6" i="25"/>
  <c r="V3" i="25"/>
  <c r="V6" i="25"/>
  <c r="E39" i="25"/>
  <c r="AB33" i="25"/>
  <c r="AK43" i="24"/>
  <c r="AF44" i="24" s="1"/>
  <c r="AH45" i="24"/>
  <c r="AF45" i="24"/>
  <c r="V4" i="24"/>
  <c r="AB4" i="24"/>
  <c r="AH6" i="24"/>
  <c r="AH3" i="24"/>
  <c r="F29" i="24"/>
  <c r="F31" i="24" s="1"/>
  <c r="F33" i="24" s="1"/>
  <c r="F35" i="24" s="1"/>
  <c r="F37" i="24" s="1"/>
  <c r="F39" i="24" s="1"/>
  <c r="G27" i="24" s="1"/>
  <c r="F26" i="24"/>
  <c r="E18" i="20"/>
  <c r="E19" i="20" s="1"/>
  <c r="AG12" i="20"/>
  <c r="E31" i="20"/>
  <c r="S18" i="20"/>
  <c r="S19" i="20" s="1"/>
  <c r="S20" i="20" s="1"/>
  <c r="AA12" i="20"/>
  <c r="F6" i="20"/>
  <c r="F8" i="20" s="1"/>
  <c r="F10" i="20" s="1"/>
  <c r="F12" i="20" s="1"/>
  <c r="F14" i="20" s="1"/>
  <c r="F16" i="20" s="1"/>
  <c r="G4" i="20" s="1"/>
  <c r="F3" i="20"/>
  <c r="U12" i="20"/>
  <c r="AK27" i="20"/>
  <c r="AA35" i="20"/>
  <c r="N16" i="13"/>
  <c r="O4" i="13" s="1"/>
  <c r="I18" i="13"/>
  <c r="I19" i="13" s="1"/>
  <c r="I20" i="13" s="1"/>
  <c r="J3" i="13"/>
  <c r="J6" i="13"/>
  <c r="J8" i="13" s="1"/>
  <c r="J10" i="13" s="1"/>
  <c r="J12" i="13" s="1"/>
  <c r="C26" i="13"/>
  <c r="C29" i="13"/>
  <c r="AG41" i="13"/>
  <c r="AG42" i="13" s="1"/>
  <c r="AG43" i="13" s="1"/>
  <c r="AA4" i="13"/>
  <c r="AH29" i="13"/>
  <c r="AH26" i="13"/>
  <c r="U33" i="13"/>
  <c r="Z37" i="13"/>
  <c r="AG4" i="13"/>
  <c r="O31" i="13"/>
  <c r="I33" i="13"/>
  <c r="T16" i="13"/>
  <c r="B16" i="13"/>
  <c r="B41" i="13"/>
  <c r="B42" i="13" s="1"/>
  <c r="B43" i="13" s="1"/>
  <c r="AB19" i="26" l="1"/>
  <c r="AH19" i="26"/>
  <c r="AI6" i="26"/>
  <c r="AI8" i="26" s="1"/>
  <c r="AI10" i="26" s="1"/>
  <c r="AI12" i="26" s="1"/>
  <c r="AI14" i="26" s="1"/>
  <c r="AI16" i="26" s="1"/>
  <c r="AJ4" i="26" s="1"/>
  <c r="AI3" i="26"/>
  <c r="AI18" i="26"/>
  <c r="G29" i="26"/>
  <c r="G31" i="26" s="1"/>
  <c r="G33" i="26" s="1"/>
  <c r="G35" i="26" s="1"/>
  <c r="G37" i="26" s="1"/>
  <c r="G39" i="26" s="1"/>
  <c r="G26" i="26"/>
  <c r="G41" i="26"/>
  <c r="AB16" i="26"/>
  <c r="AB15" i="26"/>
  <c r="V9" i="26"/>
  <c r="V10" i="26"/>
  <c r="F41" i="26"/>
  <c r="F42" i="26" s="1"/>
  <c r="AB36" i="26"/>
  <c r="AB41" i="26" s="1"/>
  <c r="AB37" i="26"/>
  <c r="AH8" i="25"/>
  <c r="AH10" i="25" s="1"/>
  <c r="AH12" i="25" s="1"/>
  <c r="AH14" i="25" s="1"/>
  <c r="AH16" i="25" s="1"/>
  <c r="AI4" i="25" s="1"/>
  <c r="V8" i="25"/>
  <c r="F27" i="25"/>
  <c r="AB10" i="25"/>
  <c r="AB35" i="25"/>
  <c r="AB42" i="24"/>
  <c r="AH8" i="24"/>
  <c r="AH10" i="24" s="1"/>
  <c r="AH12" i="24" s="1"/>
  <c r="AH14" i="24" s="1"/>
  <c r="AH16" i="24" s="1"/>
  <c r="AI4" i="24" s="1"/>
  <c r="AB3" i="24"/>
  <c r="AB6" i="24"/>
  <c r="F41" i="24"/>
  <c r="F42" i="24" s="1"/>
  <c r="F43" i="24" s="1"/>
  <c r="V3" i="24"/>
  <c r="V6" i="24"/>
  <c r="G29" i="24"/>
  <c r="G31" i="24" s="1"/>
  <c r="G33" i="24" s="1"/>
  <c r="G35" i="24" s="1"/>
  <c r="G37" i="24" s="1"/>
  <c r="G39" i="24" s="1"/>
  <c r="G26" i="24"/>
  <c r="U14" i="20"/>
  <c r="F18" i="20"/>
  <c r="F19" i="20" s="1"/>
  <c r="E33" i="20"/>
  <c r="G3" i="20"/>
  <c r="G6" i="20"/>
  <c r="G8" i="20" s="1"/>
  <c r="G10" i="20" s="1"/>
  <c r="G12" i="20" s="1"/>
  <c r="G14" i="20" s="1"/>
  <c r="G16" i="20" s="1"/>
  <c r="AG14" i="20"/>
  <c r="AA14" i="20"/>
  <c r="AA37" i="20"/>
  <c r="AK29" i="20"/>
  <c r="AK31" i="20" s="1"/>
  <c r="AK33" i="20" s="1"/>
  <c r="AK35" i="20" s="1"/>
  <c r="AK37" i="20" s="1"/>
  <c r="AK39" i="20" s="1"/>
  <c r="AK26" i="20"/>
  <c r="E20" i="20"/>
  <c r="O6" i="13"/>
  <c r="O8" i="13" s="1"/>
  <c r="O3" i="13"/>
  <c r="U35" i="13"/>
  <c r="Z39" i="13"/>
  <c r="U4" i="13"/>
  <c r="J14" i="13"/>
  <c r="J16" i="13" s="1"/>
  <c r="K4" i="13" s="1"/>
  <c r="J18" i="13"/>
  <c r="J19" i="13" s="1"/>
  <c r="J20" i="13" s="1"/>
  <c r="AA3" i="13"/>
  <c r="AA6" i="13"/>
  <c r="I35" i="13"/>
  <c r="C4" i="13"/>
  <c r="C31" i="13"/>
  <c r="O33" i="13"/>
  <c r="O35" i="13" s="1"/>
  <c r="O37" i="13" s="1"/>
  <c r="O39" i="13" s="1"/>
  <c r="P27" i="13" s="1"/>
  <c r="AG6" i="13"/>
  <c r="AG3" i="13"/>
  <c r="AH31" i="13"/>
  <c r="C45" i="26" l="1"/>
  <c r="F43" i="26"/>
  <c r="V11" i="26"/>
  <c r="V12" i="26"/>
  <c r="AI19" i="26"/>
  <c r="AI20" i="26" s="1"/>
  <c r="AH20" i="26"/>
  <c r="AB38" i="26"/>
  <c r="AB39" i="26"/>
  <c r="AB17" i="26"/>
  <c r="AC4" i="26"/>
  <c r="G42" i="26"/>
  <c r="G43" i="26" s="1"/>
  <c r="AJ6" i="26"/>
  <c r="AJ8" i="26" s="1"/>
  <c r="AJ10" i="26" s="1"/>
  <c r="AJ12" i="26" s="1"/>
  <c r="AJ14" i="26" s="1"/>
  <c r="AJ16" i="26" s="1"/>
  <c r="AK4" i="26" s="1"/>
  <c r="AJ3" i="26"/>
  <c r="AJ18" i="26"/>
  <c r="AB20" i="26"/>
  <c r="AB12" i="25"/>
  <c r="V10" i="25"/>
  <c r="AB37" i="25"/>
  <c r="AI3" i="25"/>
  <c r="AI6" i="25"/>
  <c r="AI8" i="25" s="1"/>
  <c r="AI10" i="25" s="1"/>
  <c r="AI12" i="25" s="1"/>
  <c r="AI14" i="25" s="1"/>
  <c r="AI16" i="25" s="1"/>
  <c r="AJ4" i="25" s="1"/>
  <c r="F26" i="25"/>
  <c r="F29" i="25"/>
  <c r="F31" i="25" s="1"/>
  <c r="F33" i="25" s="1"/>
  <c r="F35" i="25" s="1"/>
  <c r="F37" i="25" s="1"/>
  <c r="F39" i="25" s="1"/>
  <c r="G27" i="25" s="1"/>
  <c r="AB8" i="24"/>
  <c r="G41" i="24"/>
  <c r="G42" i="24" s="1"/>
  <c r="G43" i="24" s="1"/>
  <c r="AI3" i="24"/>
  <c r="AI6" i="24"/>
  <c r="AI8" i="24" s="1"/>
  <c r="V8" i="24"/>
  <c r="AB43" i="24"/>
  <c r="F20" i="20"/>
  <c r="AA39" i="20"/>
  <c r="AA16" i="20"/>
  <c r="E35" i="20"/>
  <c r="AK41" i="20"/>
  <c r="AK42" i="20" s="1"/>
  <c r="U16" i="20"/>
  <c r="AG16" i="20"/>
  <c r="G18" i="20"/>
  <c r="O10" i="13"/>
  <c r="O41" i="13"/>
  <c r="O42" i="13" s="1"/>
  <c r="O43" i="13" s="1"/>
  <c r="U6" i="13"/>
  <c r="U3" i="13"/>
  <c r="AG8" i="13"/>
  <c r="C33" i="13"/>
  <c r="AH33" i="13"/>
  <c r="C3" i="13"/>
  <c r="C6" i="13"/>
  <c r="AA8" i="13"/>
  <c r="AA27" i="13"/>
  <c r="P26" i="13"/>
  <c r="P29" i="13"/>
  <c r="I37" i="13"/>
  <c r="I39" i="13" s="1"/>
  <c r="J27" i="13" s="1"/>
  <c r="I41" i="13"/>
  <c r="I42" i="13" s="1"/>
  <c r="I43" i="13" s="1"/>
  <c r="K3" i="13"/>
  <c r="K6" i="13"/>
  <c r="U37" i="13"/>
  <c r="U39" i="13" s="1"/>
  <c r="V27" i="13" s="1"/>
  <c r="U41" i="13"/>
  <c r="U42" i="13" s="1"/>
  <c r="U43" i="13" s="1"/>
  <c r="B44" i="26" l="1"/>
  <c r="AJ19" i="26"/>
  <c r="AB40" i="26"/>
  <c r="AC27" i="26"/>
  <c r="AK6" i="26"/>
  <c r="AK8" i="26" s="1"/>
  <c r="AK10" i="26" s="1"/>
  <c r="AK12" i="26" s="1"/>
  <c r="AK14" i="26" s="1"/>
  <c r="AK16" i="26" s="1"/>
  <c r="AK3" i="26"/>
  <c r="AK19" i="26" s="1"/>
  <c r="AK20" i="26" s="1"/>
  <c r="AK18" i="26"/>
  <c r="AI22" i="26" s="1"/>
  <c r="AC6" i="26"/>
  <c r="AC3" i="26"/>
  <c r="AC5" i="26"/>
  <c r="V14" i="26"/>
  <c r="V13" i="26"/>
  <c r="V18" i="26" s="1"/>
  <c r="B45" i="26"/>
  <c r="F41" i="25"/>
  <c r="F42" i="25" s="1"/>
  <c r="G29" i="25"/>
  <c r="G31" i="25" s="1"/>
  <c r="G33" i="25" s="1"/>
  <c r="G35" i="25" s="1"/>
  <c r="G37" i="25" s="1"/>
  <c r="G39" i="25" s="1"/>
  <c r="G26" i="25"/>
  <c r="V12" i="25"/>
  <c r="AI18" i="25"/>
  <c r="AB14" i="25"/>
  <c r="AJ3" i="25"/>
  <c r="AJ6" i="25"/>
  <c r="AJ8" i="25" s="1"/>
  <c r="AJ10" i="25" s="1"/>
  <c r="AJ12" i="25" s="1"/>
  <c r="AJ14" i="25" s="1"/>
  <c r="AJ16" i="25" s="1"/>
  <c r="AK4" i="25" s="1"/>
  <c r="AB39" i="25"/>
  <c r="AI10" i="24"/>
  <c r="AI12" i="24" s="1"/>
  <c r="V10" i="24"/>
  <c r="AB10" i="24"/>
  <c r="AK43" i="20"/>
  <c r="G19" i="20"/>
  <c r="V4" i="20"/>
  <c r="AB27" i="20"/>
  <c r="E37" i="20"/>
  <c r="AH4" i="20"/>
  <c r="AB4" i="20"/>
  <c r="C8" i="13"/>
  <c r="C10" i="13" s="1"/>
  <c r="C12" i="13" s="1"/>
  <c r="C14" i="13" s="1"/>
  <c r="C16" i="13" s="1"/>
  <c r="D4" i="13" s="1"/>
  <c r="O12" i="13"/>
  <c r="AA10" i="13"/>
  <c r="AH35" i="13"/>
  <c r="U8" i="13"/>
  <c r="AA29" i="13"/>
  <c r="AA26" i="13"/>
  <c r="J29" i="13"/>
  <c r="J26" i="13"/>
  <c r="C35" i="13"/>
  <c r="V26" i="13"/>
  <c r="V29" i="13"/>
  <c r="K8" i="13"/>
  <c r="P31" i="13"/>
  <c r="AG10" i="13"/>
  <c r="AF22" i="26" l="1"/>
  <c r="V19" i="26"/>
  <c r="AC8" i="26"/>
  <c r="AC7" i="26"/>
  <c r="V16" i="26"/>
  <c r="V15" i="26"/>
  <c r="AC29" i="26"/>
  <c r="AC31" i="26" s="1"/>
  <c r="AC33" i="26" s="1"/>
  <c r="AC35" i="26" s="1"/>
  <c r="AC37" i="26" s="1"/>
  <c r="AC39" i="26" s="1"/>
  <c r="AD27" i="26" s="1"/>
  <c r="AC26" i="26"/>
  <c r="AC42" i="26" s="1"/>
  <c r="AJ20" i="26"/>
  <c r="AF21" i="26" s="1"/>
  <c r="AH22" i="26"/>
  <c r="AG22" i="26"/>
  <c r="F43" i="25"/>
  <c r="AB16" i="25"/>
  <c r="AI19" i="25"/>
  <c r="AJ18" i="25"/>
  <c r="V14" i="25"/>
  <c r="G41" i="25"/>
  <c r="AK3" i="25"/>
  <c r="AK19" i="25" s="1"/>
  <c r="AK20" i="25" s="1"/>
  <c r="AK6" i="25"/>
  <c r="AK8" i="25" s="1"/>
  <c r="AK10" i="25" s="1"/>
  <c r="AK12" i="25" s="1"/>
  <c r="AK14" i="25" s="1"/>
  <c r="AK16" i="25" s="1"/>
  <c r="AC27" i="25"/>
  <c r="AI14" i="24"/>
  <c r="AI16" i="24" s="1"/>
  <c r="AJ4" i="24" s="1"/>
  <c r="AI18" i="24"/>
  <c r="AI19" i="24" s="1"/>
  <c r="AI20" i="24" s="1"/>
  <c r="V12" i="24"/>
  <c r="AB12" i="24"/>
  <c r="G20" i="20"/>
  <c r="E39" i="20"/>
  <c r="AB3" i="20"/>
  <c r="AB6" i="20"/>
  <c r="AB29" i="20"/>
  <c r="AB26" i="20"/>
  <c r="AH3" i="20"/>
  <c r="AH6" i="20"/>
  <c r="V6" i="20"/>
  <c r="V3" i="20"/>
  <c r="C18" i="13"/>
  <c r="C19" i="13" s="1"/>
  <c r="C20" i="13" s="1"/>
  <c r="AA31" i="13"/>
  <c r="U10" i="13"/>
  <c r="AH37" i="13"/>
  <c r="AH39" i="13" s="1"/>
  <c r="AI27" i="13" s="1"/>
  <c r="AH41" i="13"/>
  <c r="AH42" i="13" s="1"/>
  <c r="AH43" i="13" s="1"/>
  <c r="C37" i="13"/>
  <c r="J31" i="13"/>
  <c r="K10" i="13"/>
  <c r="V31" i="13"/>
  <c r="V33" i="13" s="1"/>
  <c r="V35" i="13" s="1"/>
  <c r="V37" i="13" s="1"/>
  <c r="V39" i="13" s="1"/>
  <c r="W27" i="13" s="1"/>
  <c r="P33" i="13"/>
  <c r="AA12" i="13"/>
  <c r="O14" i="13"/>
  <c r="O16" i="13" s="1"/>
  <c r="P4" i="13" s="1"/>
  <c r="O18" i="13"/>
  <c r="O19" i="13" s="1"/>
  <c r="O20" i="13" s="1"/>
  <c r="AG12" i="13"/>
  <c r="D3" i="13"/>
  <c r="D6" i="13"/>
  <c r="AC41" i="26" l="1"/>
  <c r="V17" i="26"/>
  <c r="W4" i="26"/>
  <c r="AC10" i="26"/>
  <c r="AC9" i="26"/>
  <c r="AC43" i="26"/>
  <c r="AD26" i="26"/>
  <c r="AD42" i="26" s="1"/>
  <c r="AD43" i="26" s="1"/>
  <c r="AD29" i="26"/>
  <c r="AD31" i="26" s="1"/>
  <c r="AD33" i="26" s="1"/>
  <c r="AD35" i="26" s="1"/>
  <c r="AD37" i="26" s="1"/>
  <c r="AD39" i="26" s="1"/>
  <c r="AE27" i="26" s="1"/>
  <c r="V20" i="26"/>
  <c r="V16" i="25"/>
  <c r="AC26" i="25"/>
  <c r="AC42" i="25" s="1"/>
  <c r="AC29" i="25"/>
  <c r="AC31" i="25" s="1"/>
  <c r="AC33" i="25" s="1"/>
  <c r="AC35" i="25" s="1"/>
  <c r="AC37" i="25" s="1"/>
  <c r="AC39" i="25" s="1"/>
  <c r="AD27" i="25" s="1"/>
  <c r="G42" i="25"/>
  <c r="AJ19" i="25"/>
  <c r="AJ20" i="25" s="1"/>
  <c r="AI20" i="25"/>
  <c r="AK18" i="25"/>
  <c r="AC4" i="25"/>
  <c r="AJ3" i="24"/>
  <c r="AJ6" i="24"/>
  <c r="AJ8" i="24" s="1"/>
  <c r="AJ10" i="24" s="1"/>
  <c r="AJ12" i="24" s="1"/>
  <c r="AJ14" i="24" s="1"/>
  <c r="AJ16" i="24" s="1"/>
  <c r="AK4" i="24" s="1"/>
  <c r="V14" i="24"/>
  <c r="AB14" i="24"/>
  <c r="AB31" i="20"/>
  <c r="AB33" i="20" s="1"/>
  <c r="V8" i="20"/>
  <c r="AH8" i="20"/>
  <c r="AH10" i="20" s="1"/>
  <c r="AH12" i="20" s="1"/>
  <c r="AH14" i="20" s="1"/>
  <c r="AH16" i="20" s="1"/>
  <c r="AI4" i="20" s="1"/>
  <c r="AB8" i="20"/>
  <c r="F27" i="20"/>
  <c r="V41" i="13"/>
  <c r="V42" i="13" s="1"/>
  <c r="V43" i="13" s="1"/>
  <c r="C39" i="13"/>
  <c r="AA33" i="13"/>
  <c r="AA14" i="13"/>
  <c r="W29" i="13"/>
  <c r="W26" i="13"/>
  <c r="P35" i="13"/>
  <c r="K12" i="13"/>
  <c r="AI29" i="13"/>
  <c r="AI26" i="13"/>
  <c r="D8" i="13"/>
  <c r="D10" i="13" s="1"/>
  <c r="D12" i="13" s="1"/>
  <c r="D14" i="13" s="1"/>
  <c r="D16" i="13" s="1"/>
  <c r="E4" i="13" s="1"/>
  <c r="J33" i="13"/>
  <c r="P6" i="13"/>
  <c r="P3" i="13"/>
  <c r="U12" i="13"/>
  <c r="AG14" i="13"/>
  <c r="AC41" i="25" l="1"/>
  <c r="AD41" i="26"/>
  <c r="W6" i="26"/>
  <c r="W3" i="26"/>
  <c r="W5" i="26"/>
  <c r="AE29" i="26"/>
  <c r="AE31" i="26" s="1"/>
  <c r="AE33" i="26" s="1"/>
  <c r="AE35" i="26" s="1"/>
  <c r="AE37" i="26" s="1"/>
  <c r="AE39" i="26" s="1"/>
  <c r="AE26" i="26"/>
  <c r="AE42" i="26" s="1"/>
  <c r="AE41" i="26"/>
  <c r="AC45" i="26" s="1"/>
  <c r="AC12" i="26"/>
  <c r="AC11" i="26"/>
  <c r="W4" i="25"/>
  <c r="G43" i="25"/>
  <c r="AD26" i="25"/>
  <c r="AD42" i="25" s="1"/>
  <c r="AD43" i="25" s="1"/>
  <c r="AD29" i="25"/>
  <c r="AD31" i="25" s="1"/>
  <c r="AD33" i="25" s="1"/>
  <c r="AD35" i="25" s="1"/>
  <c r="AD37" i="25" s="1"/>
  <c r="AD39" i="25" s="1"/>
  <c r="AE27" i="25" s="1"/>
  <c r="AC43" i="25"/>
  <c r="AC3" i="25"/>
  <c r="AC6" i="25"/>
  <c r="AK6" i="24"/>
  <c r="AK8" i="24" s="1"/>
  <c r="AK10" i="24" s="1"/>
  <c r="AK12" i="24" s="1"/>
  <c r="AK14" i="24" s="1"/>
  <c r="AK16" i="24" s="1"/>
  <c r="AK3" i="24"/>
  <c r="AK19" i="24" s="1"/>
  <c r="AK20" i="24" s="1"/>
  <c r="AJ18" i="24"/>
  <c r="AJ19" i="24" s="1"/>
  <c r="AJ20" i="24" s="1"/>
  <c r="AB16" i="24"/>
  <c r="V16" i="24"/>
  <c r="AB35" i="20"/>
  <c r="AI6" i="20"/>
  <c r="AI8" i="20" s="1"/>
  <c r="AI10" i="20" s="1"/>
  <c r="AI12" i="20" s="1"/>
  <c r="AI14" i="20" s="1"/>
  <c r="AI16" i="20" s="1"/>
  <c r="AJ4" i="20" s="1"/>
  <c r="AI3" i="20"/>
  <c r="V10" i="20"/>
  <c r="F29" i="20"/>
  <c r="F31" i="20" s="1"/>
  <c r="F33" i="20" s="1"/>
  <c r="F35" i="20" s="1"/>
  <c r="F37" i="20" s="1"/>
  <c r="F39" i="20" s="1"/>
  <c r="G27" i="20" s="1"/>
  <c r="F26" i="20"/>
  <c r="AB10" i="20"/>
  <c r="D18" i="13"/>
  <c r="D19" i="13" s="1"/>
  <c r="D20" i="13" s="1"/>
  <c r="P8" i="13"/>
  <c r="AI31" i="13"/>
  <c r="P37" i="13"/>
  <c r="P39" i="13" s="1"/>
  <c r="Q27" i="13" s="1"/>
  <c r="P41" i="13"/>
  <c r="P42" i="13" s="1"/>
  <c r="P43" i="13" s="1"/>
  <c r="AA16" i="13"/>
  <c r="D27" i="13"/>
  <c r="D29" i="13" s="1"/>
  <c r="K14" i="13"/>
  <c r="K16" i="13" s="1"/>
  <c r="L4" i="13" s="1"/>
  <c r="K18" i="13"/>
  <c r="K19" i="13" s="1"/>
  <c r="K20" i="13" s="1"/>
  <c r="AG16" i="13"/>
  <c r="AA35" i="13"/>
  <c r="J35" i="13"/>
  <c r="U14" i="13"/>
  <c r="E6" i="13"/>
  <c r="E3" i="13"/>
  <c r="W31" i="13"/>
  <c r="AC14" i="26" l="1"/>
  <c r="AC13" i="26"/>
  <c r="AC18" i="26" s="1"/>
  <c r="AE43" i="26"/>
  <c r="Z44" i="26" s="1"/>
  <c r="Z45" i="26"/>
  <c r="AA45" i="26"/>
  <c r="W8" i="26"/>
  <c r="W10" i="26" s="1"/>
  <c r="W12" i="26" s="1"/>
  <c r="W7" i="26"/>
  <c r="AB45" i="26"/>
  <c r="AC8" i="25"/>
  <c r="AD41" i="25"/>
  <c r="AE29" i="25"/>
  <c r="AE31" i="25" s="1"/>
  <c r="AE33" i="25" s="1"/>
  <c r="AE35" i="25" s="1"/>
  <c r="AE37" i="25" s="1"/>
  <c r="AE39" i="25" s="1"/>
  <c r="AE26" i="25"/>
  <c r="AE42" i="25" s="1"/>
  <c r="AE43" i="25" s="1"/>
  <c r="Z44" i="25" s="1"/>
  <c r="W3" i="25"/>
  <c r="W6" i="25"/>
  <c r="AK18" i="24"/>
  <c r="W4" i="24"/>
  <c r="AC4" i="24"/>
  <c r="AB37" i="20"/>
  <c r="AB39" i="20" s="1"/>
  <c r="AC27" i="20" s="1"/>
  <c r="AJ3" i="20"/>
  <c r="AJ6" i="20"/>
  <c r="AJ8" i="20" s="1"/>
  <c r="AJ10" i="20" s="1"/>
  <c r="AJ12" i="20" s="1"/>
  <c r="AJ14" i="20" s="1"/>
  <c r="AJ16" i="20" s="1"/>
  <c r="AK4" i="20" s="1"/>
  <c r="AB12" i="20"/>
  <c r="V12" i="20"/>
  <c r="F41" i="20"/>
  <c r="F42" i="20" s="1"/>
  <c r="AI18" i="20"/>
  <c r="G26" i="20"/>
  <c r="G29" i="20"/>
  <c r="G31" i="20" s="1"/>
  <c r="G33" i="20" s="1"/>
  <c r="G35" i="20" s="1"/>
  <c r="G37" i="20" s="1"/>
  <c r="G39" i="20" s="1"/>
  <c r="L3" i="13"/>
  <c r="L6" i="13"/>
  <c r="AH4" i="13"/>
  <c r="D26" i="13"/>
  <c r="Q26" i="13"/>
  <c r="Q29" i="13"/>
  <c r="J37" i="13"/>
  <c r="AI33" i="13"/>
  <c r="AA37" i="13"/>
  <c r="P10" i="13"/>
  <c r="W33" i="13"/>
  <c r="W35" i="13" s="1"/>
  <c r="W37" i="13" s="1"/>
  <c r="W39" i="13" s="1"/>
  <c r="X27" i="13" s="1"/>
  <c r="U16" i="13"/>
  <c r="E8" i="13"/>
  <c r="AB4" i="13"/>
  <c r="W13" i="26" l="1"/>
  <c r="W14" i="26"/>
  <c r="AC19" i="26"/>
  <c r="W18" i="26"/>
  <c r="AC16" i="26"/>
  <c r="AC15" i="26"/>
  <c r="W8" i="25"/>
  <c r="W10" i="25" s="1"/>
  <c r="W12" i="25" s="1"/>
  <c r="AC10" i="25"/>
  <c r="AE41" i="25"/>
  <c r="AB45" i="25"/>
  <c r="Z45" i="25"/>
  <c r="AC6" i="24"/>
  <c r="AC3" i="24"/>
  <c r="W3" i="24"/>
  <c r="W6" i="24"/>
  <c r="F43" i="20"/>
  <c r="AB14" i="20"/>
  <c r="AJ18" i="20"/>
  <c r="AJ19" i="20" s="1"/>
  <c r="AJ20" i="20" s="1"/>
  <c r="AK6" i="20"/>
  <c r="AK8" i="20" s="1"/>
  <c r="AK10" i="20" s="1"/>
  <c r="AK12" i="20" s="1"/>
  <c r="AK14" i="20" s="1"/>
  <c r="AK16" i="20" s="1"/>
  <c r="AK3" i="20"/>
  <c r="AK19" i="20" s="1"/>
  <c r="AI19" i="20"/>
  <c r="G41" i="20"/>
  <c r="AC29" i="20"/>
  <c r="AC31" i="20" s="1"/>
  <c r="AC33" i="20" s="1"/>
  <c r="AC35" i="20" s="1"/>
  <c r="AC37" i="20" s="1"/>
  <c r="AC39" i="20" s="1"/>
  <c r="AD27" i="20" s="1"/>
  <c r="AC26" i="20"/>
  <c r="V14" i="20"/>
  <c r="AB3" i="13"/>
  <c r="AB6" i="13"/>
  <c r="AA39" i="13"/>
  <c r="V4" i="13"/>
  <c r="Q31" i="13"/>
  <c r="W41" i="13"/>
  <c r="W42" i="13" s="1"/>
  <c r="W43" i="13" s="1"/>
  <c r="J39" i="13"/>
  <c r="AH6" i="13"/>
  <c r="AH3" i="13"/>
  <c r="L8" i="13"/>
  <c r="L10" i="13" s="1"/>
  <c r="L12" i="13" s="1"/>
  <c r="L14" i="13" s="1"/>
  <c r="L16" i="13" s="1"/>
  <c r="M4" i="13" s="1"/>
  <c r="X26" i="13"/>
  <c r="X29" i="13"/>
  <c r="E10" i="13"/>
  <c r="P12" i="13"/>
  <c r="AI35" i="13"/>
  <c r="D31" i="13"/>
  <c r="W19" i="26" l="1"/>
  <c r="W16" i="26"/>
  <c r="W15" i="26"/>
  <c r="AC17" i="26"/>
  <c r="AD4" i="26"/>
  <c r="AC20" i="26"/>
  <c r="AC12" i="25"/>
  <c r="W14" i="25"/>
  <c r="AC41" i="24"/>
  <c r="AC42" i="24" s="1"/>
  <c r="AC43" i="24" s="1"/>
  <c r="AC8" i="24"/>
  <c r="W8" i="24"/>
  <c r="W10" i="24" s="1"/>
  <c r="W12" i="24" s="1"/>
  <c r="AE27" i="24"/>
  <c r="AE29" i="24" s="1"/>
  <c r="AE31" i="24" s="1"/>
  <c r="AE33" i="24" s="1"/>
  <c r="AE35" i="24" s="1"/>
  <c r="AD42" i="24"/>
  <c r="AD43" i="24" s="1"/>
  <c r="G42" i="20"/>
  <c r="G43" i="20" s="1"/>
  <c r="AD29" i="20"/>
  <c r="AD31" i="20" s="1"/>
  <c r="AD33" i="20" s="1"/>
  <c r="AD35" i="20" s="1"/>
  <c r="AD37" i="20" s="1"/>
  <c r="AD39" i="20" s="1"/>
  <c r="AE27" i="20" s="1"/>
  <c r="AD26" i="20"/>
  <c r="V16" i="20"/>
  <c r="AI20" i="20"/>
  <c r="AB16" i="20"/>
  <c r="AK18" i="20"/>
  <c r="AC41" i="20"/>
  <c r="AK20" i="20"/>
  <c r="D33" i="13"/>
  <c r="D35" i="13" s="1"/>
  <c r="M6" i="13"/>
  <c r="M3" i="13"/>
  <c r="M19" i="13" s="1"/>
  <c r="M20" i="13" s="1"/>
  <c r="V6" i="13"/>
  <c r="V3" i="13"/>
  <c r="AB27" i="13"/>
  <c r="AB8" i="13"/>
  <c r="Q33" i="13"/>
  <c r="X31" i="13"/>
  <c r="AI37" i="13"/>
  <c r="P14" i="13"/>
  <c r="P16" i="13" s="1"/>
  <c r="Q4" i="13" s="1"/>
  <c r="P18" i="13"/>
  <c r="P19" i="13" s="1"/>
  <c r="P20" i="13" s="1"/>
  <c r="AH8" i="13"/>
  <c r="AH10" i="13" s="1"/>
  <c r="AH12" i="13" s="1"/>
  <c r="AH14" i="13" s="1"/>
  <c r="AH16" i="13" s="1"/>
  <c r="AI4" i="13" s="1"/>
  <c r="E12" i="13"/>
  <c r="E14" i="13" s="1"/>
  <c r="E16" i="13" s="1"/>
  <c r="F4" i="13" s="1"/>
  <c r="K27" i="13"/>
  <c r="L18" i="13"/>
  <c r="L19" i="13" s="1"/>
  <c r="L20" i="13" s="1"/>
  <c r="AD5" i="26" l="1"/>
  <c r="AD6" i="26"/>
  <c r="AD3" i="26"/>
  <c r="W20" i="26"/>
  <c r="W17" i="26"/>
  <c r="X4" i="26"/>
  <c r="W16" i="25"/>
  <c r="AC14" i="25"/>
  <c r="AD41" i="24"/>
  <c r="AE37" i="24"/>
  <c r="AE39" i="24" s="1"/>
  <c r="AE26" i="24"/>
  <c r="AE42" i="24" s="1"/>
  <c r="AE43" i="24" s="1"/>
  <c r="Z44" i="24" s="1"/>
  <c r="AC10" i="24"/>
  <c r="W14" i="24"/>
  <c r="W4" i="20"/>
  <c r="AC42" i="20"/>
  <c r="AC4" i="20"/>
  <c r="AD41" i="20"/>
  <c r="AE26" i="20"/>
  <c r="AE29" i="20"/>
  <c r="AE31" i="20" s="1"/>
  <c r="AE33" i="20" s="1"/>
  <c r="AE35" i="20" s="1"/>
  <c r="AE37" i="20" s="1"/>
  <c r="AE39" i="20" s="1"/>
  <c r="AI39" i="13"/>
  <c r="D37" i="13"/>
  <c r="H22" i="13"/>
  <c r="X33" i="13"/>
  <c r="AB10" i="13"/>
  <c r="M8" i="13"/>
  <c r="AB26" i="13"/>
  <c r="AB29" i="13"/>
  <c r="E18" i="13"/>
  <c r="E19" i="13" s="1"/>
  <c r="E20" i="13" s="1"/>
  <c r="AI3" i="13"/>
  <c r="AI6" i="13"/>
  <c r="Q35" i="13"/>
  <c r="Q37" i="13" s="1"/>
  <c r="Q39" i="13" s="1"/>
  <c r="R27" i="13" s="1"/>
  <c r="V8" i="13"/>
  <c r="K26" i="13"/>
  <c r="K29" i="13"/>
  <c r="Q6" i="13"/>
  <c r="Q3" i="13"/>
  <c r="F6" i="13"/>
  <c r="F3" i="13"/>
  <c r="X6" i="26" l="1"/>
  <c r="X8" i="26" s="1"/>
  <c r="X10" i="26" s="1"/>
  <c r="X12" i="26" s="1"/>
  <c r="X14" i="26" s="1"/>
  <c r="X16" i="26" s="1"/>
  <c r="Y4" i="26" s="1"/>
  <c r="X3" i="26"/>
  <c r="X18" i="26"/>
  <c r="AD8" i="26"/>
  <c r="AD7" i="26"/>
  <c r="AC16" i="25"/>
  <c r="X4" i="25"/>
  <c r="Z45" i="24"/>
  <c r="AB45" i="24"/>
  <c r="W16" i="24"/>
  <c r="AC12" i="24"/>
  <c r="AE41" i="24"/>
  <c r="AC6" i="20"/>
  <c r="AC3" i="20"/>
  <c r="W3" i="20"/>
  <c r="W6" i="20"/>
  <c r="AE41" i="20"/>
  <c r="AE42" i="20" s="1"/>
  <c r="AE43" i="20" s="1"/>
  <c r="AC43" i="20"/>
  <c r="AD42" i="20"/>
  <c r="AD43" i="20" s="1"/>
  <c r="V10" i="13"/>
  <c r="AB31" i="13"/>
  <c r="X35" i="13"/>
  <c r="F8" i="13"/>
  <c r="F10" i="13" s="1"/>
  <c r="F12" i="13" s="1"/>
  <c r="F14" i="13" s="1"/>
  <c r="F16" i="13" s="1"/>
  <c r="G4" i="13" s="1"/>
  <c r="AB12" i="13"/>
  <c r="D39" i="13"/>
  <c r="AJ27" i="13"/>
  <c r="M10" i="13"/>
  <c r="Q8" i="13"/>
  <c r="R29" i="13"/>
  <c r="R26" i="13"/>
  <c r="K31" i="13"/>
  <c r="AI8" i="13"/>
  <c r="AI10" i="13" s="1"/>
  <c r="AI12" i="13" s="1"/>
  <c r="AI14" i="13" s="1"/>
  <c r="AI16" i="13" s="1"/>
  <c r="AJ4" i="13" s="1"/>
  <c r="Q41" i="13"/>
  <c r="Q42" i="13" s="1"/>
  <c r="Q43" i="13" s="1"/>
  <c r="X19" i="26" l="1"/>
  <c r="X20" i="26" s="1"/>
  <c r="AD10" i="26"/>
  <c r="AD9" i="26"/>
  <c r="Y6" i="26"/>
  <c r="Y8" i="26" s="1"/>
  <c r="Y10" i="26" s="1"/>
  <c r="Y12" i="26" s="1"/>
  <c r="Y14" i="26" s="1"/>
  <c r="Y16" i="26" s="1"/>
  <c r="Y3" i="26"/>
  <c r="Y19" i="26" s="1"/>
  <c r="Y20" i="26" s="1"/>
  <c r="Y18" i="26"/>
  <c r="U22" i="26" s="1"/>
  <c r="X6" i="25"/>
  <c r="X8" i="25" s="1"/>
  <c r="X10" i="25" s="1"/>
  <c r="X12" i="25" s="1"/>
  <c r="X14" i="25" s="1"/>
  <c r="X16" i="25" s="1"/>
  <c r="Y4" i="25" s="1"/>
  <c r="X3" i="25"/>
  <c r="AD4" i="25"/>
  <c r="AC14" i="24"/>
  <c r="X4" i="24"/>
  <c r="W8" i="20"/>
  <c r="W10" i="20" s="1"/>
  <c r="W12" i="20" s="1"/>
  <c r="AC8" i="20"/>
  <c r="F18" i="13"/>
  <c r="F19" i="13" s="1"/>
  <c r="F20" i="13" s="1"/>
  <c r="K33" i="13"/>
  <c r="K35" i="13" s="1"/>
  <c r="K37" i="13" s="1"/>
  <c r="K39" i="13" s="1"/>
  <c r="L27" i="13" s="1"/>
  <c r="AJ26" i="13"/>
  <c r="AJ29" i="13"/>
  <c r="X37" i="13"/>
  <c r="X39" i="13" s="1"/>
  <c r="Y27" i="13" s="1"/>
  <c r="X41" i="13"/>
  <c r="X42" i="13" s="1"/>
  <c r="X43" i="13" s="1"/>
  <c r="Q10" i="13"/>
  <c r="AB14" i="13"/>
  <c r="M12" i="13"/>
  <c r="E27" i="13"/>
  <c r="AB33" i="13"/>
  <c r="R31" i="13"/>
  <c r="V12" i="13"/>
  <c r="AJ3" i="13"/>
  <c r="AJ6" i="13"/>
  <c r="G3" i="13"/>
  <c r="G6" i="13"/>
  <c r="AI18" i="13"/>
  <c r="AI19" i="13" s="1"/>
  <c r="AI20" i="13" s="1"/>
  <c r="T21" i="26" l="1"/>
  <c r="AD12" i="26"/>
  <c r="AD11" i="26"/>
  <c r="T22" i="26"/>
  <c r="X18" i="25"/>
  <c r="AD3" i="25"/>
  <c r="AD6" i="25"/>
  <c r="Y6" i="25"/>
  <c r="Y8" i="25" s="1"/>
  <c r="Y10" i="25" s="1"/>
  <c r="Y12" i="25" s="1"/>
  <c r="Y14" i="25" s="1"/>
  <c r="Y16" i="25" s="1"/>
  <c r="Y3" i="25"/>
  <c r="X3" i="24"/>
  <c r="X6" i="24"/>
  <c r="X8" i="24" s="1"/>
  <c r="X10" i="24" s="1"/>
  <c r="X12" i="24" s="1"/>
  <c r="X14" i="24" s="1"/>
  <c r="X16" i="24" s="1"/>
  <c r="Y4" i="24" s="1"/>
  <c r="AC16" i="24"/>
  <c r="W14" i="20"/>
  <c r="AC10" i="20"/>
  <c r="K41" i="13"/>
  <c r="K42" i="13" s="1"/>
  <c r="K43" i="13" s="1"/>
  <c r="AJ8" i="13"/>
  <c r="AJ10" i="13" s="1"/>
  <c r="AJ12" i="13" s="1"/>
  <c r="AJ14" i="13" s="1"/>
  <c r="AJ16" i="13" s="1"/>
  <c r="AK4" i="13" s="1"/>
  <c r="E26" i="13"/>
  <c r="E29" i="13"/>
  <c r="Y26" i="13"/>
  <c r="Y29" i="13"/>
  <c r="M14" i="13"/>
  <c r="M16" i="13" s="1"/>
  <c r="M18" i="13"/>
  <c r="H21" i="13"/>
  <c r="AJ31" i="13"/>
  <c r="V14" i="13"/>
  <c r="AB16" i="13"/>
  <c r="G8" i="13"/>
  <c r="R33" i="13"/>
  <c r="AB35" i="13"/>
  <c r="Q12" i="13"/>
  <c r="L29" i="13"/>
  <c r="L26" i="13"/>
  <c r="AD14" i="26" l="1"/>
  <c r="AD13" i="26"/>
  <c r="AD18" i="26" s="1"/>
  <c r="Y18" i="25"/>
  <c r="X19" i="25"/>
  <c r="AD8" i="25"/>
  <c r="AD4" i="24"/>
  <c r="X18" i="24"/>
  <c r="X19" i="24" s="1"/>
  <c r="X20" i="24" s="1"/>
  <c r="Y3" i="24"/>
  <c r="Y6" i="24"/>
  <c r="Y8" i="24" s="1"/>
  <c r="Y10" i="24" s="1"/>
  <c r="Y12" i="24" s="1"/>
  <c r="Y14" i="24" s="1"/>
  <c r="Y16" i="24" s="1"/>
  <c r="AC12" i="20"/>
  <c r="W16" i="20"/>
  <c r="E31" i="13"/>
  <c r="AC4" i="13"/>
  <c r="L31" i="13"/>
  <c r="V16" i="13"/>
  <c r="Q14" i="13"/>
  <c r="Q16" i="13" s="1"/>
  <c r="Q18" i="13"/>
  <c r="Q19" i="13" s="1"/>
  <c r="Q20" i="13" s="1"/>
  <c r="I22" i="13"/>
  <c r="AK6" i="13"/>
  <c r="AK3" i="13"/>
  <c r="AB37" i="13"/>
  <c r="R35" i="13"/>
  <c r="AJ33" i="13"/>
  <c r="G10" i="13"/>
  <c r="AJ18" i="13"/>
  <c r="AJ19" i="13" s="1"/>
  <c r="AJ20" i="13" s="1"/>
  <c r="Y31" i="13"/>
  <c r="Y33" i="13" s="1"/>
  <c r="Y35" i="13" s="1"/>
  <c r="Y37" i="13" s="1"/>
  <c r="Y39" i="13" s="1"/>
  <c r="AD19" i="26" l="1"/>
  <c r="AD16" i="26"/>
  <c r="AD15" i="26"/>
  <c r="Y19" i="25"/>
  <c r="Y20" i="25" s="1"/>
  <c r="AD10" i="25"/>
  <c r="X20" i="25"/>
  <c r="Y18" i="24"/>
  <c r="Y19" i="24" s="1"/>
  <c r="Y20" i="24" s="1"/>
  <c r="AD3" i="24"/>
  <c r="AD6" i="24"/>
  <c r="X4" i="20"/>
  <c r="AC14" i="20"/>
  <c r="E33" i="13"/>
  <c r="L33" i="13"/>
  <c r="AK8" i="13"/>
  <c r="AK10" i="13" s="1"/>
  <c r="AK12" i="13" s="1"/>
  <c r="AK14" i="13" s="1"/>
  <c r="AK16" i="13" s="1"/>
  <c r="W4" i="13"/>
  <c r="G12" i="13"/>
  <c r="R37" i="13"/>
  <c r="R39" i="13" s="1"/>
  <c r="S27" i="13" s="1"/>
  <c r="R41" i="13"/>
  <c r="R42" i="13" s="1"/>
  <c r="R43" i="13" s="1"/>
  <c r="AB39" i="13"/>
  <c r="R4" i="13"/>
  <c r="AJ35" i="13"/>
  <c r="AC6" i="13"/>
  <c r="AC3" i="13"/>
  <c r="Y41" i="13"/>
  <c r="Y42" i="13" s="1"/>
  <c r="AE4" i="26" l="1"/>
  <c r="AD17" i="26"/>
  <c r="AD20" i="26"/>
  <c r="AD12" i="25"/>
  <c r="AD8" i="24"/>
  <c r="AC16" i="20"/>
  <c r="X3" i="20"/>
  <c r="X6" i="20"/>
  <c r="X8" i="20" s="1"/>
  <c r="X10" i="20" s="1"/>
  <c r="X12" i="20" s="1"/>
  <c r="X14" i="20" s="1"/>
  <c r="X16" i="20" s="1"/>
  <c r="Y4" i="20" s="1"/>
  <c r="Y43" i="13"/>
  <c r="T44" i="13" s="1"/>
  <c r="T45" i="13"/>
  <c r="V45" i="13"/>
  <c r="E35" i="13"/>
  <c r="E37" i="13" s="1"/>
  <c r="E39" i="13" s="1"/>
  <c r="F27" i="13" s="1"/>
  <c r="R3" i="13"/>
  <c r="R6" i="13"/>
  <c r="L35" i="13"/>
  <c r="G14" i="13"/>
  <c r="G16" i="13" s="1"/>
  <c r="G18" i="13"/>
  <c r="G19" i="13" s="1"/>
  <c r="G20" i="13" s="1"/>
  <c r="AK18" i="13"/>
  <c r="AK19" i="13" s="1"/>
  <c r="AK20" i="13" s="1"/>
  <c r="AC8" i="13"/>
  <c r="S26" i="13"/>
  <c r="S29" i="13"/>
  <c r="W3" i="13"/>
  <c r="W6" i="13"/>
  <c r="AC27" i="13"/>
  <c r="U45" i="13"/>
  <c r="W45" i="13"/>
  <c r="AJ37" i="13"/>
  <c r="AE6" i="26" l="1"/>
  <c r="AE3" i="26"/>
  <c r="AE19" i="26" s="1"/>
  <c r="AE5" i="26"/>
  <c r="AD14" i="25"/>
  <c r="AD10" i="24"/>
  <c r="Y3" i="20"/>
  <c r="Y6" i="20"/>
  <c r="Y8" i="20" s="1"/>
  <c r="Y10" i="20" s="1"/>
  <c r="Y12" i="20" s="1"/>
  <c r="Y14" i="20" s="1"/>
  <c r="Y16" i="20" s="1"/>
  <c r="X18" i="20"/>
  <c r="AD4" i="20"/>
  <c r="R8" i="13"/>
  <c r="AJ39" i="13"/>
  <c r="L37" i="13"/>
  <c r="L39" i="13" s="1"/>
  <c r="M27" i="13" s="1"/>
  <c r="L41" i="13"/>
  <c r="L42" i="13" s="1"/>
  <c r="L43" i="13" s="1"/>
  <c r="AC10" i="13"/>
  <c r="S31" i="13"/>
  <c r="S33" i="13" s="1"/>
  <c r="S35" i="13" s="1"/>
  <c r="S37" i="13" s="1"/>
  <c r="S39" i="13" s="1"/>
  <c r="F26" i="13"/>
  <c r="F29" i="13"/>
  <c r="W8" i="13"/>
  <c r="AC29" i="13"/>
  <c r="AC26" i="13"/>
  <c r="AE8" i="26" l="1"/>
  <c r="AE7" i="26"/>
  <c r="AE20" i="26"/>
  <c r="Z21" i="26" s="1"/>
  <c r="Z22" i="26"/>
  <c r="AB22" i="26"/>
  <c r="AD16" i="25"/>
  <c r="AD12" i="24"/>
  <c r="AD6" i="20"/>
  <c r="AD3" i="20"/>
  <c r="X19" i="20"/>
  <c r="Y18" i="20"/>
  <c r="Y19" i="20" s="1"/>
  <c r="Y20" i="20" s="1"/>
  <c r="W10" i="13"/>
  <c r="AC12" i="13"/>
  <c r="AK27" i="13"/>
  <c r="F31" i="13"/>
  <c r="AC31" i="13"/>
  <c r="R10" i="13"/>
  <c r="R12" i="13" s="1"/>
  <c r="M26" i="13"/>
  <c r="M29" i="13"/>
  <c r="S41" i="13"/>
  <c r="S42" i="13" s="1"/>
  <c r="AE10" i="26" l="1"/>
  <c r="AE9" i="26"/>
  <c r="AE4" i="25"/>
  <c r="AD14" i="24"/>
  <c r="X20" i="20"/>
  <c r="AD8" i="20"/>
  <c r="S43" i="13"/>
  <c r="N44" i="13" s="1"/>
  <c r="N45" i="13"/>
  <c r="P45" i="13"/>
  <c r="AC33" i="13"/>
  <c r="O45" i="13"/>
  <c r="Q45" i="13"/>
  <c r="AK29" i="13"/>
  <c r="AK26" i="13"/>
  <c r="M31" i="13"/>
  <c r="F33" i="13"/>
  <c r="AC14" i="13"/>
  <c r="W12" i="13"/>
  <c r="R14" i="13"/>
  <c r="AE12" i="26" l="1"/>
  <c r="AE11" i="26"/>
  <c r="AE3" i="25"/>
  <c r="AE19" i="25" s="1"/>
  <c r="AE6" i="25"/>
  <c r="AD16" i="24"/>
  <c r="AD10" i="20"/>
  <c r="R16" i="13"/>
  <c r="AC16" i="13"/>
  <c r="W14" i="13"/>
  <c r="AK31" i="13"/>
  <c r="AK33" i="13" s="1"/>
  <c r="AK35" i="13" s="1"/>
  <c r="AK37" i="13" s="1"/>
  <c r="AK39" i="13" s="1"/>
  <c r="F35" i="13"/>
  <c r="M33" i="13"/>
  <c r="AC35" i="13"/>
  <c r="AE14" i="26" l="1"/>
  <c r="AE13" i="26"/>
  <c r="AE8" i="25"/>
  <c r="AE20" i="25"/>
  <c r="AE4" i="24"/>
  <c r="AD12" i="20"/>
  <c r="AC37" i="13"/>
  <c r="AC39" i="13" s="1"/>
  <c r="AD27" i="13" s="1"/>
  <c r="AC41" i="13"/>
  <c r="AC42" i="13" s="1"/>
  <c r="AC43" i="13" s="1"/>
  <c r="W16" i="13"/>
  <c r="AD4" i="13"/>
  <c r="S4" i="13"/>
  <c r="F37" i="13"/>
  <c r="F39" i="13" s="1"/>
  <c r="G27" i="13" s="1"/>
  <c r="F41" i="13"/>
  <c r="F42" i="13" s="1"/>
  <c r="F43" i="13" s="1"/>
  <c r="M35" i="13"/>
  <c r="M37" i="13" s="1"/>
  <c r="M39" i="13" s="1"/>
  <c r="AK41" i="13"/>
  <c r="AK42" i="13" s="1"/>
  <c r="AK43" i="13" s="1"/>
  <c r="AE57" i="26" l="1"/>
  <c r="K57" i="26"/>
  <c r="E57" i="26"/>
  <c r="Z57" i="26"/>
  <c r="W57" i="26"/>
  <c r="P57" i="26"/>
  <c r="S57" i="26"/>
  <c r="AC57" i="26"/>
  <c r="U57" i="26"/>
  <c r="H57" i="26"/>
  <c r="M57" i="26"/>
  <c r="AE18" i="26"/>
  <c r="AE16" i="26"/>
  <c r="AE17" i="26" s="1"/>
  <c r="AE15" i="26"/>
  <c r="AE10" i="25"/>
  <c r="AE3" i="24"/>
  <c r="AE6" i="24"/>
  <c r="AD14" i="20"/>
  <c r="G29" i="13"/>
  <c r="G26" i="13"/>
  <c r="AD26" i="13"/>
  <c r="AD29" i="13"/>
  <c r="X4" i="13"/>
  <c r="S3" i="13"/>
  <c r="S6" i="13"/>
  <c r="AD6" i="13"/>
  <c r="AD3" i="13"/>
  <c r="M41" i="13"/>
  <c r="M42" i="13" s="1"/>
  <c r="M43" i="13" s="1"/>
  <c r="AC22" i="26" l="1"/>
  <c r="AA22" i="26"/>
  <c r="X52" i="26"/>
  <c r="AA52" i="26" s="1"/>
  <c r="X53" i="26"/>
  <c r="AA53" i="26" s="1"/>
  <c r="X50" i="26"/>
  <c r="X51" i="26"/>
  <c r="AA51" i="26" s="1"/>
  <c r="AE12" i="25"/>
  <c r="AE8" i="24"/>
  <c r="AD16" i="20"/>
  <c r="AD8" i="13"/>
  <c r="S8" i="13"/>
  <c r="X6" i="13"/>
  <c r="X3" i="13"/>
  <c r="AD31" i="13"/>
  <c r="G31" i="13"/>
  <c r="G33" i="13" s="1"/>
  <c r="G35" i="13" s="1"/>
  <c r="G37" i="13" s="1"/>
  <c r="G39" i="13" s="1"/>
  <c r="AA50" i="26" l="1"/>
  <c r="X49" i="26"/>
  <c r="AE14" i="25"/>
  <c r="AE10" i="24"/>
  <c r="AE4" i="20"/>
  <c r="AD33" i="13"/>
  <c r="AD35" i="13" s="1"/>
  <c r="AD37" i="13" s="1"/>
  <c r="AD39" i="13" s="1"/>
  <c r="AE27" i="13" s="1"/>
  <c r="S10" i="13"/>
  <c r="S12" i="13" s="1"/>
  <c r="S14" i="13" s="1"/>
  <c r="S16" i="13" s="1"/>
  <c r="AD10" i="13"/>
  <c r="X8" i="13"/>
  <c r="X10" i="13" s="1"/>
  <c r="X12" i="13" s="1"/>
  <c r="X14" i="13" s="1"/>
  <c r="X16" i="13" s="1"/>
  <c r="Y4" i="13" s="1"/>
  <c r="G41" i="13"/>
  <c r="G42" i="13" s="1"/>
  <c r="G43" i="13" s="1"/>
  <c r="AE16" i="25" l="1"/>
  <c r="AE12" i="24"/>
  <c r="AE3" i="20"/>
  <c r="AE6" i="20"/>
  <c r="S18" i="13"/>
  <c r="S19" i="13" s="1"/>
  <c r="S20" i="13" s="1"/>
  <c r="Y6" i="13"/>
  <c r="Y3" i="13"/>
  <c r="AD41" i="13"/>
  <c r="AD42" i="13" s="1"/>
  <c r="AD43" i="13" s="1"/>
  <c r="AD12" i="13"/>
  <c r="AE29" i="13"/>
  <c r="AE26" i="13"/>
  <c r="X18" i="13"/>
  <c r="X19" i="13" s="1"/>
  <c r="X20" i="13" s="1"/>
  <c r="AE14" i="24" l="1"/>
  <c r="AE8" i="20"/>
  <c r="AD14" i="13"/>
  <c r="AE31" i="13"/>
  <c r="Y8" i="13"/>
  <c r="AE16" i="24" l="1"/>
  <c r="AE10" i="20"/>
  <c r="Y10" i="13"/>
  <c r="AE33" i="13"/>
  <c r="AD16" i="13"/>
  <c r="AE12" i="20" l="1"/>
  <c r="AE4" i="13"/>
  <c r="AE35" i="13"/>
  <c r="Y12" i="13"/>
  <c r="AE14" i="20" l="1"/>
  <c r="Y14" i="13"/>
  <c r="Y16" i="13" s="1"/>
  <c r="AE37" i="13"/>
  <c r="AE39" i="13" s="1"/>
  <c r="AE41" i="13"/>
  <c r="AE42" i="13" s="1"/>
  <c r="AE43" i="13" s="1"/>
  <c r="AE6" i="13"/>
  <c r="AE3" i="13"/>
  <c r="Y18" i="13"/>
  <c r="Y19" i="13" s="1"/>
  <c r="Y20" i="13" s="1"/>
  <c r="AE16" i="20" l="1"/>
  <c r="AE8" i="13"/>
  <c r="AE10" i="13" l="1"/>
  <c r="AE12" i="13" l="1"/>
  <c r="AE14" i="13" l="1"/>
  <c r="AE16" i="13" l="1"/>
  <c r="A12" i="6" l="1"/>
  <c r="E12" i="6" s="1"/>
  <c r="E10" i="6"/>
  <c r="A17" i="6"/>
  <c r="E17" i="6" s="1"/>
  <c r="A16" i="6"/>
  <c r="E16" i="6" s="1"/>
  <c r="A15" i="6"/>
  <c r="E15" i="6" s="1"/>
  <c r="A13" i="6"/>
  <c r="E13" i="6" s="1"/>
  <c r="A11" i="6"/>
  <c r="E11" i="6" s="1"/>
  <c r="E8" i="6"/>
  <c r="E7" i="6"/>
  <c r="A6" i="6"/>
  <c r="E6" i="6" s="1"/>
  <c r="E4" i="6" l="1"/>
  <c r="A3" i="6"/>
  <c r="E3" i="6" l="1"/>
  <c r="B14" i="6"/>
  <c r="B18" i="6"/>
  <c r="B17" i="6"/>
  <c r="B16" i="6"/>
  <c r="B15" i="6"/>
  <c r="B13" i="6"/>
  <c r="B12" i="6"/>
  <c r="B11" i="6"/>
  <c r="B10" i="6"/>
  <c r="A18" i="6"/>
  <c r="E18" i="6" s="1"/>
  <c r="A14" i="6"/>
  <c r="E14" i="6" s="1"/>
  <c r="A9" i="6"/>
  <c r="E9" i="6" s="1"/>
  <c r="B6" i="6"/>
  <c r="D4" i="6"/>
  <c r="B3" i="6"/>
  <c r="D9" i="6" l="1"/>
  <c r="B9" i="6"/>
  <c r="C9" i="6" s="1"/>
  <c r="A5" i="6"/>
  <c r="T17" i="25" s="1"/>
  <c r="B4" i="6"/>
  <c r="C4" i="6" s="1"/>
  <c r="B7" i="6"/>
  <c r="C7" i="6" s="1"/>
  <c r="D7" i="6"/>
  <c r="B8" i="6"/>
  <c r="C8" i="6" s="1"/>
  <c r="D8" i="6"/>
  <c r="Z5" i="25" l="1"/>
  <c r="AF7" i="25"/>
  <c r="Z11" i="25"/>
  <c r="AI36" i="25"/>
  <c r="AI41" i="25" s="1"/>
  <c r="J40" i="25"/>
  <c r="AA28" i="25"/>
  <c r="R15" i="25"/>
  <c r="AA34" i="25"/>
  <c r="AA11" i="25"/>
  <c r="E32" i="25"/>
  <c r="U17" i="25"/>
  <c r="AB32" i="25"/>
  <c r="AB36" i="25"/>
  <c r="V17" i="25"/>
  <c r="W15" i="25"/>
  <c r="AD11" i="25"/>
  <c r="AE13" i="25"/>
  <c r="Z9" i="25"/>
  <c r="Z17" i="25"/>
  <c r="AG13" i="25"/>
  <c r="V9" i="25"/>
  <c r="AE11" i="25"/>
  <c r="AF5" i="25"/>
  <c r="T7" i="25"/>
  <c r="J38" i="25"/>
  <c r="AF13" i="25"/>
  <c r="AI38" i="25"/>
  <c r="R7" i="25"/>
  <c r="AG5" i="25"/>
  <c r="R17" i="25"/>
  <c r="AA13" i="25"/>
  <c r="AA40" i="25"/>
  <c r="AB30" i="25"/>
  <c r="AB9" i="25"/>
  <c r="AB38" i="25"/>
  <c r="AC5" i="25"/>
  <c r="AC13" i="25"/>
  <c r="AD13" i="25"/>
  <c r="AE15" i="25"/>
  <c r="J28" i="25"/>
  <c r="J41" i="25" s="1"/>
  <c r="AG9" i="25"/>
  <c r="W13" i="25"/>
  <c r="Z28" i="25"/>
  <c r="Z32" i="25"/>
  <c r="C36" i="25"/>
  <c r="B15" i="25"/>
  <c r="R5" i="25"/>
  <c r="AI40" i="25"/>
  <c r="AA32" i="25"/>
  <c r="AA9" i="25"/>
  <c r="AG11" i="25"/>
  <c r="U13" i="25"/>
  <c r="AG17" i="25"/>
  <c r="AH7" i="25"/>
  <c r="V11" i="25"/>
  <c r="W5" i="25"/>
  <c r="AC15" i="25"/>
  <c r="AD15" i="25"/>
  <c r="AE17" i="25"/>
  <c r="V13" i="25"/>
  <c r="T5" i="25"/>
  <c r="AF9" i="25"/>
  <c r="B11" i="25"/>
  <c r="Z40" i="25"/>
  <c r="B17" i="25"/>
  <c r="AA30" i="25"/>
  <c r="AA7" i="25"/>
  <c r="D40" i="25"/>
  <c r="AA38" i="25"/>
  <c r="AA15" i="25"/>
  <c r="AB5" i="25"/>
  <c r="AB34" i="25"/>
  <c r="AB15" i="25"/>
  <c r="AC7" i="25"/>
  <c r="W17" i="25"/>
  <c r="AD17" i="25"/>
  <c r="Z7" i="25"/>
  <c r="B9" i="25"/>
  <c r="AF11" i="25"/>
  <c r="C38" i="25"/>
  <c r="AF15" i="25"/>
  <c r="U5" i="25"/>
  <c r="AA36" i="25"/>
  <c r="AJ40" i="25"/>
  <c r="AG15" i="25"/>
  <c r="AB7" i="25"/>
  <c r="V7" i="25"/>
  <c r="AB40" i="25"/>
  <c r="W7" i="25"/>
  <c r="AC17" i="25"/>
  <c r="AE5" i="25"/>
  <c r="AC9" i="25"/>
  <c r="AE7" i="25"/>
  <c r="Z36" i="25"/>
  <c r="D38" i="25"/>
  <c r="U15" i="25"/>
  <c r="V15" i="25"/>
  <c r="B7" i="25"/>
  <c r="B18" i="25" s="1"/>
  <c r="T9" i="25"/>
  <c r="Z13" i="25"/>
  <c r="T13" i="25"/>
  <c r="C40" i="25"/>
  <c r="AF17" i="25"/>
  <c r="AJ36" i="25"/>
  <c r="AJ41" i="25" s="1"/>
  <c r="U9" i="25"/>
  <c r="E30" i="25"/>
  <c r="AA17" i="25"/>
  <c r="AH5" i="25"/>
  <c r="E40" i="25"/>
  <c r="AD5" i="25"/>
  <c r="Q17" i="25"/>
  <c r="U7" i="25"/>
  <c r="V5" i="25"/>
  <c r="AD9" i="25"/>
  <c r="Z30" i="25"/>
  <c r="C34" i="25"/>
  <c r="T11" i="25"/>
  <c r="Z15" i="25"/>
  <c r="T15" i="25"/>
  <c r="AA5" i="25"/>
  <c r="AG7" i="25"/>
  <c r="AJ38" i="25"/>
  <c r="U11" i="25"/>
  <c r="E34" i="25"/>
  <c r="E38" i="25"/>
  <c r="AB11" i="25"/>
  <c r="AB17" i="25"/>
  <c r="AC11" i="25"/>
  <c r="AD7" i="25"/>
  <c r="AE9" i="25"/>
  <c r="B5" i="24"/>
  <c r="AJ28" i="24"/>
  <c r="AJ41" i="24" s="1"/>
  <c r="Z30" i="24"/>
  <c r="AB30" i="24"/>
  <c r="AB41" i="24" s="1"/>
  <c r="Z32" i="24"/>
  <c r="AA28" i="24"/>
  <c r="AA30" i="24"/>
  <c r="AA32" i="24"/>
  <c r="AA34" i="24"/>
  <c r="AA36" i="24"/>
  <c r="AA40" i="24"/>
  <c r="AB40" i="24"/>
  <c r="B17" i="24"/>
  <c r="V17" i="24"/>
  <c r="B7" i="24"/>
  <c r="AF11" i="24"/>
  <c r="J40" i="24"/>
  <c r="R5" i="24"/>
  <c r="R7" i="24"/>
  <c r="R17" i="24"/>
  <c r="E32" i="24"/>
  <c r="AG15" i="24"/>
  <c r="V5" i="24"/>
  <c r="AB11" i="24"/>
  <c r="W13" i="24"/>
  <c r="AD11" i="24"/>
  <c r="AE13" i="24"/>
  <c r="B15" i="24"/>
  <c r="AG11" i="24"/>
  <c r="W7" i="24"/>
  <c r="AF5" i="24"/>
  <c r="Z7" i="24"/>
  <c r="T9" i="24"/>
  <c r="AI41" i="24"/>
  <c r="D38" i="24"/>
  <c r="AG5" i="24"/>
  <c r="U7" i="24"/>
  <c r="U9" i="24"/>
  <c r="AG17" i="24"/>
  <c r="AH7" i="24"/>
  <c r="V13" i="24"/>
  <c r="W15" i="24"/>
  <c r="AD13" i="24"/>
  <c r="AE15" i="24"/>
  <c r="Z11" i="24"/>
  <c r="E38" i="24"/>
  <c r="AD9" i="24"/>
  <c r="AF7" i="24"/>
  <c r="B11" i="24"/>
  <c r="T11" i="24"/>
  <c r="T13" i="24"/>
  <c r="D40" i="24"/>
  <c r="AA7" i="24"/>
  <c r="AA9" i="24"/>
  <c r="E40" i="24"/>
  <c r="AB5" i="24"/>
  <c r="AB15" i="24"/>
  <c r="W17" i="24"/>
  <c r="AD15" i="24"/>
  <c r="AE17" i="24"/>
  <c r="AD17" i="24"/>
  <c r="AI38" i="24"/>
  <c r="AG7" i="24"/>
  <c r="V11" i="24"/>
  <c r="T5" i="24"/>
  <c r="J28" i="24"/>
  <c r="J41" i="24" s="1"/>
  <c r="J42" i="24" s="1"/>
  <c r="AF13" i="24"/>
  <c r="Z13" i="24"/>
  <c r="T15" i="24"/>
  <c r="T17" i="24"/>
  <c r="U11" i="24"/>
  <c r="AA15" i="24"/>
  <c r="AB7" i="24"/>
  <c r="V15" i="24"/>
  <c r="AC15" i="24"/>
  <c r="B9" i="24"/>
  <c r="J38" i="24"/>
  <c r="Q17" i="24"/>
  <c r="Z15" i="24"/>
  <c r="AA5" i="24"/>
  <c r="AG9" i="24"/>
  <c r="AA11" i="24"/>
  <c r="U15" i="24"/>
  <c r="V7" i="24"/>
  <c r="AC17" i="24"/>
  <c r="AE5" i="24"/>
  <c r="Z5" i="24"/>
  <c r="C38" i="24"/>
  <c r="C40" i="24"/>
  <c r="AF15" i="24"/>
  <c r="AF17" i="24"/>
  <c r="R15" i="24"/>
  <c r="E30" i="24"/>
  <c r="AJ40" i="24"/>
  <c r="U17" i="24"/>
  <c r="AB9" i="24"/>
  <c r="AB17" i="24"/>
  <c r="AD5" i="24"/>
  <c r="AE7" i="24"/>
  <c r="AF9" i="24"/>
  <c r="Z9" i="24"/>
  <c r="J28" i="20"/>
  <c r="J41" i="20" s="1"/>
  <c r="J42" i="20" s="1"/>
  <c r="AI40" i="24"/>
  <c r="U5" i="24"/>
  <c r="AJ38" i="24"/>
  <c r="E34" i="24"/>
  <c r="AA17" i="24"/>
  <c r="V9" i="24"/>
  <c r="AC5" i="24"/>
  <c r="AC18" i="24" s="1"/>
  <c r="AC19" i="24" s="1"/>
  <c r="AC20" i="24" s="1"/>
  <c r="AD7" i="24"/>
  <c r="AE9" i="24"/>
  <c r="T7" i="24"/>
  <c r="Z17" i="24"/>
  <c r="AH5" i="24"/>
  <c r="AE11" i="24"/>
  <c r="AB30" i="20"/>
  <c r="AB34" i="20"/>
  <c r="AB36" i="20"/>
  <c r="B17" i="20"/>
  <c r="V17" i="20"/>
  <c r="T5" i="20"/>
  <c r="Z7" i="20"/>
  <c r="J38" i="20"/>
  <c r="C38" i="20"/>
  <c r="B15" i="20"/>
  <c r="Z17" i="20"/>
  <c r="R15" i="20"/>
  <c r="AA30" i="20"/>
  <c r="AA34" i="20"/>
  <c r="E32" i="20"/>
  <c r="AG17" i="20"/>
  <c r="AB32" i="20"/>
  <c r="AB11" i="20"/>
  <c r="W5" i="20"/>
  <c r="AC13" i="20"/>
  <c r="AD15" i="20"/>
  <c r="AE17" i="20"/>
  <c r="Z5" i="20"/>
  <c r="C34" i="20"/>
  <c r="C36" i="20"/>
  <c r="Z13" i="20"/>
  <c r="U5" i="20"/>
  <c r="D40" i="20"/>
  <c r="E30" i="20"/>
  <c r="AA36" i="20"/>
  <c r="AA40" i="20"/>
  <c r="E40" i="20"/>
  <c r="V11" i="20"/>
  <c r="W7" i="20"/>
  <c r="AC15" i="20"/>
  <c r="AD17" i="20"/>
  <c r="AE9" i="20"/>
  <c r="AI36" i="20"/>
  <c r="AI41" i="20" s="1"/>
  <c r="AI42" i="20" s="1"/>
  <c r="T17" i="20"/>
  <c r="AJ38" i="20"/>
  <c r="V5" i="20"/>
  <c r="AB17" i="20"/>
  <c r="AE13" i="20"/>
  <c r="Z28" i="20"/>
  <c r="AF9" i="20"/>
  <c r="Q17" i="20"/>
  <c r="C40" i="20"/>
  <c r="AF17" i="20"/>
  <c r="AG5" i="20"/>
  <c r="AA32" i="20"/>
  <c r="U11" i="20"/>
  <c r="E34" i="20"/>
  <c r="AA17" i="20"/>
  <c r="AH7" i="20"/>
  <c r="V13" i="20"/>
  <c r="AC7" i="20"/>
  <c r="AC17" i="20"/>
  <c r="AE5" i="20"/>
  <c r="V15" i="20"/>
  <c r="AD7" i="20"/>
  <c r="AF5" i="20"/>
  <c r="T9" i="20"/>
  <c r="B11" i="20"/>
  <c r="AF13" i="20"/>
  <c r="T15" i="20"/>
  <c r="R7" i="20"/>
  <c r="R17" i="20"/>
  <c r="U9" i="20"/>
  <c r="AJ40" i="20"/>
  <c r="U15" i="20"/>
  <c r="AH5" i="20"/>
  <c r="AB7" i="20"/>
  <c r="AB15" i="20"/>
  <c r="W13" i="20"/>
  <c r="AD5" i="20"/>
  <c r="AE7" i="20"/>
  <c r="AF7" i="20"/>
  <c r="B9" i="20"/>
  <c r="AF11" i="20"/>
  <c r="Z36" i="20"/>
  <c r="R5" i="20"/>
  <c r="Z40" i="20"/>
  <c r="AA7" i="20"/>
  <c r="AA9" i="20"/>
  <c r="AA11" i="20"/>
  <c r="AG15" i="20"/>
  <c r="E38" i="20"/>
  <c r="V9" i="20"/>
  <c r="AC9" i="20"/>
  <c r="B7" i="20"/>
  <c r="Z9" i="20"/>
  <c r="Z11" i="20"/>
  <c r="J40" i="20"/>
  <c r="AF15" i="20"/>
  <c r="D38" i="20"/>
  <c r="AJ36" i="20"/>
  <c r="AJ41" i="20" s="1"/>
  <c r="AJ42" i="20" s="1"/>
  <c r="AJ43" i="20" s="1"/>
  <c r="AG9" i="20"/>
  <c r="U13" i="20"/>
  <c r="AA38" i="20"/>
  <c r="AB5" i="20"/>
  <c r="AB9" i="20"/>
  <c r="AC11" i="20"/>
  <c r="AD9" i="20"/>
  <c r="AE11" i="20"/>
  <c r="Z32" i="20"/>
  <c r="Z15" i="20"/>
  <c r="AG7" i="20"/>
  <c r="AA15" i="20"/>
  <c r="W15" i="20"/>
  <c r="Z30" i="20"/>
  <c r="T11" i="20"/>
  <c r="T13" i="20"/>
  <c r="AI38" i="20"/>
  <c r="AI40" i="20"/>
  <c r="AA28" i="20"/>
  <c r="U7" i="20"/>
  <c r="AG11" i="20"/>
  <c r="AA13" i="20"/>
  <c r="U17" i="20"/>
  <c r="V7" i="20"/>
  <c r="AB40" i="20"/>
  <c r="AC5" i="20"/>
  <c r="W17" i="20"/>
  <c r="AD13" i="20"/>
  <c r="AE15" i="20"/>
  <c r="T7" i="20"/>
  <c r="AA5" i="20"/>
  <c r="AG13" i="20"/>
  <c r="AB38" i="20"/>
  <c r="AD11" i="20"/>
  <c r="E30" i="13"/>
  <c r="E32" i="13"/>
  <c r="E34" i="13"/>
  <c r="B11" i="13"/>
  <c r="T17" i="13"/>
  <c r="AF5" i="13"/>
  <c r="AF9" i="13"/>
  <c r="T11" i="13"/>
  <c r="B15" i="13"/>
  <c r="B17" i="13"/>
  <c r="AG9" i="13"/>
  <c r="AA11" i="13"/>
  <c r="AA15" i="13"/>
  <c r="AA36" i="13"/>
  <c r="J38" i="13"/>
  <c r="V5" i="13"/>
  <c r="V11" i="13"/>
  <c r="V15" i="13"/>
  <c r="W7" i="13"/>
  <c r="AC13" i="13"/>
  <c r="W17" i="13"/>
  <c r="AE5" i="13"/>
  <c r="V9" i="13"/>
  <c r="AC9" i="13"/>
  <c r="AD7" i="13"/>
  <c r="AF7" i="13"/>
  <c r="Z17" i="13"/>
  <c r="U15" i="13"/>
  <c r="AI38" i="13"/>
  <c r="V17" i="13"/>
  <c r="AE11" i="13"/>
  <c r="T13" i="13"/>
  <c r="U9" i="13"/>
  <c r="C40" i="13"/>
  <c r="AI36" i="13"/>
  <c r="D40" i="13"/>
  <c r="AC5" i="13"/>
  <c r="W13" i="13"/>
  <c r="T7" i="13"/>
  <c r="AG5" i="13"/>
  <c r="C38" i="13"/>
  <c r="AB7" i="13"/>
  <c r="AB15" i="13"/>
  <c r="AC11" i="13"/>
  <c r="AE15" i="13"/>
  <c r="Z5" i="13"/>
  <c r="AF11" i="13"/>
  <c r="AF13" i="13"/>
  <c r="Z36" i="13"/>
  <c r="Z40" i="13"/>
  <c r="U7" i="13"/>
  <c r="AG13" i="13"/>
  <c r="AA34" i="13"/>
  <c r="AA17" i="13"/>
  <c r="AH7" i="13"/>
  <c r="D38" i="13"/>
  <c r="W5" i="13"/>
  <c r="AJ38" i="13"/>
  <c r="AD5" i="13"/>
  <c r="AE7" i="13"/>
  <c r="T5" i="13"/>
  <c r="Z30" i="13"/>
  <c r="Z13" i="13"/>
  <c r="T15" i="13"/>
  <c r="U5" i="13"/>
  <c r="AA9" i="13"/>
  <c r="AA13" i="13"/>
  <c r="AG15" i="13"/>
  <c r="AG17" i="13"/>
  <c r="AB5" i="13"/>
  <c r="AJ36" i="13"/>
  <c r="AC15" i="13"/>
  <c r="AE9" i="13"/>
  <c r="T9" i="13"/>
  <c r="Z15" i="13"/>
  <c r="AA7" i="13"/>
  <c r="J40" i="13"/>
  <c r="AI40" i="13"/>
  <c r="R5" i="13"/>
  <c r="AD9" i="13"/>
  <c r="Z7" i="13"/>
  <c r="E40" i="13"/>
  <c r="AD11" i="13"/>
  <c r="AF15" i="13"/>
  <c r="V7" i="13"/>
  <c r="Q17" i="13"/>
  <c r="W15" i="13"/>
  <c r="Z28" i="13"/>
  <c r="B9" i="13"/>
  <c r="Z34" i="13"/>
  <c r="AA5" i="13"/>
  <c r="C34" i="13"/>
  <c r="AA30" i="13"/>
  <c r="AA32" i="13"/>
  <c r="AH5" i="13"/>
  <c r="AA40" i="13"/>
  <c r="AB9" i="13"/>
  <c r="E38" i="13"/>
  <c r="AB40" i="13"/>
  <c r="AJ40" i="13"/>
  <c r="AC17" i="13"/>
  <c r="AD15" i="13"/>
  <c r="AE17" i="13"/>
  <c r="Z9" i="13"/>
  <c r="Z32" i="13"/>
  <c r="AF17" i="13"/>
  <c r="Z38" i="13"/>
  <c r="AA28" i="13"/>
  <c r="C36" i="13"/>
  <c r="U13" i="13"/>
  <c r="AA38" i="13"/>
  <c r="AB11" i="13"/>
  <c r="AB17" i="13"/>
  <c r="AB38" i="13"/>
  <c r="R7" i="13"/>
  <c r="R17" i="13"/>
  <c r="AD17" i="13"/>
  <c r="R15" i="13"/>
  <c r="Z11" i="13"/>
  <c r="AG7" i="13"/>
  <c r="U11" i="13"/>
  <c r="U17" i="13"/>
  <c r="V13" i="13"/>
  <c r="AE13" i="13"/>
  <c r="B7" i="13"/>
  <c r="AG11" i="13"/>
  <c r="AB32" i="13"/>
  <c r="AC7" i="13"/>
  <c r="AD13" i="13"/>
  <c r="E5" i="6"/>
  <c r="E21" i="6" s="1"/>
  <c r="D5" i="6"/>
  <c r="B5" i="6"/>
  <c r="C5" i="6" s="1"/>
  <c r="AG18" i="25" l="1"/>
  <c r="AG19" i="25" s="1"/>
  <c r="AG20" i="25" s="1"/>
  <c r="J42" i="25"/>
  <c r="I45" i="25"/>
  <c r="K45" i="25"/>
  <c r="AB18" i="25"/>
  <c r="AB19" i="25" s="1"/>
  <c r="AB20" i="25" s="1"/>
  <c r="R18" i="25"/>
  <c r="H57" i="25"/>
  <c r="E57" i="25"/>
  <c r="Z57" i="25"/>
  <c r="K57" i="25"/>
  <c r="W57" i="25"/>
  <c r="U57" i="25"/>
  <c r="S57" i="25"/>
  <c r="P57" i="25"/>
  <c r="M57" i="25"/>
  <c r="AC57" i="25"/>
  <c r="AE57" i="25"/>
  <c r="AA18" i="25"/>
  <c r="AA19" i="25" s="1"/>
  <c r="AA20" i="25" s="1"/>
  <c r="Z41" i="25"/>
  <c r="AH18" i="25"/>
  <c r="AH19" i="25" s="1"/>
  <c r="AH20" i="25" s="1"/>
  <c r="AD18" i="25"/>
  <c r="AD19" i="25" s="1"/>
  <c r="AD20" i="25" s="1"/>
  <c r="T18" i="25"/>
  <c r="C41" i="25"/>
  <c r="AC18" i="25"/>
  <c r="AC19" i="25" s="1"/>
  <c r="AC20" i="25" s="1"/>
  <c r="AB41" i="25"/>
  <c r="Z18" i="25"/>
  <c r="V18" i="25"/>
  <c r="V19" i="25" s="1"/>
  <c r="V20" i="25" s="1"/>
  <c r="U18" i="25"/>
  <c r="U19" i="25" s="1"/>
  <c r="U20" i="25" s="1"/>
  <c r="AI45" i="25"/>
  <c r="AG45" i="25"/>
  <c r="AE18" i="25"/>
  <c r="AA41" i="25"/>
  <c r="F53" i="24"/>
  <c r="F53" i="25"/>
  <c r="X51" i="25" s="1"/>
  <c r="AA51" i="25" s="1"/>
  <c r="E41" i="25"/>
  <c r="E42" i="25" s="1"/>
  <c r="E43" i="25" s="1"/>
  <c r="B19" i="25"/>
  <c r="C22" i="25"/>
  <c r="W18" i="25"/>
  <c r="W19" i="25" s="1"/>
  <c r="W20" i="25" s="1"/>
  <c r="AF18" i="25"/>
  <c r="AA41" i="24"/>
  <c r="AH18" i="24"/>
  <c r="AH19" i="24" s="1"/>
  <c r="AH20" i="24" s="1"/>
  <c r="AE57" i="20"/>
  <c r="AF57" i="24"/>
  <c r="J43" i="24"/>
  <c r="H44" i="24" s="1"/>
  <c r="J45" i="24"/>
  <c r="H45" i="24"/>
  <c r="J43" i="20"/>
  <c r="H44" i="20" s="1"/>
  <c r="J45" i="20"/>
  <c r="H45" i="20"/>
  <c r="W18" i="24"/>
  <c r="W19" i="24" s="1"/>
  <c r="W20" i="24" s="1"/>
  <c r="R18" i="24"/>
  <c r="O22" i="24" s="1"/>
  <c r="AF18" i="24"/>
  <c r="AF19" i="24" s="1"/>
  <c r="AG18" i="24"/>
  <c r="AG19" i="24" s="1"/>
  <c r="AG20" i="24" s="1"/>
  <c r="U18" i="24"/>
  <c r="U19" i="24" s="1"/>
  <c r="U20" i="24" s="1"/>
  <c r="I45" i="24"/>
  <c r="K45" i="24"/>
  <c r="T18" i="24"/>
  <c r="AD18" i="24"/>
  <c r="AD19" i="24" s="1"/>
  <c r="AD20" i="24" s="1"/>
  <c r="AA18" i="24"/>
  <c r="AA19" i="24" s="1"/>
  <c r="AA20" i="24" s="1"/>
  <c r="Z18" i="24"/>
  <c r="Z19" i="24" s="1"/>
  <c r="Z20" i="24" s="1"/>
  <c r="AI45" i="24"/>
  <c r="AG45" i="24"/>
  <c r="AC57" i="24"/>
  <c r="K57" i="24"/>
  <c r="W57" i="24"/>
  <c r="H57" i="24"/>
  <c r="U57" i="24"/>
  <c r="S57" i="24"/>
  <c r="P57" i="24"/>
  <c r="M57" i="24"/>
  <c r="E57" i="24"/>
  <c r="Z57" i="24"/>
  <c r="K45" i="20"/>
  <c r="I45" i="20"/>
  <c r="AE18" i="24"/>
  <c r="AE19" i="24" s="1"/>
  <c r="AE20" i="24" s="1"/>
  <c r="AB18" i="24"/>
  <c r="AB19" i="24" s="1"/>
  <c r="AB20" i="24" s="1"/>
  <c r="V18" i="24"/>
  <c r="V19" i="24" s="1"/>
  <c r="V20" i="24" s="1"/>
  <c r="E41" i="24"/>
  <c r="Z41" i="24"/>
  <c r="B18" i="24"/>
  <c r="AB41" i="20"/>
  <c r="AB42" i="20" s="1"/>
  <c r="AB43" i="20" s="1"/>
  <c r="AI43" i="20"/>
  <c r="AF44" i="20" s="1"/>
  <c r="AF45" i="20"/>
  <c r="AH45" i="20"/>
  <c r="U18" i="20"/>
  <c r="U19" i="20" s="1"/>
  <c r="U20" i="20" s="1"/>
  <c r="T18" i="20"/>
  <c r="T19" i="20" s="1"/>
  <c r="B18" i="20"/>
  <c r="C22" i="20" s="1"/>
  <c r="AG18" i="20"/>
  <c r="AG19" i="20" s="1"/>
  <c r="AG20" i="20" s="1"/>
  <c r="Z41" i="20"/>
  <c r="Z42" i="20" s="1"/>
  <c r="W18" i="20"/>
  <c r="W19" i="20" s="1"/>
  <c r="W20" i="20" s="1"/>
  <c r="R18" i="20"/>
  <c r="R19" i="20" s="1"/>
  <c r="AE18" i="20"/>
  <c r="AE19" i="20" s="1"/>
  <c r="AE20" i="20" s="1"/>
  <c r="AC18" i="20"/>
  <c r="AC19" i="20" s="1"/>
  <c r="AC20" i="20" s="1"/>
  <c r="W57" i="20"/>
  <c r="M57" i="20"/>
  <c r="K57" i="20"/>
  <c r="Z57" i="20"/>
  <c r="U57" i="20"/>
  <c r="E57" i="20"/>
  <c r="AC57" i="20"/>
  <c r="S57" i="20"/>
  <c r="H57" i="20"/>
  <c r="P57" i="20"/>
  <c r="AF18" i="20"/>
  <c r="Z18" i="20"/>
  <c r="V18" i="20"/>
  <c r="V19" i="20" s="1"/>
  <c r="V20" i="20" s="1"/>
  <c r="AA18" i="20"/>
  <c r="AA19" i="20" s="1"/>
  <c r="AA20" i="20" s="1"/>
  <c r="AH18" i="20"/>
  <c r="AH19" i="20" s="1"/>
  <c r="AH20" i="20" s="1"/>
  <c r="C41" i="20"/>
  <c r="AG45" i="20"/>
  <c r="AI45" i="20"/>
  <c r="AA41" i="20"/>
  <c r="AA42" i="20" s="1"/>
  <c r="AA43" i="20" s="1"/>
  <c r="F53" i="20"/>
  <c r="AD18" i="20"/>
  <c r="AD19" i="20" s="1"/>
  <c r="AD20" i="20" s="1"/>
  <c r="AB18" i="20"/>
  <c r="AB19" i="20" s="1"/>
  <c r="AB20" i="20" s="1"/>
  <c r="E41" i="20"/>
  <c r="E42" i="20" s="1"/>
  <c r="E43" i="20" s="1"/>
  <c r="F52" i="13"/>
  <c r="P56" i="13"/>
  <c r="K56" i="13"/>
  <c r="W56" i="13"/>
  <c r="U56" i="13"/>
  <c r="S56" i="13"/>
  <c r="AC56" i="13"/>
  <c r="M56" i="13"/>
  <c r="Z56" i="13"/>
  <c r="H56" i="13"/>
  <c r="E56" i="13"/>
  <c r="R18" i="13"/>
  <c r="R19" i="13" s="1"/>
  <c r="R20" i="13" s="1"/>
  <c r="AD18" i="13"/>
  <c r="AD19" i="13" s="1"/>
  <c r="AD20" i="13" s="1"/>
  <c r="C41" i="13"/>
  <c r="C42" i="13" s="1"/>
  <c r="Z18" i="13"/>
  <c r="Z19" i="13" s="1"/>
  <c r="Z20" i="13" s="1"/>
  <c r="AA18" i="13"/>
  <c r="AA19" i="13" s="1"/>
  <c r="AA20" i="13" s="1"/>
  <c r="W18" i="13"/>
  <c r="W19" i="13" s="1"/>
  <c r="W20" i="13" s="1"/>
  <c r="E41" i="13"/>
  <c r="E42" i="13" s="1"/>
  <c r="E43" i="13" s="1"/>
  <c r="D41" i="13"/>
  <c r="D42" i="13" s="1"/>
  <c r="D43" i="13" s="1"/>
  <c r="AJ41" i="13"/>
  <c r="AJ42" i="13" s="1"/>
  <c r="J41" i="13"/>
  <c r="J42" i="13" s="1"/>
  <c r="U18" i="13"/>
  <c r="U19" i="13" s="1"/>
  <c r="U20" i="13" s="1"/>
  <c r="AC18" i="13"/>
  <c r="AC19" i="13" s="1"/>
  <c r="AC20" i="13" s="1"/>
  <c r="AB41" i="13"/>
  <c r="AB42" i="13" s="1"/>
  <c r="AB43" i="13" s="1"/>
  <c r="AE18" i="13"/>
  <c r="AE19" i="13" s="1"/>
  <c r="AE20" i="13" s="1"/>
  <c r="V18" i="13"/>
  <c r="V19" i="13" s="1"/>
  <c r="V20" i="13" s="1"/>
  <c r="AG18" i="13"/>
  <c r="AG19" i="13" s="1"/>
  <c r="AG20" i="13" s="1"/>
  <c r="AH18" i="13"/>
  <c r="AH19" i="13" s="1"/>
  <c r="AH20" i="13" s="1"/>
  <c r="Z41" i="13"/>
  <c r="Z42" i="13" s="1"/>
  <c r="AB18" i="13"/>
  <c r="AB19" i="13" s="1"/>
  <c r="AB20" i="13" s="1"/>
  <c r="B18" i="13"/>
  <c r="B19" i="13" s="1"/>
  <c r="AA41" i="13"/>
  <c r="AA42" i="13" s="1"/>
  <c r="AA43" i="13" s="1"/>
  <c r="AI41" i="13"/>
  <c r="AI42" i="13" s="1"/>
  <c r="AI43" i="13" s="1"/>
  <c r="T18" i="13"/>
  <c r="T19" i="13" s="1"/>
  <c r="T20" i="13" s="1"/>
  <c r="AF18" i="13"/>
  <c r="AF19" i="13" s="1"/>
  <c r="X52" i="25" l="1"/>
  <c r="AA52" i="25" s="1"/>
  <c r="AF19" i="25"/>
  <c r="AG22" i="25"/>
  <c r="AI22" i="25"/>
  <c r="C42" i="25"/>
  <c r="C45" i="25"/>
  <c r="T19" i="25"/>
  <c r="U22" i="25"/>
  <c r="R19" i="25"/>
  <c r="O22" i="25"/>
  <c r="B20" i="25"/>
  <c r="B21" i="25" s="1"/>
  <c r="B22" i="25"/>
  <c r="AC45" i="25"/>
  <c r="AA45" i="25"/>
  <c r="X53" i="25"/>
  <c r="AA53" i="25" s="1"/>
  <c r="X50" i="25"/>
  <c r="Z19" i="25"/>
  <c r="AC22" i="25"/>
  <c r="AA22" i="25"/>
  <c r="J43" i="25"/>
  <c r="H44" i="25" s="1"/>
  <c r="J45" i="25"/>
  <c r="H45" i="25"/>
  <c r="X50" i="20"/>
  <c r="AA50" i="20" s="1"/>
  <c r="R19" i="24"/>
  <c r="R20" i="24" s="1"/>
  <c r="N21" i="24" s="1"/>
  <c r="C45" i="24"/>
  <c r="E42" i="24"/>
  <c r="AF20" i="24"/>
  <c r="AF21" i="24" s="1"/>
  <c r="AF22" i="24"/>
  <c r="AH22" i="24"/>
  <c r="Z21" i="24"/>
  <c r="AB22" i="24"/>
  <c r="Z22" i="24"/>
  <c r="X51" i="24"/>
  <c r="C22" i="24"/>
  <c r="B19" i="24"/>
  <c r="AA45" i="24"/>
  <c r="AC45" i="24"/>
  <c r="T19" i="24"/>
  <c r="T20" i="24" s="1"/>
  <c r="U22" i="24"/>
  <c r="X52" i="24"/>
  <c r="AC22" i="24"/>
  <c r="AA22" i="24"/>
  <c r="AI22" i="24"/>
  <c r="AG22" i="24"/>
  <c r="X53" i="24"/>
  <c r="X50" i="24"/>
  <c r="B19" i="20"/>
  <c r="B20" i="20" s="1"/>
  <c r="B21" i="20" s="1"/>
  <c r="O22" i="20"/>
  <c r="X52" i="20"/>
  <c r="AA52" i="20" s="1"/>
  <c r="X51" i="20"/>
  <c r="AA51" i="20" s="1"/>
  <c r="X53" i="20"/>
  <c r="AA53" i="20" s="1"/>
  <c r="Z19" i="20"/>
  <c r="AA22" i="20"/>
  <c r="AC22" i="20"/>
  <c r="AF19" i="20"/>
  <c r="AG22" i="20"/>
  <c r="AI22" i="20"/>
  <c r="AC45" i="20"/>
  <c r="R20" i="20"/>
  <c r="N21" i="20" s="1"/>
  <c r="N22" i="20"/>
  <c r="AA45" i="20"/>
  <c r="U22" i="20"/>
  <c r="C42" i="20"/>
  <c r="C45" i="20"/>
  <c r="Z43" i="20"/>
  <c r="Z44" i="20" s="1"/>
  <c r="AB45" i="20"/>
  <c r="Z45" i="20"/>
  <c r="T20" i="20"/>
  <c r="T21" i="20" s="1"/>
  <c r="T22" i="20"/>
  <c r="X51" i="13"/>
  <c r="X52" i="13"/>
  <c r="X49" i="13"/>
  <c r="X50" i="13"/>
  <c r="B20" i="13"/>
  <c r="B21" i="13" s="1"/>
  <c r="A57" i="13"/>
  <c r="Z43" i="13"/>
  <c r="Z44" i="13" s="1"/>
  <c r="AB45" i="13"/>
  <c r="Z45" i="13"/>
  <c r="J43" i="13"/>
  <c r="H44" i="13" s="1"/>
  <c r="J45" i="13"/>
  <c r="H45" i="13"/>
  <c r="AJ43" i="13"/>
  <c r="AF44" i="13" s="1"/>
  <c r="AH45" i="13"/>
  <c r="AF45" i="13"/>
  <c r="C43" i="13"/>
  <c r="B44" i="13" s="1"/>
  <c r="B45" i="13"/>
  <c r="AF20" i="13"/>
  <c r="AF21" i="13" s="1"/>
  <c r="AF22" i="13"/>
  <c r="AH22" i="13"/>
  <c r="Z21" i="13"/>
  <c r="T21" i="13"/>
  <c r="N21" i="13"/>
  <c r="AB22" i="13"/>
  <c r="Z22" i="13"/>
  <c r="T22" i="13"/>
  <c r="N22" i="13"/>
  <c r="C45" i="13"/>
  <c r="U22" i="13"/>
  <c r="AI45" i="13"/>
  <c r="AG45" i="13"/>
  <c r="AC45" i="13"/>
  <c r="AA45" i="13"/>
  <c r="K45" i="13"/>
  <c r="I45" i="13"/>
  <c r="C22" i="13"/>
  <c r="AC22" i="13"/>
  <c r="AA22" i="13"/>
  <c r="O22" i="13"/>
  <c r="AG22" i="13"/>
  <c r="AI22" i="13"/>
  <c r="N22" i="24" l="1"/>
  <c r="Z20" i="25"/>
  <c r="Z21" i="25" s="1"/>
  <c r="AB22" i="25"/>
  <c r="Z22" i="25"/>
  <c r="AA50" i="25"/>
  <c r="X49" i="25"/>
  <c r="R20" i="25"/>
  <c r="N21" i="25" s="1"/>
  <c r="N22" i="25"/>
  <c r="T20" i="25"/>
  <c r="T21" i="25" s="1"/>
  <c r="T22" i="25"/>
  <c r="C43" i="25"/>
  <c r="B44" i="25" s="1"/>
  <c r="B45" i="25"/>
  <c r="AF20" i="25"/>
  <c r="AF21" i="25" s="1"/>
  <c r="AH22" i="25"/>
  <c r="AF22" i="25"/>
  <c r="E43" i="24"/>
  <c r="B44" i="24" s="1"/>
  <c r="B45" i="24"/>
  <c r="X49" i="24"/>
  <c r="B20" i="24"/>
  <c r="B21" i="24" s="1"/>
  <c r="B22" i="24"/>
  <c r="T21" i="24"/>
  <c r="T22" i="24"/>
  <c r="X49" i="20"/>
  <c r="B22" i="20"/>
  <c r="C43" i="20"/>
  <c r="B44" i="20" s="1"/>
  <c r="B45" i="20"/>
  <c r="Z20" i="20"/>
  <c r="Z21" i="20" s="1"/>
  <c r="AB22" i="20"/>
  <c r="Z22" i="20"/>
  <c r="AF20" i="20"/>
  <c r="AF21" i="20" s="1"/>
  <c r="AF22" i="20"/>
  <c r="AH22" i="20"/>
  <c r="X48" i="13"/>
  <c r="B22" i="13"/>
</calcChain>
</file>

<file path=xl/sharedStrings.xml><?xml version="1.0" encoding="utf-8"?>
<sst xmlns="http://schemas.openxmlformats.org/spreadsheetml/2006/main" count="451" uniqueCount="121">
  <si>
    <t>maandag</t>
  </si>
  <si>
    <t>dinsdag</t>
  </si>
  <si>
    <t>woensdag</t>
  </si>
  <si>
    <t>donderdag</t>
  </si>
  <si>
    <t>vrijdag</t>
  </si>
  <si>
    <t>zaterdag</t>
  </si>
  <si>
    <t>zondag</t>
  </si>
  <si>
    <t>DAG</t>
  </si>
  <si>
    <t>MAAND</t>
  </si>
  <si>
    <t>Maand</t>
  </si>
  <si>
    <t>Dag</t>
  </si>
  <si>
    <t xml:space="preserve">Naam </t>
  </si>
  <si>
    <t>januari</t>
  </si>
  <si>
    <t>Nieuwjaar</t>
  </si>
  <si>
    <t>februari</t>
  </si>
  <si>
    <t>Paaszondag</t>
  </si>
  <si>
    <t>mei</t>
  </si>
  <si>
    <t>Dag v/d Arbeid</t>
  </si>
  <si>
    <t>Hemelvaartsdag</t>
  </si>
  <si>
    <t>Pinksterzondag</t>
  </si>
  <si>
    <t>juni</t>
  </si>
  <si>
    <t>juli</t>
  </si>
  <si>
    <t>Vlaamse Feestdag</t>
  </si>
  <si>
    <t>Nationale Feestdag</t>
  </si>
  <si>
    <t>augustus</t>
  </si>
  <si>
    <t>Maria Hemelvaart</t>
  </si>
  <si>
    <t>november</t>
  </si>
  <si>
    <t>Allerheiligen</t>
  </si>
  <si>
    <t>Wapenstilstand 1918</t>
  </si>
  <si>
    <t>Feest v/d Dynastie</t>
  </si>
  <si>
    <t>december</t>
  </si>
  <si>
    <t>Kerstmis</t>
  </si>
  <si>
    <t>maart</t>
  </si>
  <si>
    <t>april</t>
  </si>
  <si>
    <t>september</t>
  </si>
  <si>
    <t>oktober</t>
  </si>
  <si>
    <t>Paasmaandag</t>
  </si>
  <si>
    <t>Pinkstermaandag</t>
  </si>
  <si>
    <t>2de Kerstdag</t>
  </si>
  <si>
    <t>Allerzielen</t>
  </si>
  <si>
    <t>V</t>
  </si>
  <si>
    <t>Z</t>
  </si>
  <si>
    <t>CV</t>
  </si>
  <si>
    <t>KD</t>
  </si>
  <si>
    <t>jaar</t>
  </si>
  <si>
    <t>gewerkte uren/jaar</t>
  </si>
  <si>
    <t>gewerkt/week</t>
  </si>
  <si>
    <t>uren/week</t>
  </si>
  <si>
    <t>HANDLEIDING</t>
  </si>
  <si>
    <t>EERSTE INGEBRUIKNAME</t>
  </si>
  <si>
    <t>Bewaar het bestand zonder enige wijziging aan te brengen</t>
  </si>
  <si>
    <t>Open opnieuw het bestand en bewaar het onder een andere naam</t>
  </si>
  <si>
    <t>bijvoorbeeld   KALENDER 2012</t>
  </si>
  <si>
    <t>Dat is zeer belangrijk omdat er veel formules in staan die moeten bewaard blijven</t>
  </si>
  <si>
    <t>FEESTDAGEN</t>
  </si>
  <si>
    <t>Deze passen zich automatisch aan</t>
  </si>
  <si>
    <t>WERKDAGEN AANPASSEN</t>
  </si>
  <si>
    <t>ALLEEN IN DE WITTE CELLEN ( onder de dag ) WAT INBRENGEN</t>
  </si>
  <si>
    <t>De cellen kleuren automatisch naargelang de letter(s)</t>
  </si>
  <si>
    <t>Indien een letter verwijderd is zal de cel terug blank worden</t>
  </si>
  <si>
    <t>DAGAANDUIDING</t>
  </si>
  <si>
    <t xml:space="preserve">De dag van vandaag staat met een rode achtergrond </t>
  </si>
  <si>
    <t>BEREKENINGEN</t>
  </si>
  <si>
    <t>Onder iedere week staat het totaal van de gewerkte dagen</t>
  </si>
  <si>
    <t>Daaronder staan de gewerkte uren</t>
  </si>
  <si>
    <t>Rechts naast de kleuren staan het aantal per soort en voor het volledige jaar</t>
  </si>
  <si>
    <t>Het aantal gewerkte uren per jaar staat ook rechts</t>
  </si>
  <si>
    <t>EEN NIEUW JAAR BEGINNEN</t>
  </si>
  <si>
    <t>Voor volgend jaar bijvoorbeeld KALENDER 2013</t>
  </si>
  <si>
    <t xml:space="preserve">Open het bestand KALENDER </t>
  </si>
  <si>
    <t>Klik linksboven op de knop (pijltje omlaaag of omhoog), het jaartal veranderd in 2013 enz</t>
  </si>
  <si>
    <t>Als het jaar is ingesteld bewaar dan onder een andere naam</t>
  </si>
  <si>
    <t>In dat nieuwe bestand kan je dan beginnen werken</t>
  </si>
  <si>
    <t>f</t>
  </si>
  <si>
    <t>z</t>
  </si>
  <si>
    <t>v</t>
  </si>
  <si>
    <t>cv</t>
  </si>
  <si>
    <t>kd</t>
  </si>
  <si>
    <t>verzuim</t>
  </si>
  <si>
    <t>Nog te nemen verlof</t>
  </si>
  <si>
    <t>Aantal Dagen Verlof</t>
  </si>
  <si>
    <t>Nog verplicht te nemen kd dagen dit jaar</t>
  </si>
  <si>
    <t>Totaal aantal kd dagen huidig jaar + vorige jaren</t>
  </si>
  <si>
    <t>Totaal verlof</t>
  </si>
  <si>
    <t>In H42 het totaal aantal verlofdagen invullen voor het huidige jaar afhankelijk van uw leeftijd zonder de feestdagen die in de weekend vallen</t>
  </si>
  <si>
    <t>In de kalender van vorige jaar kijk je bij de tekst aantal kd dagen nog in huidig jaar en telt er de kd dagen bij voor het huidig jaar en die vul je in de cel  W42 van de kalender voor het huidig jaar</t>
  </si>
  <si>
    <t>Dagen/ uren gewerkt/maand</t>
  </si>
  <si>
    <t xml:space="preserve">Je ziet groen 3 hoekjes staan selecteer een cel met een driehoekje en selecteer dan alle ander cellen met een groen driehoekje door op de linker muis te blijven klikken en het bereik te slecteren en dan loslaten en dan op het knopje naast de </t>
  </si>
  <si>
    <t>eerst geslecteerde cel klikken en op fout negeren klikken</t>
  </si>
  <si>
    <t>1/2KDNM</t>
  </si>
  <si>
    <t>1/2KDVM</t>
  </si>
  <si>
    <t>1/2VVM</t>
  </si>
  <si>
    <t>1/2VNM</t>
  </si>
  <si>
    <t>1/2CVVM</t>
  </si>
  <si>
    <t>1/2CVNM</t>
  </si>
  <si>
    <t>tot aantal feestdagen in weekend</t>
  </si>
  <si>
    <t>Dag naam</t>
  </si>
  <si>
    <t>aantal u vuilw</t>
  </si>
  <si>
    <t>Tot u vuilw</t>
  </si>
  <si>
    <t>1 maaltijdsheque meer december 2015</t>
  </si>
  <si>
    <t>STA</t>
  </si>
  <si>
    <t>STAKING</t>
  </si>
  <si>
    <t xml:space="preserve"> over uur </t>
  </si>
  <si>
    <t xml:space="preserve">1 u </t>
  </si>
  <si>
    <t>ov 1</t>
  </si>
  <si>
    <t>Overuren</t>
  </si>
  <si>
    <t>OV</t>
  </si>
  <si>
    <t>Nog te nemen kd's</t>
  </si>
  <si>
    <t>Nog te nemen cv's</t>
  </si>
  <si>
    <t>Totaal  kd + totaal cv +verlof</t>
  </si>
  <si>
    <t>Vanaf 29/02/16/ 6 uue vergoeding vuil en alstig werk wegens dragen stofmasker p3</t>
  </si>
  <si>
    <t>WO</t>
  </si>
  <si>
    <t>Wo =thuis door werkongeval</t>
  </si>
  <si>
    <t>wo</t>
  </si>
  <si>
    <t>Kredietdagen</t>
  </si>
  <si>
    <r>
      <t>Vanaf 1 januari 2017</t>
    </r>
    <r>
      <rPr>
        <sz val="10"/>
        <rFont val="Arial"/>
      </rPr>
      <t>, zal het aantal kredietdagen waarop je recht hebt met een dag verminderd worden per gecumuleerd aantal dagen afwezigheid wegens medische reden van in totaal:</t>
    </r>
  </si>
  <si>
    <t>28 kalenderdagen indien je voltijds werkt;</t>
  </si>
  <si>
    <t>33,5 kalenderdagen indien je 32 uur per week werkt;</t>
  </si>
  <si>
    <t>56 kalenderdagen indien je halftijds werkt.</t>
  </si>
  <si>
    <t>In dagen</t>
  </si>
  <si>
    <t>In 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</si>
</sst>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 #,##0.00_ ;_ * \-#,##0.00_ ;_ * &quot;-&quot;??_ ;_ @_ "/>
    <numFmt numFmtId="164" formatCode="mmmm"/>
    <numFmt numFmtId="165" formatCode="d"/>
    <numFmt numFmtId="166" formatCode="ddd\ d\ mmm\ yy"/>
    <numFmt numFmtId="167" formatCode="yy"/>
    <numFmt numFmtId="168" formatCode="dd"/>
    <numFmt numFmtId="169" formatCode="dddd"/>
    <numFmt numFmtId="170" formatCode="mmm"/>
  </numFmts>
  <fonts count="36" x14ac:knownFonts="1">
    <font>
      <sz val="10"/>
      <name val="Arial"/>
    </font>
    <font>
      <b/>
      <sz val="10"/>
      <name val="Arial"/>
      <family val="2"/>
    </font>
    <font>
      <sz val="8"/>
      <name val="Arial"/>
      <family val="2"/>
    </font>
    <font>
      <b/>
      <sz val="10"/>
      <color theme="0"/>
      <name val="Arial"/>
      <family val="2"/>
    </font>
    <font>
      <b/>
      <i/>
      <sz val="10"/>
      <name val="Arial"/>
      <family val="2"/>
    </font>
    <font>
      <b/>
      <sz val="8"/>
      <name val="MS Sans Serif"/>
      <family val="2"/>
    </font>
    <font>
      <sz val="8"/>
      <name val="MS Sans Serif"/>
      <family val="2"/>
    </font>
    <font>
      <b/>
      <i/>
      <sz val="11"/>
      <color theme="1"/>
      <name val="Calibri"/>
      <family val="2"/>
      <scheme val="minor"/>
    </font>
    <font>
      <sz val="10"/>
      <name val="Arial"/>
      <family val="2"/>
    </font>
    <font>
      <b/>
      <sz val="11"/>
      <color theme="0"/>
      <name val="Arial"/>
      <family val="2"/>
    </font>
    <font>
      <b/>
      <i/>
      <sz val="11"/>
      <color theme="0"/>
      <name val="Arial"/>
      <family val="2"/>
    </font>
    <font>
      <sz val="10"/>
      <name val="Arial"/>
      <family val="2"/>
    </font>
    <font>
      <b/>
      <sz val="10"/>
      <color rgb="FFFF0000"/>
      <name val="Arial"/>
      <family val="2"/>
    </font>
    <font>
      <b/>
      <sz val="9"/>
      <color rgb="FFFF0000"/>
      <name val="Arial"/>
      <family val="2"/>
    </font>
    <font>
      <b/>
      <sz val="14"/>
      <color rgb="FFFF0000"/>
      <name val="Arial"/>
      <family val="2"/>
    </font>
    <font>
      <sz val="11"/>
      <name val="Arial"/>
      <family val="2"/>
    </font>
    <font>
      <sz val="8"/>
      <name val="Arial"/>
      <family val="2"/>
    </font>
    <font>
      <i/>
      <sz val="10"/>
      <name val="Arial"/>
      <family val="2"/>
    </font>
    <font>
      <b/>
      <sz val="14"/>
      <name val="Arial"/>
      <family val="2"/>
    </font>
    <font>
      <b/>
      <sz val="10"/>
      <color theme="3" tint="-0.249977111117893"/>
      <name val="Arial"/>
      <family val="2"/>
    </font>
    <font>
      <b/>
      <sz val="11"/>
      <color rgb="FFFF0000"/>
      <name val="Arial"/>
      <family val="2"/>
    </font>
    <font>
      <b/>
      <sz val="8"/>
      <name val="Arial"/>
      <family val="2"/>
    </font>
    <font>
      <b/>
      <sz val="8"/>
      <color rgb="FFFF0000"/>
      <name val="MS Sans Serif"/>
      <family val="2"/>
    </font>
    <font>
      <b/>
      <sz val="10"/>
      <color theme="1"/>
      <name val="Arial"/>
      <family val="2"/>
    </font>
    <font>
      <sz val="10"/>
      <color rgb="FFFF0000"/>
      <name val="Arial"/>
      <family val="2"/>
    </font>
    <font>
      <sz val="8"/>
      <color rgb="FFFF0000"/>
      <name val="MS Sans Serif"/>
      <family val="2"/>
    </font>
    <font>
      <sz val="10"/>
      <color theme="1"/>
      <name val="Arial"/>
      <family val="2"/>
    </font>
    <font>
      <sz val="9"/>
      <color rgb="FFFF0000"/>
      <name val="Arial"/>
      <family val="2"/>
    </font>
    <font>
      <sz val="14"/>
      <color rgb="FFFF0000"/>
      <name val="Arial"/>
      <family val="2"/>
    </font>
    <font>
      <sz val="10"/>
      <color theme="0"/>
      <name val="Arial"/>
      <family val="2"/>
    </font>
    <font>
      <sz val="11"/>
      <color theme="0"/>
      <name val="Arial"/>
      <family val="2"/>
    </font>
    <font>
      <i/>
      <sz val="11"/>
      <color theme="0"/>
      <name val="Arial"/>
      <family val="2"/>
    </font>
    <font>
      <sz val="11"/>
      <color rgb="FFFF0000"/>
      <name val="Arial"/>
      <family val="2"/>
    </font>
    <font>
      <b/>
      <sz val="8"/>
      <name val="MS Sans Serif"/>
    </font>
    <font>
      <b/>
      <sz val="18"/>
      <name val="Arial"/>
    </font>
    <font>
      <b/>
      <sz val="10"/>
      <name val="Arial"/>
    </font>
  </fonts>
  <fills count="17">
    <fill>
      <patternFill patternType="none"/>
    </fill>
    <fill>
      <patternFill patternType="gray125"/>
    </fill>
    <fill>
      <patternFill patternType="solid">
        <fgColor indexed="9"/>
        <bgColor indexed="64"/>
      </patternFill>
    </fill>
    <fill>
      <gradientFill type="path" left="0.5" right="0.5" top="0.5" bottom="0.5">
        <stop position="0">
          <color rgb="FF002060"/>
        </stop>
        <stop position="1">
          <color theme="3" tint="0.40000610370189521"/>
        </stop>
      </gradientFill>
    </fill>
    <fill>
      <gradientFill type="path" left="0.5" right="0.5" top="0.5" bottom="0.5">
        <stop position="0">
          <color rgb="FF002060"/>
        </stop>
        <stop position="1">
          <color rgb="FF0070C0"/>
        </stop>
      </gradientFill>
    </fill>
    <fill>
      <gradientFill type="path" left="0.5" right="0.5" top="0.5" bottom="0.5">
        <stop position="0">
          <color rgb="FF002060"/>
        </stop>
        <stop position="1">
          <color theme="4"/>
        </stop>
      </gradientFill>
    </fill>
    <fill>
      <patternFill patternType="solid">
        <fgColor theme="0" tint="-0.49998474074526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0000"/>
        <bgColor indexed="64"/>
      </patternFill>
    </fill>
    <fill>
      <patternFill patternType="solid">
        <fgColor rgb="FF92D050"/>
        <bgColor indexed="64"/>
      </patternFill>
    </fill>
    <fill>
      <patternFill patternType="solid">
        <fgColor rgb="FF0070C0"/>
        <bgColor indexed="64"/>
      </patternFill>
    </fill>
    <fill>
      <patternFill patternType="solid">
        <fgColor rgb="FFFF99CC"/>
        <bgColor indexed="64"/>
      </patternFill>
    </fill>
    <fill>
      <patternFill patternType="solid">
        <fgColor theme="5" tint="-0.249977111117893"/>
        <bgColor indexed="64"/>
      </patternFill>
    </fill>
    <fill>
      <patternFill patternType="solid">
        <fgColor theme="3" tint="0.39997558519241921"/>
        <bgColor indexed="64"/>
      </patternFill>
    </fill>
  </fills>
  <borders count="7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rgb="FFFF0000"/>
      </right>
      <top style="medium">
        <color indexed="64"/>
      </top>
      <bottom style="thin">
        <color indexed="64"/>
      </bottom>
      <diagonal/>
    </border>
    <border>
      <left style="thin">
        <color indexed="64"/>
      </left>
      <right style="medium">
        <color rgb="FFFF0000"/>
      </right>
      <top/>
      <bottom/>
      <diagonal/>
    </border>
    <border>
      <left style="thin">
        <color indexed="64"/>
      </left>
      <right style="medium">
        <color rgb="FFFF0000"/>
      </right>
      <top/>
      <bottom style="thin">
        <color indexed="64"/>
      </bottom>
      <diagonal/>
    </border>
    <border>
      <left style="thin">
        <color indexed="64"/>
      </left>
      <right style="medium">
        <color rgb="FFFF0000"/>
      </right>
      <top style="thin">
        <color indexed="64"/>
      </top>
      <bottom style="thin">
        <color indexed="64"/>
      </bottom>
      <diagonal/>
    </border>
    <border>
      <left style="thin">
        <color indexed="64"/>
      </left>
      <right style="medium">
        <color rgb="FFFF0000"/>
      </right>
      <top/>
      <bottom style="medium">
        <color indexed="64"/>
      </bottom>
      <diagonal/>
    </border>
    <border>
      <left/>
      <right style="thin">
        <color indexed="64"/>
      </right>
      <top/>
      <bottom/>
      <diagonal/>
    </border>
    <border>
      <left style="thin">
        <color indexed="64"/>
      </left>
      <right style="medium">
        <color rgb="FFFF0000"/>
      </right>
      <top style="thin">
        <color indexed="64"/>
      </top>
      <bottom style="medium">
        <color indexed="64"/>
      </bottom>
      <diagonal/>
    </border>
    <border>
      <left/>
      <right style="medium">
        <color rgb="FFFF0000"/>
      </right>
      <top style="thin">
        <color indexed="64"/>
      </top>
      <bottom style="thin">
        <color indexed="64"/>
      </bottom>
      <diagonal/>
    </border>
    <border>
      <left style="medium">
        <color indexed="64"/>
      </left>
      <right style="medium">
        <color rgb="FFFF0000"/>
      </right>
      <top/>
      <bottom/>
      <diagonal/>
    </border>
    <border>
      <left style="medium">
        <color indexed="64"/>
      </left>
      <right style="medium">
        <color rgb="FFFF0000"/>
      </right>
      <top style="thin">
        <color indexed="64"/>
      </top>
      <bottom style="thin">
        <color indexed="64"/>
      </bottom>
      <diagonal/>
    </border>
    <border>
      <left style="medium">
        <color indexed="64"/>
      </left>
      <right style="medium">
        <color rgb="FFFF0000"/>
      </right>
      <top/>
      <bottom style="medium">
        <color indexed="64"/>
      </bottom>
      <diagonal/>
    </border>
    <border>
      <left/>
      <right style="medium">
        <color rgb="FFFF0000"/>
      </right>
      <top/>
      <bottom/>
      <diagonal/>
    </border>
    <border>
      <left style="medium">
        <color indexed="64"/>
      </left>
      <right style="medium">
        <color rgb="FFFF0000"/>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medium">
        <color rgb="FFFF0000"/>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rgb="FFFF0000"/>
      </right>
      <top style="medium">
        <color indexed="64"/>
      </top>
      <bottom style="medium">
        <color indexed="64"/>
      </bottom>
      <diagonal/>
    </border>
    <border>
      <left style="medium">
        <color rgb="FFFF0000"/>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rgb="FFFF0000"/>
      </left>
      <right style="thin">
        <color indexed="64"/>
      </right>
      <top/>
      <bottom/>
      <diagonal/>
    </border>
    <border>
      <left style="medium">
        <color indexed="64"/>
      </left>
      <right style="thin">
        <color indexed="64"/>
      </right>
      <top/>
      <bottom style="thin">
        <color indexed="64"/>
      </bottom>
      <diagonal/>
    </border>
    <border>
      <left style="medium">
        <color rgb="FFFF0000"/>
      </left>
      <right style="thin">
        <color indexed="64"/>
      </right>
      <top/>
      <bottom style="thin">
        <color indexed="64"/>
      </bottom>
      <diagonal/>
    </border>
    <border>
      <left/>
      <right style="medium">
        <color rgb="FFFF0000"/>
      </right>
      <top/>
      <bottom style="thin">
        <color indexed="64"/>
      </bottom>
      <diagonal/>
    </border>
    <border>
      <left/>
      <right style="thin">
        <color indexed="64"/>
      </right>
      <top/>
      <bottom style="thin">
        <color indexed="64"/>
      </bottom>
      <diagonal/>
    </border>
    <border>
      <left style="medium">
        <color rgb="FFFF0000"/>
      </left>
      <right style="medium">
        <color indexed="64"/>
      </right>
      <top style="thin">
        <color indexed="64"/>
      </top>
      <bottom style="thin">
        <color indexed="64"/>
      </bottom>
      <diagonal/>
    </border>
    <border>
      <left style="medium">
        <color rgb="FFFF0000"/>
      </left>
      <right style="medium">
        <color indexed="64"/>
      </right>
      <top/>
      <bottom/>
      <diagonal/>
    </border>
    <border>
      <left style="medium">
        <color rgb="FFFF0000"/>
      </left>
      <right/>
      <top/>
      <bottom/>
      <diagonal/>
    </border>
    <border>
      <left style="medium">
        <color rgb="FFFF0000"/>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3" fontId="11" fillId="0" borderId="0" applyFont="0" applyFill="0" applyBorder="0" applyAlignment="0" applyProtection="0"/>
    <xf numFmtId="43" fontId="8" fillId="0" borderId="0" applyFont="0" applyFill="0" applyBorder="0" applyAlignment="0" applyProtection="0"/>
  </cellStyleXfs>
  <cellXfs count="470">
    <xf numFmtId="0" fontId="0" fillId="0" borderId="0" xfId="0"/>
    <xf numFmtId="165" fontId="1" fillId="7" borderId="0" xfId="0" applyNumberFormat="1" applyFont="1" applyFill="1" applyBorder="1" applyAlignment="1">
      <alignment horizontal="center" vertical="center" wrapText="1"/>
    </xf>
    <xf numFmtId="168" fontId="5" fillId="2" borderId="0" xfId="0" applyNumberFormat="1" applyFont="1" applyFill="1" applyBorder="1" applyAlignment="1">
      <alignment horizontal="center" vertical="center"/>
    </xf>
    <xf numFmtId="165" fontId="1" fillId="9" borderId="0" xfId="0" applyNumberFormat="1" applyFont="1" applyFill="1" applyBorder="1" applyAlignment="1">
      <alignment horizontal="center" vertical="center" wrapText="1"/>
    </xf>
    <xf numFmtId="168" fontId="10" fillId="0" borderId="0" xfId="0" applyNumberFormat="1" applyFont="1" applyFill="1" applyAlignment="1">
      <alignment horizontal="center" vertical="center"/>
    </xf>
    <xf numFmtId="168" fontId="5" fillId="0" borderId="0" xfId="0" applyNumberFormat="1" applyFont="1" applyFill="1" applyBorder="1" applyAlignment="1">
      <alignment horizontal="center" vertical="center"/>
    </xf>
    <xf numFmtId="170" fontId="3" fillId="3" borderId="1" xfId="0" applyNumberFormat="1" applyFont="1" applyFill="1" applyBorder="1" applyAlignment="1">
      <alignment horizontal="center" vertical="center" wrapText="1"/>
    </xf>
    <xf numFmtId="170" fontId="3" fillId="4" borderId="1" xfId="0" applyNumberFormat="1" applyFont="1" applyFill="1" applyBorder="1" applyAlignment="1">
      <alignment horizontal="center" vertical="center" wrapText="1"/>
    </xf>
    <xf numFmtId="170" fontId="3" fillId="5" borderId="0" xfId="0" applyNumberFormat="1" applyFont="1" applyFill="1" applyBorder="1" applyAlignment="1">
      <alignment horizontal="center" vertical="center" wrapText="1"/>
    </xf>
    <xf numFmtId="164" fontId="12" fillId="0" borderId="1" xfId="0" applyNumberFormat="1" applyFont="1" applyFill="1" applyBorder="1" applyAlignment="1">
      <alignment horizontal="center" vertical="center" wrapText="1"/>
    </xf>
    <xf numFmtId="0" fontId="12" fillId="0" borderId="0" xfId="0" applyFont="1" applyFill="1" applyAlignment="1">
      <alignment horizontal="center" vertical="center" wrapText="1"/>
    </xf>
    <xf numFmtId="164" fontId="1" fillId="0" borderId="1" xfId="0" applyNumberFormat="1" applyFont="1" applyFill="1" applyBorder="1" applyAlignment="1">
      <alignment horizontal="center" vertical="center" wrapText="1"/>
    </xf>
    <xf numFmtId="168" fontId="9" fillId="0" borderId="0" xfId="0" applyNumberFormat="1" applyFont="1" applyFill="1" applyAlignment="1">
      <alignment horizontal="center" vertical="center"/>
    </xf>
    <xf numFmtId="164" fontId="1" fillId="0" borderId="0" xfId="0" applyNumberFormat="1"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168" fontId="1" fillId="0" borderId="0" xfId="0" applyNumberFormat="1" applyFont="1" applyFill="1" applyAlignment="1" applyProtection="1">
      <alignment horizontal="center" vertical="center"/>
      <protection locked="0"/>
    </xf>
    <xf numFmtId="168" fontId="1" fillId="0" borderId="0" xfId="0" applyNumberFormat="1" applyFont="1" applyFill="1" applyAlignment="1">
      <alignment horizontal="center" vertical="center"/>
    </xf>
    <xf numFmtId="0" fontId="13" fillId="0" borderId="0" xfId="0" applyFont="1" applyFill="1" applyAlignment="1" applyProtection="1">
      <alignment horizontal="center" vertical="center" wrapText="1"/>
    </xf>
    <xf numFmtId="0" fontId="1" fillId="0" borderId="0" xfId="0" applyFont="1" applyFill="1" applyAlignment="1" applyProtection="1">
      <alignment horizontal="center" vertical="center" wrapText="1"/>
      <protection locked="0"/>
    </xf>
    <xf numFmtId="168" fontId="15" fillId="9" borderId="0" xfId="0" applyNumberFormat="1" applyFont="1" applyFill="1" applyAlignment="1">
      <alignment horizontal="center" vertical="center"/>
    </xf>
    <xf numFmtId="0" fontId="7" fillId="10" borderId="2" xfId="0" applyFont="1" applyFill="1" applyBorder="1" applyAlignment="1">
      <alignment horizontal="center" vertical="center"/>
    </xf>
    <xf numFmtId="14" fontId="0" fillId="0" borderId="0" xfId="0" applyNumberFormat="1" applyFill="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165" fontId="1" fillId="9" borderId="3" xfId="0" applyNumberFormat="1" applyFont="1" applyFill="1" applyBorder="1" applyAlignment="1">
      <alignment horizontal="center" vertical="center" wrapText="1"/>
    </xf>
    <xf numFmtId="165" fontId="1" fillId="0" borderId="3" xfId="0" applyNumberFormat="1" applyFont="1" applyFill="1" applyBorder="1" applyAlignment="1">
      <alignment horizontal="center" vertical="center" wrapText="1"/>
    </xf>
    <xf numFmtId="165" fontId="1" fillId="8" borderId="3" xfId="0" applyNumberFormat="1" applyFont="1" applyFill="1" applyBorder="1" applyAlignment="1">
      <alignment horizontal="center" vertical="center" wrapText="1"/>
    </xf>
    <xf numFmtId="165" fontId="1" fillId="7" borderId="3" xfId="0" applyNumberFormat="1" applyFont="1" applyFill="1" applyBorder="1" applyAlignment="1">
      <alignment horizontal="center" vertical="center" wrapText="1"/>
    </xf>
    <xf numFmtId="165" fontId="1" fillId="0" borderId="6" xfId="0" applyNumberFormat="1" applyFont="1" applyFill="1" applyBorder="1" applyAlignment="1">
      <alignment horizontal="center" vertical="center" wrapText="1"/>
    </xf>
    <xf numFmtId="165" fontId="1" fillId="9" borderId="6" xfId="0" applyNumberFormat="1" applyFont="1" applyFill="1" applyBorder="1" applyAlignment="1">
      <alignment horizontal="center" vertical="center" wrapText="1"/>
    </xf>
    <xf numFmtId="165" fontId="1" fillId="7" borderId="6" xfId="0" applyNumberFormat="1" applyFont="1" applyFill="1" applyBorder="1" applyAlignment="1">
      <alignment horizontal="center" vertical="center" wrapText="1"/>
    </xf>
    <xf numFmtId="165" fontId="1" fillId="8" borderId="6" xfId="0" applyNumberFormat="1" applyFont="1" applyFill="1" applyBorder="1" applyAlignment="1">
      <alignment horizontal="center" vertical="center" wrapText="1"/>
    </xf>
    <xf numFmtId="165" fontId="1" fillId="0" borderId="8" xfId="0" applyNumberFormat="1" applyFont="1" applyFill="1" applyBorder="1" applyAlignment="1">
      <alignment horizontal="center" vertical="center" wrapText="1"/>
    </xf>
    <xf numFmtId="165" fontId="1" fillId="0" borderId="9" xfId="0" applyNumberFormat="1" applyFont="1" applyFill="1" applyBorder="1" applyAlignment="1">
      <alignment horizontal="center" vertical="center" wrapText="1"/>
    </xf>
    <xf numFmtId="165" fontId="1" fillId="9" borderId="8" xfId="0" applyNumberFormat="1" applyFont="1" applyFill="1" applyBorder="1" applyAlignment="1">
      <alignment horizontal="center" vertical="center" wrapText="1"/>
    </xf>
    <xf numFmtId="165" fontId="1" fillId="9" borderId="9" xfId="0" applyNumberFormat="1" applyFont="1" applyFill="1" applyBorder="1" applyAlignment="1">
      <alignment horizontal="center" vertical="center" wrapText="1"/>
    </xf>
    <xf numFmtId="165" fontId="1" fillId="8" borderId="8" xfId="0" applyNumberFormat="1" applyFont="1" applyFill="1" applyBorder="1" applyAlignment="1">
      <alignment horizontal="center" vertical="center" wrapText="1"/>
    </xf>
    <xf numFmtId="165" fontId="1" fillId="8" borderId="9" xfId="0" applyNumberFormat="1" applyFont="1" applyFill="1" applyBorder="1" applyAlignment="1">
      <alignment horizontal="center" vertical="center" wrapText="1"/>
    </xf>
    <xf numFmtId="165" fontId="1" fillId="7" borderId="8" xfId="0" applyNumberFormat="1" applyFont="1" applyFill="1" applyBorder="1" applyAlignment="1">
      <alignment horizontal="center" vertical="center" wrapText="1"/>
    </xf>
    <xf numFmtId="43" fontId="1" fillId="8" borderId="9" xfId="1" applyFont="1" applyFill="1" applyBorder="1" applyAlignment="1">
      <alignment horizontal="center" vertical="center" wrapText="1"/>
    </xf>
    <xf numFmtId="165" fontId="1" fillId="7" borderId="9" xfId="0" applyNumberFormat="1" applyFont="1" applyFill="1" applyBorder="1" applyAlignment="1">
      <alignment horizontal="center" vertical="center" wrapText="1"/>
    </xf>
    <xf numFmtId="0" fontId="3" fillId="6" borderId="4" xfId="0" applyNumberFormat="1" applyFont="1" applyFill="1" applyBorder="1" applyAlignment="1">
      <alignment horizontal="center" vertical="center" wrapText="1"/>
    </xf>
    <xf numFmtId="0" fontId="3" fillId="6" borderId="5" xfId="0" applyNumberFormat="1" applyFont="1" applyFill="1" applyBorder="1" applyAlignment="1">
      <alignment horizontal="center" vertical="center" wrapText="1"/>
    </xf>
    <xf numFmtId="0" fontId="3" fillId="6" borderId="10" xfId="0" applyNumberFormat="1" applyFont="1" applyFill="1" applyBorder="1" applyAlignment="1">
      <alignment horizontal="center" vertical="center" wrapText="1"/>
    </xf>
    <xf numFmtId="0" fontId="3" fillId="6" borderId="11" xfId="0" applyNumberFormat="1" applyFont="1" applyFill="1" applyBorder="1" applyAlignment="1">
      <alignment horizontal="center" vertical="center" wrapText="1"/>
    </xf>
    <xf numFmtId="0" fontId="3" fillId="6" borderId="2" xfId="0" applyNumberFormat="1" applyFont="1" applyFill="1" applyBorder="1" applyAlignment="1">
      <alignment horizontal="center" vertical="center" wrapText="1"/>
    </xf>
    <xf numFmtId="0" fontId="3" fillId="6" borderId="12" xfId="0" applyNumberFormat="1" applyFont="1" applyFill="1" applyBorder="1" applyAlignment="1">
      <alignment horizontal="center" vertical="center" wrapText="1"/>
    </xf>
    <xf numFmtId="0" fontId="3" fillId="6" borderId="13" xfId="0" applyNumberFormat="1" applyFont="1" applyFill="1" applyBorder="1" applyAlignment="1">
      <alignment horizontal="center" vertical="center" wrapText="1"/>
    </xf>
    <xf numFmtId="0" fontId="3" fillId="6" borderId="7" xfId="0" applyNumberFormat="1" applyFont="1" applyFill="1" applyBorder="1" applyAlignment="1">
      <alignment horizontal="center" vertical="center" wrapText="1"/>
    </xf>
    <xf numFmtId="168" fontId="15" fillId="8" borderId="0" xfId="0" applyNumberFormat="1" applyFont="1" applyFill="1" applyAlignment="1">
      <alignment horizontal="center" vertical="center"/>
    </xf>
    <xf numFmtId="0" fontId="8" fillId="0" borderId="0" xfId="0" applyFont="1" applyFill="1" applyAlignment="1">
      <alignment horizontal="center" vertical="center"/>
    </xf>
    <xf numFmtId="168" fontId="16" fillId="0" borderId="0" xfId="0" applyNumberFormat="1" applyFont="1" applyFill="1" applyAlignment="1">
      <alignment horizontal="center" vertical="center"/>
    </xf>
    <xf numFmtId="169" fontId="17" fillId="0" borderId="0" xfId="0" applyNumberFormat="1" applyFont="1" applyFill="1" applyBorder="1" applyAlignment="1">
      <alignment horizontal="center" vertical="center" wrapText="1"/>
    </xf>
    <xf numFmtId="0" fontId="17"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0" xfId="0" applyFont="1"/>
    <xf numFmtId="0" fontId="12" fillId="0" borderId="0" xfId="0" applyFont="1"/>
    <xf numFmtId="0" fontId="18" fillId="0" borderId="0" xfId="0" applyFont="1" applyAlignment="1">
      <alignment horizontal="center"/>
    </xf>
    <xf numFmtId="0" fontId="14" fillId="0" borderId="0" xfId="0" applyFont="1" applyAlignment="1">
      <alignment horizontal="center"/>
    </xf>
    <xf numFmtId="0" fontId="19" fillId="0" borderId="0" xfId="0" applyFont="1"/>
    <xf numFmtId="0" fontId="0" fillId="0" borderId="0" xfId="0" applyAlignment="1"/>
    <xf numFmtId="0" fontId="1" fillId="0" borderId="0" xfId="0" applyFont="1"/>
    <xf numFmtId="43" fontId="1" fillId="0" borderId="9" xfId="1" applyFont="1" applyFill="1" applyBorder="1" applyAlignment="1">
      <alignment horizontal="center" vertical="center" wrapText="1"/>
    </xf>
    <xf numFmtId="168" fontId="1" fillId="0" borderId="8" xfId="0" applyNumberFormat="1" applyFont="1" applyBorder="1" applyAlignment="1">
      <alignment horizontal="center" vertical="center"/>
    </xf>
    <xf numFmtId="0" fontId="0" fillId="0" borderId="9" xfId="0" applyFill="1" applyBorder="1" applyAlignment="1">
      <alignment horizontal="center" vertical="center"/>
    </xf>
    <xf numFmtId="166" fontId="6" fillId="2" borderId="6" xfId="0" applyNumberFormat="1" applyFont="1" applyFill="1" applyBorder="1" applyAlignment="1">
      <alignment horizontal="center" vertical="center"/>
    </xf>
    <xf numFmtId="0" fontId="2" fillId="2" borderId="3" xfId="0" applyFont="1" applyFill="1" applyBorder="1" applyAlignment="1">
      <alignment horizontal="center" vertical="center"/>
    </xf>
    <xf numFmtId="0" fontId="1" fillId="2" borderId="3"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0"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167" fontId="1" fillId="2" borderId="0" xfId="0" applyNumberFormat="1" applyFont="1" applyFill="1" applyBorder="1" applyAlignment="1">
      <alignment horizontal="center" vertical="center" wrapText="1"/>
    </xf>
    <xf numFmtId="166" fontId="5" fillId="0" borderId="6"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6" fillId="2" borderId="0" xfId="0" applyNumberFormat="1" applyFont="1" applyFill="1" applyBorder="1" applyAlignment="1">
      <alignment horizontal="center" vertical="center"/>
    </xf>
    <xf numFmtId="0" fontId="0" fillId="0" borderId="0" xfId="0" applyBorder="1" applyAlignment="1">
      <alignment horizontal="center" vertical="center"/>
    </xf>
    <xf numFmtId="0" fontId="1" fillId="11" borderId="0" xfId="0" applyFont="1" applyFill="1" applyAlignment="1">
      <alignment horizontal="center" vertical="center" wrapText="1"/>
    </xf>
    <xf numFmtId="0" fontId="1" fillId="14" borderId="0" xfId="0" applyFont="1" applyFill="1" applyAlignment="1">
      <alignment horizontal="center" vertical="center" wrapText="1"/>
    </xf>
    <xf numFmtId="0" fontId="1" fillId="13" borderId="0" xfId="0" applyFont="1" applyFill="1" applyAlignment="1">
      <alignment horizontal="center" vertical="center" wrapText="1"/>
    </xf>
    <xf numFmtId="0" fontId="1" fillId="0" borderId="0" xfId="0" applyFont="1" applyFill="1" applyBorder="1" applyAlignment="1">
      <alignment horizontal="center" vertical="center"/>
    </xf>
    <xf numFmtId="0" fontId="1" fillId="0" borderId="0" xfId="0" applyFont="1" applyBorder="1" applyAlignment="1">
      <alignment horizontal="center" vertical="center"/>
    </xf>
    <xf numFmtId="0" fontId="1" fillId="0" borderId="0" xfId="0" applyFont="1" applyFill="1" applyBorder="1" applyAlignment="1">
      <alignment horizontal="left" vertical="top"/>
    </xf>
    <xf numFmtId="0" fontId="1" fillId="0" borderId="0" xfId="0" applyFont="1" applyBorder="1" applyAlignment="1">
      <alignment horizontal="left" vertical="top"/>
    </xf>
    <xf numFmtId="165" fontId="1" fillId="0" borderId="0" xfId="0" applyNumberFormat="1" applyFont="1" applyBorder="1" applyAlignment="1">
      <alignment horizontal="center" vertical="center" wrapText="1"/>
    </xf>
    <xf numFmtId="0" fontId="1" fillId="0" borderId="0" xfId="0" applyFont="1" applyAlignment="1">
      <alignment horizontal="center" vertical="center" wrapText="1"/>
    </xf>
    <xf numFmtId="165" fontId="1" fillId="0" borderId="0"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168" fontId="1" fillId="0" borderId="0" xfId="0" applyNumberFormat="1" applyFont="1" applyBorder="1" applyAlignment="1">
      <alignment horizontal="center" vertical="center"/>
    </xf>
    <xf numFmtId="168" fontId="1" fillId="0" borderId="0" xfId="0" applyNumberFormat="1" applyFont="1" applyAlignment="1">
      <alignment horizontal="center" vertical="center"/>
    </xf>
    <xf numFmtId="169"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14" fillId="0" borderId="0" xfId="0" applyNumberFormat="1" applyFont="1" applyFill="1" applyAlignment="1">
      <alignment horizontal="center" vertical="center"/>
    </xf>
    <xf numFmtId="0" fontId="5" fillId="0" borderId="0" xfId="0" applyNumberFormat="1" applyFont="1" applyFill="1" applyBorder="1" applyAlignment="1">
      <alignment horizontal="center" vertical="center"/>
    </xf>
    <xf numFmtId="165" fontId="8" fillId="0" borderId="0" xfId="0" applyNumberFormat="1" applyFont="1" applyFill="1" applyBorder="1" applyAlignment="1">
      <alignment horizontal="center" vertical="center" wrapText="1"/>
    </xf>
    <xf numFmtId="0" fontId="8" fillId="0" borderId="0" xfId="0" applyFont="1"/>
    <xf numFmtId="166" fontId="6" fillId="0" borderId="0" xfId="0" applyNumberFormat="1" applyFont="1" applyFill="1" applyBorder="1" applyAlignment="1">
      <alignment horizontal="left" vertical="top"/>
    </xf>
    <xf numFmtId="166" fontId="6" fillId="2" borderId="0" xfId="0" applyNumberFormat="1" applyFont="1" applyFill="1" applyBorder="1" applyAlignment="1">
      <alignment horizontal="left" vertical="top"/>
    </xf>
    <xf numFmtId="0" fontId="6" fillId="2" borderId="0" xfId="0" applyNumberFormat="1" applyFont="1" applyFill="1" applyBorder="1" applyAlignment="1">
      <alignment horizontal="left" vertical="top"/>
    </xf>
    <xf numFmtId="0" fontId="1" fillId="2" borderId="0" xfId="0" applyFont="1" applyFill="1" applyBorder="1" applyAlignment="1">
      <alignment horizontal="left" vertical="top"/>
    </xf>
    <xf numFmtId="0" fontId="0" fillId="2" borderId="0" xfId="0" applyFill="1" applyBorder="1" applyAlignment="1">
      <alignment horizontal="left" vertical="top"/>
    </xf>
    <xf numFmtId="0" fontId="1" fillId="0" borderId="0" xfId="0" applyFont="1" applyAlignment="1">
      <alignment horizontal="center" vertical="top"/>
    </xf>
    <xf numFmtId="0" fontId="1" fillId="0" borderId="2" xfId="0" applyFont="1" applyBorder="1" applyAlignment="1">
      <alignment horizontal="center" vertical="center" wrapText="1"/>
    </xf>
    <xf numFmtId="0" fontId="1" fillId="0" borderId="0" xfId="0" applyFont="1" applyBorder="1" applyAlignment="1">
      <alignment horizontal="center" vertical="top"/>
    </xf>
    <xf numFmtId="0" fontId="6" fillId="0" borderId="17" xfId="0" applyNumberFormat="1" applyFont="1" applyFill="1" applyBorder="1" applyAlignment="1">
      <alignment horizontal="center" vertical="center"/>
    </xf>
    <xf numFmtId="0" fontId="6" fillId="0" borderId="18" xfId="0" applyNumberFormat="1" applyFont="1" applyFill="1" applyBorder="1" applyAlignment="1">
      <alignment horizontal="center" vertical="center"/>
    </xf>
    <xf numFmtId="0" fontId="6" fillId="0" borderId="19" xfId="0" applyNumberFormat="1" applyFont="1" applyFill="1" applyBorder="1" applyAlignment="1">
      <alignment horizontal="center" vertical="center"/>
    </xf>
    <xf numFmtId="0" fontId="6" fillId="0" borderId="16" xfId="0" applyNumberFormat="1" applyFont="1" applyFill="1" applyBorder="1" applyAlignment="1">
      <alignment horizontal="center" vertical="center"/>
    </xf>
    <xf numFmtId="0" fontId="6" fillId="0" borderId="20" xfId="0" applyNumberFormat="1" applyFont="1" applyFill="1" applyBorder="1" applyAlignment="1">
      <alignment horizontal="center" vertical="center"/>
    </xf>
    <xf numFmtId="165" fontId="1" fillId="0" borderId="21" xfId="0" applyNumberFormat="1" applyFont="1" applyFill="1" applyBorder="1" applyAlignment="1">
      <alignment horizontal="center" vertical="center" wrapText="1"/>
    </xf>
    <xf numFmtId="168" fontId="16" fillId="0" borderId="0" xfId="0" applyNumberFormat="1" applyFont="1" applyFill="1" applyBorder="1" applyAlignment="1">
      <alignment horizontal="center" vertical="center"/>
    </xf>
    <xf numFmtId="165" fontId="8" fillId="0" borderId="14" xfId="0" applyNumberFormat="1" applyFont="1" applyFill="1" applyBorder="1" applyAlignment="1">
      <alignment horizontal="center"/>
    </xf>
    <xf numFmtId="165" fontId="8" fillId="0" borderId="2" xfId="0" applyNumberFormat="1" applyFont="1" applyFill="1" applyBorder="1" applyAlignment="1">
      <alignment horizontal="center"/>
    </xf>
    <xf numFmtId="165" fontId="8" fillId="0" borderId="22" xfId="0" applyNumberFormat="1" applyFont="1" applyFill="1" applyBorder="1" applyAlignment="1">
      <alignment horizontal="center"/>
    </xf>
    <xf numFmtId="165" fontId="8" fillId="0" borderId="13" xfId="0" applyNumberFormat="1" applyFont="1" applyFill="1" applyBorder="1" applyAlignment="1">
      <alignment horizontal="center"/>
    </xf>
    <xf numFmtId="165" fontId="8" fillId="0" borderId="7" xfId="0" applyNumberFormat="1" applyFont="1" applyFill="1" applyBorder="1" applyAlignment="1">
      <alignment horizontal="center"/>
    </xf>
    <xf numFmtId="165" fontId="1" fillId="9" borderId="21" xfId="0" applyNumberFormat="1" applyFont="1" applyFill="1" applyBorder="1" applyAlignment="1">
      <alignment horizontal="center" vertical="center" wrapText="1"/>
    </xf>
    <xf numFmtId="0" fontId="1" fillId="0" borderId="6" xfId="0" applyFont="1" applyBorder="1" applyAlignment="1">
      <alignment horizontal="center" vertical="top" wrapText="1"/>
    </xf>
    <xf numFmtId="0" fontId="3" fillId="6" borderId="22" xfId="0" applyNumberFormat="1"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NumberFormat="1"/>
    <xf numFmtId="165" fontId="1" fillId="0" borderId="24" xfId="0" applyNumberFormat="1" applyFont="1" applyFill="1" applyBorder="1" applyAlignment="1">
      <alignment horizontal="center" vertical="center" wrapText="1"/>
    </xf>
    <xf numFmtId="165" fontId="1" fillId="0" borderId="23" xfId="0" applyNumberFormat="1" applyFont="1" applyFill="1" applyBorder="1" applyAlignment="1">
      <alignment horizontal="center" vertical="center" wrapText="1"/>
    </xf>
    <xf numFmtId="165" fontId="1" fillId="0" borderId="25" xfId="0" applyNumberFormat="1" applyFont="1" applyFill="1" applyBorder="1" applyAlignment="1">
      <alignment horizontal="center" vertical="center" wrapText="1"/>
    </xf>
    <xf numFmtId="0" fontId="6" fillId="0" borderId="27" xfId="0" applyNumberFormat="1" applyFont="1" applyFill="1" applyBorder="1" applyAlignment="1">
      <alignment horizontal="center" vertical="center"/>
    </xf>
    <xf numFmtId="0" fontId="6" fillId="0" borderId="26" xfId="0" applyNumberFormat="1" applyFont="1" applyFill="1" applyBorder="1" applyAlignment="1">
      <alignment horizontal="center" vertical="center"/>
    </xf>
    <xf numFmtId="168" fontId="2" fillId="0" borderId="0" xfId="0" applyNumberFormat="1" applyFont="1" applyFill="1" applyAlignment="1">
      <alignment horizontal="center" vertical="top" wrapText="1"/>
    </xf>
    <xf numFmtId="165" fontId="5" fillId="0" borderId="0" xfId="0" applyNumberFormat="1" applyFont="1" applyFill="1" applyBorder="1" applyAlignment="1">
      <alignment horizontal="center" vertical="center"/>
    </xf>
    <xf numFmtId="168" fontId="2" fillId="0" borderId="15" xfId="0" applyNumberFormat="1" applyFont="1" applyFill="1" applyBorder="1" applyAlignment="1">
      <alignment vertical="top" wrapText="1"/>
    </xf>
    <xf numFmtId="0" fontId="5" fillId="0" borderId="11" xfId="0" applyNumberFormat="1" applyFont="1" applyFill="1" applyBorder="1" applyAlignment="1">
      <alignment horizontal="center" vertical="center"/>
    </xf>
    <xf numFmtId="165" fontId="12" fillId="0" borderId="10" xfId="0" applyNumberFormat="1" applyFont="1" applyFill="1" applyBorder="1" applyAlignment="1">
      <alignment horizontal="center" vertical="center"/>
    </xf>
    <xf numFmtId="165" fontId="5" fillId="0" borderId="4"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xf>
    <xf numFmtId="165" fontId="1" fillId="0" borderId="1" xfId="0" applyNumberFormat="1" applyFont="1" applyFill="1" applyBorder="1" applyAlignment="1">
      <alignment horizontal="center" vertical="center" wrapText="1"/>
    </xf>
    <xf numFmtId="0" fontId="5" fillId="0" borderId="35" xfId="0" applyNumberFormat="1" applyFont="1" applyFill="1" applyBorder="1" applyAlignment="1">
      <alignment horizontal="center" vertical="center"/>
    </xf>
    <xf numFmtId="165" fontId="1" fillId="0" borderId="35" xfId="0" applyNumberFormat="1" applyFont="1" applyFill="1" applyBorder="1" applyAlignment="1">
      <alignment horizontal="center" vertical="center" wrapText="1"/>
    </xf>
    <xf numFmtId="0" fontId="5" fillId="0" borderId="31" xfId="0" applyNumberFormat="1" applyFont="1" applyFill="1" applyBorder="1" applyAlignment="1">
      <alignment horizontal="center" vertical="center"/>
    </xf>
    <xf numFmtId="0" fontId="5" fillId="0" borderId="29" xfId="0" applyNumberFormat="1" applyFont="1" applyFill="1" applyBorder="1" applyAlignment="1">
      <alignment horizontal="center" vertical="center"/>
    </xf>
    <xf numFmtId="168" fontId="2" fillId="0" borderId="0" xfId="0" applyNumberFormat="1" applyFont="1" applyFill="1" applyBorder="1" applyAlignment="1">
      <alignment horizontal="center" vertical="top" wrapText="1"/>
    </xf>
    <xf numFmtId="0" fontId="5" fillId="0" borderId="30" xfId="0" applyNumberFormat="1" applyFont="1" applyFill="1" applyBorder="1" applyAlignment="1">
      <alignment horizontal="center" vertical="center"/>
    </xf>
    <xf numFmtId="168" fontId="12" fillId="0" borderId="15" xfId="0" applyNumberFormat="1" applyFont="1" applyFill="1" applyBorder="1" applyAlignment="1">
      <alignment horizontal="center" vertical="top" wrapText="1"/>
    </xf>
    <xf numFmtId="0" fontId="22" fillId="0" borderId="20" xfId="0" applyNumberFormat="1" applyFont="1" applyFill="1" applyBorder="1" applyAlignment="1">
      <alignment horizontal="center" vertical="center"/>
    </xf>
    <xf numFmtId="0" fontId="3" fillId="6" borderId="37" xfId="0" applyNumberFormat="1" applyFont="1" applyFill="1" applyBorder="1" applyAlignment="1">
      <alignment horizontal="center" vertical="center" wrapText="1"/>
    </xf>
    <xf numFmtId="165" fontId="1" fillId="9" borderId="38" xfId="0" applyNumberFormat="1" applyFont="1" applyFill="1" applyBorder="1" applyAlignment="1" applyProtection="1">
      <alignment horizontal="center" vertical="center" wrapText="1"/>
    </xf>
    <xf numFmtId="165" fontId="1" fillId="0" borderId="38" xfId="0" applyNumberFormat="1" applyFont="1" applyFill="1" applyBorder="1" applyAlignment="1" applyProtection="1">
      <alignment horizontal="center" vertical="center" wrapText="1"/>
    </xf>
    <xf numFmtId="165" fontId="1" fillId="9" borderId="38" xfId="0" applyNumberFormat="1" applyFont="1" applyFill="1" applyBorder="1" applyAlignment="1">
      <alignment horizontal="center" vertical="center" wrapText="1"/>
    </xf>
    <xf numFmtId="165" fontId="1" fillId="0" borderId="38" xfId="0" applyNumberFormat="1" applyFont="1" applyFill="1" applyBorder="1" applyAlignment="1">
      <alignment horizontal="center" vertical="center" wrapText="1"/>
    </xf>
    <xf numFmtId="165" fontId="1" fillId="7" borderId="38" xfId="0" applyNumberFormat="1" applyFont="1" applyFill="1" applyBorder="1" applyAlignment="1">
      <alignment horizontal="center" vertical="center" wrapText="1"/>
    </xf>
    <xf numFmtId="165" fontId="1" fillId="0" borderId="39" xfId="0" applyNumberFormat="1" applyFont="1" applyFill="1" applyBorder="1" applyAlignment="1">
      <alignment horizontal="center" vertical="center" wrapText="1"/>
    </xf>
    <xf numFmtId="165" fontId="8" fillId="0" borderId="40" xfId="0" applyNumberFormat="1" applyFont="1" applyFill="1" applyBorder="1" applyAlignment="1">
      <alignment horizontal="center"/>
    </xf>
    <xf numFmtId="0" fontId="6" fillId="0" borderId="41" xfId="0" applyNumberFormat="1" applyFont="1" applyFill="1" applyBorder="1" applyAlignment="1">
      <alignment horizontal="center" vertical="center"/>
    </xf>
    <xf numFmtId="165" fontId="1" fillId="9" borderId="42" xfId="0" applyNumberFormat="1" applyFont="1" applyFill="1" applyBorder="1" applyAlignment="1">
      <alignment horizontal="center" vertical="center" wrapText="1"/>
    </xf>
    <xf numFmtId="165" fontId="1" fillId="0" borderId="42" xfId="0" applyNumberFormat="1" applyFont="1" applyFill="1" applyBorder="1" applyAlignment="1">
      <alignment horizontal="center" vertical="center" wrapText="1"/>
    </xf>
    <xf numFmtId="165" fontId="1" fillId="7" borderId="42" xfId="0" applyNumberFormat="1" applyFont="1" applyFill="1" applyBorder="1" applyAlignment="1">
      <alignment horizontal="center" vertical="center" wrapText="1"/>
    </xf>
    <xf numFmtId="0" fontId="3" fillId="6" borderId="40" xfId="0" applyNumberFormat="1" applyFont="1" applyFill="1" applyBorder="1" applyAlignment="1">
      <alignment horizontal="center" vertical="center" wrapText="1"/>
    </xf>
    <xf numFmtId="0" fontId="6" fillId="0" borderId="43" xfId="0" applyNumberFormat="1" applyFont="1" applyFill="1" applyBorder="1" applyAlignment="1">
      <alignment horizontal="center" vertical="center"/>
    </xf>
    <xf numFmtId="0" fontId="0" fillId="0" borderId="38" xfId="0" applyFill="1" applyBorder="1" applyAlignment="1">
      <alignment horizontal="center" vertical="center"/>
    </xf>
    <xf numFmtId="0" fontId="0" fillId="2" borderId="42" xfId="0" applyFill="1" applyBorder="1" applyAlignment="1">
      <alignment horizontal="center" vertical="center"/>
    </xf>
    <xf numFmtId="0" fontId="3" fillId="6" borderId="44" xfId="0" applyNumberFormat="1" applyFont="1" applyFill="1" applyBorder="1" applyAlignment="1">
      <alignment horizontal="center" vertical="center" wrapText="1"/>
    </xf>
    <xf numFmtId="165" fontId="1" fillId="9" borderId="45" xfId="0" applyNumberFormat="1" applyFont="1" applyFill="1" applyBorder="1" applyAlignment="1">
      <alignment horizontal="center" vertical="center" wrapText="1"/>
    </xf>
    <xf numFmtId="165" fontId="1" fillId="0" borderId="45" xfId="0" applyNumberFormat="1" applyFont="1" applyFill="1" applyBorder="1" applyAlignment="1">
      <alignment horizontal="center" vertical="center" wrapText="1"/>
    </xf>
    <xf numFmtId="165" fontId="1" fillId="7" borderId="45" xfId="0" applyNumberFormat="1" applyFont="1" applyFill="1" applyBorder="1" applyAlignment="1">
      <alignment horizontal="center" vertical="center" wrapText="1"/>
    </xf>
    <xf numFmtId="0" fontId="0" fillId="2" borderId="45" xfId="0" applyFill="1" applyBorder="1" applyAlignment="1">
      <alignment horizontal="center" vertical="center"/>
    </xf>
    <xf numFmtId="165" fontId="8" fillId="0" borderId="46" xfId="0" applyNumberFormat="1" applyFont="1" applyFill="1" applyBorder="1" applyAlignment="1">
      <alignment horizontal="center"/>
    </xf>
    <xf numFmtId="0" fontId="6" fillId="0" borderId="47" xfId="0" applyNumberFormat="1" applyFont="1" applyFill="1" applyBorder="1" applyAlignment="1">
      <alignment horizontal="center" vertical="center"/>
    </xf>
    <xf numFmtId="0" fontId="1" fillId="2" borderId="42" xfId="0" applyFont="1" applyFill="1" applyBorder="1" applyAlignment="1" applyProtection="1">
      <alignment horizontal="center" vertical="center" wrapText="1"/>
      <protection locked="0"/>
    </xf>
    <xf numFmtId="165" fontId="1" fillId="9" borderId="48" xfId="0" applyNumberFormat="1" applyFont="1" applyFill="1" applyBorder="1" applyAlignment="1">
      <alignment horizontal="center" vertical="center" wrapText="1"/>
    </xf>
    <xf numFmtId="165" fontId="1" fillId="0" borderId="48" xfId="0" applyNumberFormat="1" applyFont="1" applyFill="1" applyBorder="1" applyAlignment="1">
      <alignment horizontal="center" vertical="center" wrapText="1"/>
    </xf>
    <xf numFmtId="165" fontId="1" fillId="7" borderId="48" xfId="0" applyNumberFormat="1" applyFont="1" applyFill="1" applyBorder="1" applyAlignment="1">
      <alignment horizontal="center" vertical="center" wrapText="1"/>
    </xf>
    <xf numFmtId="0" fontId="1" fillId="2" borderId="48" xfId="0" applyFont="1" applyFill="1" applyBorder="1" applyAlignment="1" applyProtection="1">
      <alignment horizontal="center" vertical="center" wrapText="1"/>
      <protection locked="0"/>
    </xf>
    <xf numFmtId="165" fontId="1" fillId="9" borderId="15" xfId="0" applyNumberFormat="1" applyFont="1" applyFill="1" applyBorder="1" applyAlignment="1">
      <alignment horizontal="center" vertical="center" wrapText="1"/>
    </xf>
    <xf numFmtId="165" fontId="1" fillId="0" borderId="15" xfId="0" applyNumberFormat="1" applyFont="1" applyFill="1" applyBorder="1" applyAlignment="1">
      <alignment horizontal="center" vertical="center" wrapText="1"/>
    </xf>
    <xf numFmtId="165" fontId="1" fillId="8" borderId="15" xfId="0" applyNumberFormat="1" applyFont="1" applyFill="1" applyBorder="1" applyAlignment="1">
      <alignment horizontal="center" vertical="center" wrapText="1"/>
    </xf>
    <xf numFmtId="0" fontId="1" fillId="0" borderId="15" xfId="0" applyFont="1" applyBorder="1" applyAlignment="1">
      <alignment horizontal="center" vertical="center" wrapText="1"/>
    </xf>
    <xf numFmtId="165" fontId="1" fillId="0" borderId="49" xfId="0" applyNumberFormat="1" applyFont="1" applyFill="1" applyBorder="1" applyAlignment="1">
      <alignment horizontal="center" vertical="center" wrapText="1"/>
    </xf>
    <xf numFmtId="165" fontId="8" fillId="0" borderId="36" xfId="0" applyNumberFormat="1" applyFont="1" applyFill="1" applyBorder="1" applyAlignment="1">
      <alignment horizontal="center"/>
    </xf>
    <xf numFmtId="0" fontId="6" fillId="0" borderId="30" xfId="0" applyNumberFormat="1" applyFont="1" applyFill="1" applyBorder="1" applyAlignment="1">
      <alignment horizontal="center" vertical="center"/>
    </xf>
    <xf numFmtId="0" fontId="1" fillId="0" borderId="38" xfId="0" applyFont="1" applyBorder="1" applyAlignment="1">
      <alignment horizontal="center" vertical="center" wrapText="1"/>
    </xf>
    <xf numFmtId="165" fontId="12" fillId="0" borderId="19" xfId="0" applyNumberFormat="1" applyFont="1" applyFill="1" applyBorder="1" applyAlignment="1">
      <alignment horizontal="center" vertical="center" wrapText="1"/>
    </xf>
    <xf numFmtId="0" fontId="5" fillId="0" borderId="34" xfId="0" applyNumberFormat="1" applyFont="1" applyFill="1" applyBorder="1" applyAlignment="1">
      <alignment horizontal="center" vertical="center"/>
    </xf>
    <xf numFmtId="14" fontId="0" fillId="0" borderId="51" xfId="0" applyNumberFormat="1" applyFill="1" applyBorder="1" applyAlignment="1">
      <alignment horizontal="center" vertical="center"/>
    </xf>
    <xf numFmtId="0" fontId="1" fillId="0" borderId="34" xfId="0" applyFont="1" applyFill="1" applyBorder="1" applyAlignment="1">
      <alignment horizontal="center" vertical="center" wrapText="1"/>
    </xf>
    <xf numFmtId="165" fontId="5" fillId="0" borderId="33" xfId="0" applyNumberFormat="1" applyFont="1" applyFill="1" applyBorder="1" applyAlignment="1">
      <alignment horizontal="center" vertical="center"/>
    </xf>
    <xf numFmtId="165" fontId="12" fillId="0" borderId="17" xfId="0" applyNumberFormat="1" applyFont="1" applyFill="1" applyBorder="1" applyAlignment="1">
      <alignment horizontal="center" vertical="center" wrapText="1"/>
    </xf>
    <xf numFmtId="0" fontId="5" fillId="0" borderId="51" xfId="0" applyNumberFormat="1" applyFont="1" applyFill="1" applyBorder="1" applyAlignment="1">
      <alignment horizontal="center" vertical="center"/>
    </xf>
    <xf numFmtId="0" fontId="1" fillId="0" borderId="42" xfId="0" applyFont="1" applyBorder="1" applyAlignment="1">
      <alignment horizontal="center" vertical="center" wrapText="1"/>
    </xf>
    <xf numFmtId="0" fontId="0" fillId="0" borderId="0" xfId="0" applyAlignment="1">
      <alignment horizontal="center" vertical="center"/>
    </xf>
    <xf numFmtId="0" fontId="0" fillId="0" borderId="0" xfId="0" applyNumberFormat="1" applyAlignment="1"/>
    <xf numFmtId="0" fontId="8" fillId="0" borderId="0" xfId="0" applyNumberFormat="1" applyFont="1" applyAlignment="1"/>
    <xf numFmtId="0" fontId="1" fillId="0" borderId="0" xfId="0" applyFont="1" applyAlignment="1"/>
    <xf numFmtId="165" fontId="5" fillId="0" borderId="52" xfId="0" applyNumberFormat="1" applyFont="1" applyFill="1" applyBorder="1" applyAlignment="1">
      <alignment horizontal="center" vertical="center"/>
    </xf>
    <xf numFmtId="165" fontId="12" fillId="0" borderId="28" xfId="0" applyNumberFormat="1" applyFont="1" applyFill="1" applyBorder="1" applyAlignment="1">
      <alignment horizontal="center" vertical="center" wrapText="1"/>
    </xf>
    <xf numFmtId="165" fontId="5" fillId="0" borderId="53" xfId="0" applyNumberFormat="1" applyFont="1" applyFill="1" applyBorder="1" applyAlignment="1">
      <alignment horizontal="center" vertical="center"/>
    </xf>
    <xf numFmtId="0" fontId="12" fillId="0" borderId="32" xfId="0" applyFont="1" applyBorder="1"/>
    <xf numFmtId="165" fontId="12" fillId="0" borderId="32" xfId="0" applyNumberFormat="1" applyFont="1" applyBorder="1"/>
    <xf numFmtId="165" fontId="5" fillId="0" borderId="25" xfId="0" applyNumberFormat="1" applyFont="1" applyFill="1" applyBorder="1" applyAlignment="1">
      <alignment horizontal="center" vertical="center"/>
    </xf>
    <xf numFmtId="0" fontId="23" fillId="0" borderId="5" xfId="0" applyNumberFormat="1" applyFont="1" applyFill="1" applyBorder="1" applyAlignment="1">
      <alignment horizontal="center" vertical="center"/>
    </xf>
    <xf numFmtId="0" fontId="23" fillId="0" borderId="4" xfId="0" applyNumberFormat="1" applyFont="1" applyFill="1" applyBorder="1" applyAlignment="1">
      <alignment horizontal="center" vertical="center"/>
    </xf>
    <xf numFmtId="0" fontId="23" fillId="0" borderId="54" xfId="0" applyNumberFormat="1" applyFont="1" applyFill="1" applyBorder="1" applyAlignment="1">
      <alignment horizontal="center" vertical="center"/>
    </xf>
    <xf numFmtId="0" fontId="23" fillId="0" borderId="10" xfId="0" applyNumberFormat="1" applyFont="1" applyFill="1" applyBorder="1" applyAlignment="1">
      <alignment horizontal="center" vertical="center"/>
    </xf>
    <xf numFmtId="0" fontId="23" fillId="0" borderId="50" xfId="0" applyNumberFormat="1" applyFont="1" applyFill="1" applyBorder="1" applyAlignment="1">
      <alignment horizontal="center" vertical="center"/>
    </xf>
    <xf numFmtId="0" fontId="23" fillId="0" borderId="57" xfId="0" applyNumberFormat="1" applyFont="1" applyFill="1" applyBorder="1" applyAlignment="1">
      <alignment horizontal="center" vertical="center"/>
    </xf>
    <xf numFmtId="0" fontId="23" fillId="0" borderId="58" xfId="0" applyNumberFormat="1" applyFont="1" applyFill="1" applyBorder="1" applyAlignment="1">
      <alignment horizontal="center" vertical="center"/>
    </xf>
    <xf numFmtId="0" fontId="23" fillId="0" borderId="56" xfId="0" applyNumberFormat="1" applyFont="1" applyFill="1" applyBorder="1" applyAlignment="1">
      <alignment horizontal="center" vertical="center"/>
    </xf>
    <xf numFmtId="0" fontId="23" fillId="0" borderId="55" xfId="0" applyNumberFormat="1" applyFont="1" applyFill="1" applyBorder="1" applyAlignment="1">
      <alignment horizontal="center" vertical="center"/>
    </xf>
    <xf numFmtId="0" fontId="1" fillId="0" borderId="0" xfId="0" applyFont="1" applyBorder="1" applyAlignment="1">
      <alignment horizontal="left" vertical="center"/>
    </xf>
    <xf numFmtId="0" fontId="0" fillId="0" borderId="0" xfId="0" applyAlignment="1">
      <alignment horizontal="center" vertical="center"/>
    </xf>
    <xf numFmtId="0" fontId="1" fillId="12" borderId="0" xfId="0" applyFont="1" applyFill="1" applyAlignment="1">
      <alignment horizontal="center" vertical="center" wrapText="1"/>
    </xf>
    <xf numFmtId="0" fontId="0" fillId="0" borderId="0" xfId="0" applyAlignment="1">
      <alignment vertical="center" wrapText="1"/>
    </xf>
    <xf numFmtId="0" fontId="20" fillId="0" borderId="0" xfId="0" applyFont="1" applyAlignment="1">
      <alignment horizontal="center" vertical="center"/>
    </xf>
    <xf numFmtId="0" fontId="1" fillId="0" borderId="0" xfId="0" applyFont="1" applyBorder="1" applyAlignment="1">
      <alignment horizontal="center" vertical="center" wrapText="1"/>
    </xf>
    <xf numFmtId="0" fontId="0" fillId="0" borderId="0" xfId="0" applyAlignment="1"/>
    <xf numFmtId="0" fontId="0" fillId="0" borderId="0" xfId="0" applyAlignment="1">
      <alignment horizontal="center" vertical="center"/>
    </xf>
    <xf numFmtId="0" fontId="0" fillId="0" borderId="0" xfId="0" applyAlignment="1">
      <alignment vertical="center" wrapText="1"/>
    </xf>
    <xf numFmtId="0" fontId="20" fillId="0" borderId="0" xfId="0" applyFont="1" applyAlignment="1">
      <alignment horizontal="center" vertical="center"/>
    </xf>
    <xf numFmtId="0" fontId="1" fillId="0" borderId="0" xfId="0" applyFont="1" applyBorder="1" applyAlignment="1">
      <alignment horizontal="center" vertical="center" wrapText="1"/>
    </xf>
    <xf numFmtId="0" fontId="0" fillId="0" borderId="0" xfId="0" applyAlignment="1"/>
    <xf numFmtId="0" fontId="1" fillId="12" borderId="0" xfId="0" applyFont="1" applyFill="1" applyAlignment="1">
      <alignment horizontal="center" vertical="center" wrapText="1"/>
    </xf>
    <xf numFmtId="0" fontId="0" fillId="0" borderId="0" xfId="0" applyAlignment="1">
      <alignment horizontal="center" vertical="center"/>
    </xf>
    <xf numFmtId="165" fontId="1" fillId="9" borderId="6" xfId="0" applyNumberFormat="1" applyFont="1" applyFill="1" applyBorder="1" applyAlignment="1" applyProtection="1">
      <alignment horizontal="center" vertical="center" wrapText="1"/>
    </xf>
    <xf numFmtId="165" fontId="1" fillId="0" borderId="6" xfId="0" applyNumberFormat="1" applyFont="1" applyFill="1" applyBorder="1" applyAlignment="1" applyProtection="1">
      <alignment horizontal="center" vertical="center" wrapText="1"/>
    </xf>
    <xf numFmtId="0" fontId="23" fillId="0" borderId="61" xfId="0" applyNumberFormat="1" applyFont="1" applyFill="1" applyBorder="1" applyAlignment="1">
      <alignment horizontal="center" vertical="center"/>
    </xf>
    <xf numFmtId="165" fontId="1" fillId="7" borderId="21" xfId="0" applyNumberFormat="1" applyFont="1" applyFill="1" applyBorder="1" applyAlignment="1">
      <alignment horizontal="center" vertical="center" wrapText="1"/>
    </xf>
    <xf numFmtId="165" fontId="1" fillId="0" borderId="63" xfId="0" applyNumberFormat="1" applyFont="1" applyFill="1" applyBorder="1" applyAlignment="1">
      <alignment horizontal="center" vertical="center" wrapText="1"/>
    </xf>
    <xf numFmtId="0" fontId="23" fillId="0" borderId="60" xfId="0" applyNumberFormat="1" applyFont="1" applyFill="1" applyBorder="1" applyAlignment="1">
      <alignment horizontal="center" vertical="center"/>
    </xf>
    <xf numFmtId="0" fontId="23" fillId="0" borderId="59"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0" fillId="0" borderId="6" xfId="0" applyFill="1" applyBorder="1" applyAlignment="1">
      <alignment horizontal="center" vertical="center"/>
    </xf>
    <xf numFmtId="0" fontId="0" fillId="2" borderId="21" xfId="0" applyFill="1" applyBorder="1" applyAlignment="1">
      <alignment horizontal="center" vertical="center"/>
    </xf>
    <xf numFmtId="20" fontId="0" fillId="0" borderId="0" xfId="0" applyNumberFormat="1" applyAlignment="1"/>
    <xf numFmtId="165" fontId="8" fillId="0" borderId="48" xfId="0" applyNumberFormat="1" applyFont="1" applyFill="1" applyBorder="1" applyAlignment="1">
      <alignment horizontal="center" vertical="center" wrapText="1"/>
    </xf>
    <xf numFmtId="165" fontId="8" fillId="9" borderId="48" xfId="0" applyNumberFormat="1" applyFont="1" applyFill="1" applyBorder="1" applyAlignment="1">
      <alignment horizontal="center" vertical="center" wrapText="1"/>
    </xf>
    <xf numFmtId="165" fontId="8" fillId="7" borderId="48" xfId="0" applyNumberFormat="1" applyFont="1" applyFill="1" applyBorder="1" applyAlignment="1">
      <alignment horizontal="center" vertical="center" wrapText="1"/>
    </xf>
    <xf numFmtId="168" fontId="8" fillId="0" borderId="0" xfId="0" applyNumberFormat="1" applyFont="1" applyFill="1" applyAlignment="1" applyProtection="1">
      <alignment horizontal="center" vertical="center"/>
      <protection locked="0"/>
    </xf>
    <xf numFmtId="0" fontId="27" fillId="0" borderId="0" xfId="0" applyFont="1" applyFill="1" applyAlignment="1" applyProtection="1">
      <alignment horizontal="center" vertical="center" wrapText="1"/>
    </xf>
    <xf numFmtId="0" fontId="8" fillId="0" borderId="0" xfId="0" applyFont="1" applyFill="1" applyAlignment="1" applyProtection="1">
      <alignment horizontal="center" vertical="center" wrapText="1"/>
      <protection locked="0"/>
    </xf>
    <xf numFmtId="0" fontId="8" fillId="0" borderId="0" xfId="0" applyFont="1" applyFill="1" applyBorder="1" applyAlignment="1">
      <alignment horizontal="center" vertical="center" wrapText="1"/>
    </xf>
    <xf numFmtId="0" fontId="28" fillId="0" borderId="0" xfId="0" applyNumberFormat="1" applyFont="1" applyFill="1" applyAlignment="1">
      <alignment horizontal="center" vertical="center"/>
    </xf>
    <xf numFmtId="170" fontId="29" fillId="3" borderId="1" xfId="0" applyNumberFormat="1" applyFont="1" applyFill="1" applyBorder="1" applyAlignment="1">
      <alignment horizontal="center" vertical="center" wrapText="1"/>
    </xf>
    <xf numFmtId="164" fontId="24" fillId="0" borderId="1" xfId="0" applyNumberFormat="1" applyFont="1" applyFill="1" applyBorder="1" applyAlignment="1">
      <alignment horizontal="center" vertical="center" wrapText="1"/>
    </xf>
    <xf numFmtId="0" fontId="24" fillId="0" borderId="0" xfId="0" applyFont="1" applyFill="1" applyAlignment="1">
      <alignment horizontal="center" vertical="center" wrapText="1"/>
    </xf>
    <xf numFmtId="170" fontId="29" fillId="4" borderId="1" xfId="0"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170" fontId="29" fillId="5" borderId="0" xfId="0" applyNumberFormat="1" applyFont="1" applyFill="1" applyBorder="1" applyAlignment="1">
      <alignment horizontal="center" vertical="center" wrapText="1"/>
    </xf>
    <xf numFmtId="164" fontId="8" fillId="0" borderId="0" xfId="0" applyNumberFormat="1" applyFont="1" applyFill="1" applyBorder="1" applyAlignment="1">
      <alignment horizontal="center" vertical="center" wrapText="1"/>
    </xf>
    <xf numFmtId="0" fontId="8" fillId="0" borderId="0" xfId="0" applyFont="1" applyAlignment="1">
      <alignment horizontal="center" vertical="center" wrapText="1"/>
    </xf>
    <xf numFmtId="168" fontId="8" fillId="0" borderId="0" xfId="0" applyNumberFormat="1" applyFont="1" applyFill="1" applyAlignment="1">
      <alignment horizontal="center" vertical="center"/>
    </xf>
    <xf numFmtId="0" fontId="29" fillId="6" borderId="4" xfId="0" applyNumberFormat="1" applyFont="1" applyFill="1" applyBorder="1" applyAlignment="1">
      <alignment horizontal="center" vertical="center" wrapText="1"/>
    </xf>
    <xf numFmtId="0" fontId="29" fillId="6" borderId="5" xfId="0" applyNumberFormat="1" applyFont="1" applyFill="1" applyBorder="1" applyAlignment="1">
      <alignment horizontal="center" vertical="center" wrapText="1"/>
    </xf>
    <xf numFmtId="0" fontId="29" fillId="6" borderId="10" xfId="0" applyNumberFormat="1" applyFont="1" applyFill="1" applyBorder="1" applyAlignment="1">
      <alignment horizontal="center" vertical="center" wrapText="1"/>
    </xf>
    <xf numFmtId="0" fontId="29" fillId="6" borderId="37" xfId="0" applyNumberFormat="1" applyFont="1" applyFill="1" applyBorder="1" applyAlignment="1">
      <alignment horizontal="center" vertical="center" wrapText="1"/>
    </xf>
    <xf numFmtId="0" fontId="29" fillId="6" borderId="11" xfId="0" applyNumberFormat="1" applyFont="1" applyFill="1" applyBorder="1" applyAlignment="1">
      <alignment horizontal="center" vertical="center" wrapText="1"/>
    </xf>
    <xf numFmtId="0" fontId="29" fillId="6" borderId="2" xfId="0" applyNumberFormat="1" applyFont="1" applyFill="1" applyBorder="1" applyAlignment="1">
      <alignment horizontal="center" vertical="center" wrapText="1"/>
    </xf>
    <xf numFmtId="0" fontId="29" fillId="6" borderId="12" xfId="0" applyNumberFormat="1" applyFont="1" applyFill="1" applyBorder="1" applyAlignment="1">
      <alignment horizontal="center" vertical="center" wrapText="1"/>
    </xf>
    <xf numFmtId="0" fontId="29" fillId="6" borderId="13" xfId="0" applyNumberFormat="1" applyFont="1" applyFill="1" applyBorder="1" applyAlignment="1">
      <alignment horizontal="center" vertical="center" wrapText="1"/>
    </xf>
    <xf numFmtId="0" fontId="29" fillId="6" borderId="22" xfId="0" applyNumberFormat="1" applyFont="1" applyFill="1" applyBorder="1" applyAlignment="1">
      <alignment horizontal="center" vertical="center" wrapText="1"/>
    </xf>
    <xf numFmtId="165" fontId="8" fillId="9" borderId="8" xfId="0" applyNumberFormat="1" applyFont="1" applyFill="1" applyBorder="1" applyAlignment="1">
      <alignment horizontal="center" vertical="center" wrapText="1"/>
    </xf>
    <xf numFmtId="165" fontId="8" fillId="9" borderId="6" xfId="0" applyNumberFormat="1" applyFont="1" applyFill="1" applyBorder="1" applyAlignment="1">
      <alignment horizontal="center" vertical="center" wrapText="1"/>
    </xf>
    <xf numFmtId="165" fontId="8" fillId="9" borderId="0" xfId="0" applyNumberFormat="1" applyFont="1" applyFill="1" applyBorder="1" applyAlignment="1">
      <alignment horizontal="center" vertical="center" wrapText="1"/>
    </xf>
    <xf numFmtId="165" fontId="8" fillId="9" borderId="38" xfId="0" applyNumberFormat="1" applyFont="1" applyFill="1" applyBorder="1" applyAlignment="1">
      <alignment horizontal="center" vertical="center" wrapText="1"/>
    </xf>
    <xf numFmtId="165" fontId="8" fillId="9" borderId="9" xfId="0" applyNumberFormat="1" applyFont="1" applyFill="1" applyBorder="1" applyAlignment="1">
      <alignment horizontal="center" vertical="center" wrapText="1"/>
    </xf>
    <xf numFmtId="165" fontId="8" fillId="9" borderId="42" xfId="0" applyNumberFormat="1" applyFont="1" applyFill="1" applyBorder="1" applyAlignment="1" applyProtection="1">
      <alignment horizontal="center" vertical="center" wrapText="1"/>
    </xf>
    <xf numFmtId="165" fontId="8" fillId="9" borderId="3" xfId="0" applyNumberFormat="1" applyFont="1" applyFill="1" applyBorder="1" applyAlignment="1">
      <alignment horizontal="center" vertical="center" wrapText="1"/>
    </xf>
    <xf numFmtId="165" fontId="8" fillId="9" borderId="42" xfId="0" applyNumberFormat="1" applyFont="1" applyFill="1" applyBorder="1" applyAlignment="1">
      <alignment horizontal="center" vertical="center" wrapText="1"/>
    </xf>
    <xf numFmtId="168" fontId="30" fillId="0" borderId="0" xfId="0" applyNumberFormat="1" applyFont="1" applyFill="1" applyAlignment="1">
      <alignment horizontal="center" vertical="center"/>
    </xf>
    <xf numFmtId="165" fontId="8" fillId="0" borderId="8" xfId="0" applyNumberFormat="1" applyFont="1" applyFill="1" applyBorder="1" applyAlignment="1">
      <alignment horizontal="center" vertical="center" wrapText="1"/>
    </xf>
    <xf numFmtId="165" fontId="8" fillId="0" borderId="6" xfId="0" applyNumberFormat="1" applyFont="1" applyFill="1" applyBorder="1" applyAlignment="1">
      <alignment horizontal="center" vertical="center" wrapText="1"/>
    </xf>
    <xf numFmtId="165" fontId="8" fillId="0" borderId="38" xfId="0" applyNumberFormat="1" applyFont="1" applyFill="1" applyBorder="1" applyAlignment="1">
      <alignment horizontal="center" vertical="center" wrapText="1"/>
    </xf>
    <xf numFmtId="165" fontId="8" fillId="0" borderId="9" xfId="0" applyNumberFormat="1" applyFont="1" applyFill="1" applyBorder="1" applyAlignment="1">
      <alignment horizontal="center" vertical="center" wrapText="1"/>
    </xf>
    <xf numFmtId="165" fontId="8" fillId="0" borderId="42" xfId="0" applyNumberFormat="1" applyFont="1" applyFill="1" applyBorder="1" applyAlignment="1" applyProtection="1">
      <alignment horizontal="center" vertical="center" wrapText="1"/>
    </xf>
    <xf numFmtId="165" fontId="8" fillId="0" borderId="3" xfId="0" applyNumberFormat="1" applyFont="1" applyFill="1" applyBorder="1" applyAlignment="1">
      <alignment horizontal="center" vertical="center" wrapText="1"/>
    </xf>
    <xf numFmtId="165" fontId="8" fillId="0" borderId="42" xfId="0" applyNumberFormat="1" applyFont="1" applyFill="1" applyBorder="1" applyAlignment="1">
      <alignment horizontal="center" vertical="center" wrapText="1"/>
    </xf>
    <xf numFmtId="168" fontId="6" fillId="0" borderId="0" xfId="0" applyNumberFormat="1" applyFont="1" applyFill="1" applyBorder="1" applyAlignment="1">
      <alignment horizontal="center" vertical="center"/>
    </xf>
    <xf numFmtId="165" fontId="8" fillId="8" borderId="8" xfId="0" applyNumberFormat="1" applyFont="1" applyFill="1" applyBorder="1" applyAlignment="1">
      <alignment horizontal="center" vertical="center" wrapText="1"/>
    </xf>
    <xf numFmtId="165" fontId="8" fillId="7" borderId="6" xfId="0" applyNumberFormat="1" applyFont="1" applyFill="1" applyBorder="1" applyAlignment="1">
      <alignment horizontal="center" vertical="center" wrapText="1"/>
    </xf>
    <xf numFmtId="165" fontId="8" fillId="7" borderId="0" xfId="0" applyNumberFormat="1" applyFont="1" applyFill="1" applyBorder="1" applyAlignment="1">
      <alignment horizontal="center" vertical="center" wrapText="1"/>
    </xf>
    <xf numFmtId="165" fontId="8" fillId="7" borderId="38" xfId="0" applyNumberFormat="1" applyFont="1" applyFill="1" applyBorder="1" applyAlignment="1">
      <alignment horizontal="center" vertical="center" wrapText="1"/>
    </xf>
    <xf numFmtId="165" fontId="8" fillId="8" borderId="9" xfId="0" applyNumberFormat="1" applyFont="1" applyFill="1" applyBorder="1" applyAlignment="1">
      <alignment horizontal="center" vertical="center" wrapText="1"/>
    </xf>
    <xf numFmtId="165" fontId="8" fillId="7" borderId="42" xfId="0" applyNumberFormat="1" applyFont="1" applyFill="1" applyBorder="1" applyAlignment="1">
      <alignment horizontal="center" vertical="center" wrapText="1"/>
    </xf>
    <xf numFmtId="165" fontId="8" fillId="7" borderId="3" xfId="0" applyNumberFormat="1" applyFont="1" applyFill="1" applyBorder="1" applyAlignment="1">
      <alignment horizontal="center" vertical="center" wrapText="1"/>
    </xf>
    <xf numFmtId="165" fontId="8" fillId="7" borderId="8" xfId="0" applyNumberFormat="1" applyFont="1" applyFill="1" applyBorder="1" applyAlignment="1">
      <alignment horizontal="center" vertical="center" wrapText="1"/>
    </xf>
    <xf numFmtId="165" fontId="8" fillId="7" borderId="9" xfId="0" applyNumberFormat="1" applyFont="1" applyFill="1" applyBorder="1" applyAlignment="1">
      <alignment horizontal="center" vertical="center" wrapText="1"/>
    </xf>
    <xf numFmtId="168" fontId="31" fillId="0" borderId="0" xfId="0" applyNumberFormat="1" applyFont="1" applyFill="1" applyAlignment="1">
      <alignment horizontal="center" vertical="center"/>
    </xf>
    <xf numFmtId="43" fontId="8" fillId="8" borderId="9" xfId="1" applyFont="1" applyFill="1" applyBorder="1" applyAlignment="1">
      <alignment horizontal="center" vertical="center" wrapText="1"/>
    </xf>
    <xf numFmtId="165" fontId="8" fillId="0" borderId="39" xfId="0" applyNumberFormat="1" applyFont="1" applyFill="1" applyBorder="1" applyAlignment="1">
      <alignment horizontal="center" vertical="center" wrapText="1"/>
    </xf>
    <xf numFmtId="43" fontId="8" fillId="0" borderId="9" xfId="1" applyFont="1" applyFill="1" applyBorder="1" applyAlignment="1">
      <alignment horizontal="center" vertical="center" wrapText="1"/>
    </xf>
    <xf numFmtId="165" fontId="8" fillId="0" borderId="24" xfId="0" applyNumberFormat="1" applyFont="1" applyFill="1" applyBorder="1" applyAlignment="1">
      <alignment horizontal="center" vertical="center" wrapText="1"/>
    </xf>
    <xf numFmtId="165" fontId="8" fillId="0" borderId="23" xfId="0" applyNumberFormat="1" applyFont="1" applyFill="1" applyBorder="1" applyAlignment="1">
      <alignment horizontal="center" vertical="center" wrapText="1"/>
    </xf>
    <xf numFmtId="165" fontId="8" fillId="0" borderId="66" xfId="0" applyNumberFormat="1" applyFont="1" applyFill="1" applyBorder="1" applyAlignment="1">
      <alignment horizontal="center" vertical="center" wrapText="1"/>
    </xf>
    <xf numFmtId="165" fontId="8" fillId="0" borderId="25" xfId="0" applyNumberFormat="1" applyFont="1" applyFill="1" applyBorder="1" applyAlignment="1">
      <alignment horizontal="center" vertical="center" wrapText="1"/>
    </xf>
    <xf numFmtId="168" fontId="2" fillId="0" borderId="0" xfId="0" applyNumberFormat="1" applyFont="1" applyFill="1" applyBorder="1" applyAlignment="1">
      <alignment horizontal="center" vertical="center"/>
    </xf>
    <xf numFmtId="168" fontId="2" fillId="0" borderId="0" xfId="0" applyNumberFormat="1" applyFont="1" applyFill="1" applyAlignment="1">
      <alignment horizontal="center" vertical="center"/>
    </xf>
    <xf numFmtId="0" fontId="26" fillId="0" borderId="5" xfId="0" applyNumberFormat="1" applyFont="1" applyFill="1" applyBorder="1" applyAlignment="1">
      <alignment horizontal="center" vertical="center"/>
    </xf>
    <xf numFmtId="168" fontId="24" fillId="0" borderId="15" xfId="0" applyNumberFormat="1" applyFont="1" applyFill="1" applyBorder="1" applyAlignment="1">
      <alignment horizontal="center" vertical="top" wrapText="1"/>
    </xf>
    <xf numFmtId="0" fontId="24" fillId="0" borderId="32" xfId="0" applyFont="1" applyBorder="1"/>
    <xf numFmtId="165" fontId="6" fillId="0" borderId="4" xfId="0" applyNumberFormat="1" applyFont="1" applyFill="1" applyBorder="1" applyAlignment="1">
      <alignment horizontal="center" vertical="center"/>
    </xf>
    <xf numFmtId="14" fontId="8" fillId="0" borderId="51" xfId="0" applyNumberFormat="1" applyFont="1" applyFill="1" applyBorder="1" applyAlignment="1">
      <alignment horizontal="center" vertical="center"/>
    </xf>
    <xf numFmtId="0" fontId="6" fillId="0" borderId="11" xfId="0" applyNumberFormat="1" applyFont="1" applyFill="1" applyBorder="1" applyAlignment="1">
      <alignment horizontal="center" vertical="center"/>
    </xf>
    <xf numFmtId="0" fontId="6" fillId="0" borderId="31" xfId="0" applyNumberFormat="1" applyFont="1" applyFill="1" applyBorder="1" applyAlignment="1">
      <alignment horizontal="center" vertical="center"/>
    </xf>
    <xf numFmtId="165" fontId="6" fillId="0" borderId="52" xfId="0" applyNumberFormat="1" applyFont="1" applyFill="1" applyBorder="1" applyAlignment="1">
      <alignment horizontal="center" vertical="center"/>
    </xf>
    <xf numFmtId="165" fontId="6" fillId="0" borderId="53" xfId="0" applyNumberFormat="1" applyFont="1" applyFill="1" applyBorder="1" applyAlignment="1">
      <alignment horizontal="center" vertical="center"/>
    </xf>
    <xf numFmtId="0" fontId="6" fillId="0" borderId="51" xfId="0" applyNumberFormat="1" applyFont="1" applyFill="1" applyBorder="1" applyAlignment="1">
      <alignment horizontal="center" vertical="center"/>
    </xf>
    <xf numFmtId="165" fontId="24" fillId="0" borderId="10" xfId="0" applyNumberFormat="1" applyFont="1" applyFill="1" applyBorder="1" applyAlignment="1">
      <alignment horizontal="center" vertical="center"/>
    </xf>
    <xf numFmtId="165" fontId="6" fillId="0" borderId="33" xfId="0" applyNumberFormat="1" applyFont="1" applyFill="1" applyBorder="1" applyAlignment="1">
      <alignment horizontal="center" vertical="center"/>
    </xf>
    <xf numFmtId="0" fontId="25" fillId="0" borderId="20" xfId="0" applyNumberFormat="1" applyFont="1" applyFill="1" applyBorder="1" applyAlignment="1">
      <alignment horizontal="center" vertical="center"/>
    </xf>
    <xf numFmtId="165" fontId="24" fillId="0" borderId="17" xfId="0" applyNumberFormat="1" applyFont="1" applyFill="1" applyBorder="1" applyAlignment="1">
      <alignment horizontal="center" vertical="center" wrapText="1"/>
    </xf>
    <xf numFmtId="0" fontId="8" fillId="0" borderId="34" xfId="0" applyFont="1" applyFill="1" applyBorder="1" applyAlignment="1">
      <alignment horizontal="center" vertical="center" wrapText="1"/>
    </xf>
    <xf numFmtId="0" fontId="8" fillId="0" borderId="1" xfId="0" applyFont="1" applyFill="1" applyBorder="1" applyAlignment="1">
      <alignment horizontal="center" vertical="center" wrapText="1"/>
    </xf>
    <xf numFmtId="165" fontId="24" fillId="0" borderId="28" xfId="0" applyNumberFormat="1"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0" fontId="6" fillId="0" borderId="35" xfId="0" applyNumberFormat="1" applyFont="1" applyFill="1" applyBorder="1" applyAlignment="1">
      <alignment horizontal="center" vertical="center"/>
    </xf>
    <xf numFmtId="0" fontId="6" fillId="0" borderId="29" xfId="0" applyNumberFormat="1" applyFont="1" applyFill="1" applyBorder="1" applyAlignment="1">
      <alignment horizontal="center" vertical="center"/>
    </xf>
    <xf numFmtId="165" fontId="24" fillId="0" borderId="19" xfId="0" applyNumberFormat="1" applyFont="1" applyFill="1" applyBorder="1" applyAlignment="1">
      <alignment horizontal="center" vertical="center" wrapText="1"/>
    </xf>
    <xf numFmtId="0" fontId="6" fillId="0" borderId="34" xfId="0" applyNumberFormat="1" applyFont="1" applyFill="1" applyBorder="1" applyAlignment="1">
      <alignment horizontal="center" vertical="center"/>
    </xf>
    <xf numFmtId="165" fontId="8" fillId="0" borderId="35" xfId="0" applyNumberFormat="1" applyFont="1" applyFill="1" applyBorder="1" applyAlignment="1">
      <alignment horizontal="center" vertical="center" wrapText="1"/>
    </xf>
    <xf numFmtId="165" fontId="6" fillId="0" borderId="0" xfId="0" applyNumberFormat="1" applyFont="1" applyFill="1" applyBorder="1" applyAlignment="1">
      <alignment horizontal="center" vertical="center"/>
    </xf>
    <xf numFmtId="14" fontId="8" fillId="0" borderId="0" xfId="0" applyNumberFormat="1" applyFont="1" applyFill="1" applyAlignment="1">
      <alignment horizontal="center" vertical="center"/>
    </xf>
    <xf numFmtId="0" fontId="6" fillId="0" borderId="0" xfId="0" applyNumberFormat="1" applyFont="1" applyFill="1" applyBorder="1" applyAlignment="1">
      <alignment horizontal="center" vertical="center"/>
    </xf>
    <xf numFmtId="164" fontId="29" fillId="0" borderId="0" xfId="0" applyNumberFormat="1" applyFont="1" applyFill="1" applyBorder="1" applyAlignment="1">
      <alignment horizontal="center" vertical="center" wrapText="1"/>
    </xf>
    <xf numFmtId="0" fontId="29" fillId="6" borderId="7"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165" fontId="8" fillId="9" borderId="15" xfId="0" applyNumberFormat="1" applyFont="1" applyFill="1" applyBorder="1" applyAlignment="1">
      <alignment horizontal="center" vertical="center" wrapText="1"/>
    </xf>
    <xf numFmtId="165" fontId="8" fillId="0" borderId="15" xfId="0" applyNumberFormat="1" applyFont="1" applyFill="1" applyBorder="1" applyAlignment="1">
      <alignment horizontal="center" vertical="center" wrapText="1"/>
    </xf>
    <xf numFmtId="165" fontId="8" fillId="8" borderId="3" xfId="0" applyNumberFormat="1" applyFont="1" applyFill="1" applyBorder="1" applyAlignment="1">
      <alignment horizontal="center" vertical="center" wrapText="1"/>
    </xf>
    <xf numFmtId="165" fontId="8" fillId="8" borderId="15" xfId="0" applyNumberFormat="1" applyFont="1" applyFill="1" applyBorder="1" applyAlignment="1">
      <alignment horizontal="center" vertical="center" wrapText="1"/>
    </xf>
    <xf numFmtId="165" fontId="8" fillId="8" borderId="6" xfId="0" applyNumberFormat="1" applyFont="1" applyFill="1" applyBorder="1" applyAlignment="1">
      <alignment horizontal="center" vertical="center" wrapText="1"/>
    </xf>
    <xf numFmtId="168" fontId="6" fillId="2" borderId="0" xfId="0" applyNumberFormat="1" applyFont="1" applyFill="1" applyBorder="1" applyAlignment="1">
      <alignment horizontal="center" vertical="center"/>
    </xf>
    <xf numFmtId="168" fontId="8" fillId="0" borderId="8" xfId="0" applyNumberFormat="1" applyFont="1" applyBorder="1" applyAlignment="1">
      <alignment horizontal="center" vertical="center"/>
    </xf>
    <xf numFmtId="0" fontId="8" fillId="0" borderId="0" xfId="0" applyFont="1" applyFill="1" applyBorder="1" applyAlignment="1">
      <alignment horizontal="center" vertical="center"/>
    </xf>
    <xf numFmtId="0" fontId="8" fillId="0" borderId="9" xfId="0" applyFont="1" applyFill="1" applyBorder="1" applyAlignment="1">
      <alignment horizontal="center" vertical="center"/>
    </xf>
    <xf numFmtId="0" fontId="8" fillId="2" borderId="42" xfId="0" applyFont="1" applyFill="1" applyBorder="1" applyAlignment="1">
      <alignment horizontal="center" vertical="center"/>
    </xf>
    <xf numFmtId="0" fontId="8" fillId="2" borderId="3"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0" fontId="8" fillId="2" borderId="42" xfId="0" applyFont="1" applyFill="1" applyBorder="1" applyAlignment="1" applyProtection="1">
      <alignment horizontal="center" vertical="center" wrapText="1"/>
      <protection locked="0"/>
    </xf>
    <xf numFmtId="167" fontId="8" fillId="2" borderId="0" xfId="0" applyNumberFormat="1" applyFont="1" applyFill="1" applyBorder="1" applyAlignment="1">
      <alignment horizontal="center" vertical="center" wrapText="1"/>
    </xf>
    <xf numFmtId="166" fontId="6" fillId="0" borderId="6" xfId="0" applyNumberFormat="1" applyFont="1" applyFill="1" applyBorder="1" applyAlignment="1">
      <alignment horizontal="center" vertical="center" wrapText="1"/>
    </xf>
    <xf numFmtId="165" fontId="8" fillId="0" borderId="63" xfId="0" applyNumberFormat="1"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26" fillId="0" borderId="59" xfId="0" applyNumberFormat="1" applyFont="1" applyFill="1" applyBorder="1" applyAlignment="1">
      <alignment horizontal="center" vertical="center"/>
    </xf>
    <xf numFmtId="0" fontId="26" fillId="0" borderId="10" xfId="0" applyNumberFormat="1" applyFont="1" applyFill="1" applyBorder="1" applyAlignment="1">
      <alignment horizontal="center" vertical="center"/>
    </xf>
    <xf numFmtId="0" fontId="26" fillId="0" borderId="4" xfId="0" applyNumberFormat="1" applyFont="1" applyFill="1" applyBorder="1" applyAlignment="1">
      <alignment horizontal="center" vertical="center"/>
    </xf>
    <xf numFmtId="0" fontId="26" fillId="0" borderId="54" xfId="0" applyNumberFormat="1" applyFont="1" applyFill="1" applyBorder="1" applyAlignment="1">
      <alignment horizontal="center" vertical="center"/>
    </xf>
    <xf numFmtId="0" fontId="26" fillId="0" borderId="61" xfId="0" applyNumberFormat="1" applyFont="1" applyFill="1" applyBorder="1" applyAlignment="1">
      <alignment horizontal="center" vertical="center"/>
    </xf>
    <xf numFmtId="0" fontId="26" fillId="0" borderId="50" xfId="0" applyNumberFormat="1" applyFont="1" applyFill="1" applyBorder="1" applyAlignment="1">
      <alignment horizontal="center" vertical="center"/>
    </xf>
    <xf numFmtId="0" fontId="26" fillId="0" borderId="60" xfId="0" applyNumberFormat="1" applyFont="1" applyFill="1" applyBorder="1" applyAlignment="1">
      <alignment horizontal="center" vertical="center"/>
    </xf>
    <xf numFmtId="165" fontId="24" fillId="0" borderId="32" xfId="0" applyNumberFormat="1" applyFont="1" applyBorder="1"/>
    <xf numFmtId="165" fontId="6" fillId="0" borderId="25" xfId="0" applyNumberFormat="1" applyFont="1" applyFill="1" applyBorder="1" applyAlignment="1">
      <alignment horizontal="center" vertical="center"/>
    </xf>
    <xf numFmtId="168" fontId="8" fillId="0" borderId="0" xfId="0" applyNumberFormat="1" applyFont="1" applyBorder="1" applyAlignment="1">
      <alignment horizontal="center" vertical="center"/>
    </xf>
    <xf numFmtId="168" fontId="8" fillId="0" borderId="0" xfId="0" applyNumberFormat="1" applyFont="1" applyAlignment="1">
      <alignment horizontal="center" vertical="center"/>
    </xf>
    <xf numFmtId="0" fontId="8" fillId="2" borderId="0" xfId="0" applyFont="1" applyFill="1" applyBorder="1" applyAlignment="1">
      <alignment horizontal="left" vertical="top"/>
    </xf>
    <xf numFmtId="0" fontId="8" fillId="0" borderId="6" xfId="0" applyFont="1" applyBorder="1" applyAlignment="1">
      <alignment horizontal="center" vertical="top" wrapText="1"/>
    </xf>
    <xf numFmtId="0" fontId="8" fillId="0" borderId="0" xfId="0" applyFont="1" applyBorder="1" applyAlignment="1">
      <alignment horizontal="center" vertical="center"/>
    </xf>
    <xf numFmtId="0" fontId="8" fillId="0" borderId="42" xfId="0" applyFont="1" applyBorder="1" applyAlignment="1">
      <alignment horizontal="center" vertical="center" wrapText="1"/>
    </xf>
    <xf numFmtId="0" fontId="8" fillId="0" borderId="0" xfId="0" applyFont="1" applyFill="1" applyBorder="1" applyAlignment="1">
      <alignment horizontal="left" vertical="top"/>
    </xf>
    <xf numFmtId="0" fontId="8" fillId="0" borderId="0" xfId="0" applyFont="1" applyBorder="1" applyAlignment="1">
      <alignment horizontal="left" vertical="top"/>
    </xf>
    <xf numFmtId="0" fontId="8" fillId="0" borderId="0" xfId="0" applyFont="1" applyBorder="1" applyAlignment="1">
      <alignment horizontal="center" vertical="top"/>
    </xf>
    <xf numFmtId="0" fontId="8" fillId="0" borderId="0" xfId="0" applyFont="1" applyBorder="1" applyAlignment="1">
      <alignment horizontal="center" vertical="center" wrapText="1"/>
    </xf>
    <xf numFmtId="0" fontId="32" fillId="0" borderId="0" xfId="0" applyFont="1" applyAlignment="1">
      <alignment horizontal="center" vertical="center"/>
    </xf>
    <xf numFmtId="0" fontId="8" fillId="0" borderId="0" xfId="0" applyFont="1" applyAlignment="1">
      <alignment horizontal="center" vertical="center"/>
    </xf>
    <xf numFmtId="0" fontId="8" fillId="0" borderId="0" xfId="0" applyFont="1" applyBorder="1" applyAlignment="1">
      <alignment horizontal="left" vertical="center"/>
    </xf>
    <xf numFmtId="0" fontId="8" fillId="0" borderId="0" xfId="0" applyFont="1" applyAlignment="1"/>
    <xf numFmtId="0" fontId="8" fillId="0" borderId="2" xfId="0" applyFont="1" applyBorder="1" applyAlignment="1">
      <alignment horizontal="center" vertical="center" wrapText="1"/>
    </xf>
    <xf numFmtId="0" fontId="8" fillId="0" borderId="0" xfId="0" applyFont="1" applyAlignment="1">
      <alignment horizontal="center" vertical="top"/>
    </xf>
    <xf numFmtId="165" fontId="8" fillId="0" borderId="0" xfId="0" applyNumberFormat="1" applyFont="1" applyBorder="1" applyAlignment="1">
      <alignment horizontal="center" vertical="center" wrapText="1"/>
    </xf>
    <xf numFmtId="0" fontId="8" fillId="0" borderId="0" xfId="0" applyFont="1" applyAlignment="1">
      <alignment vertical="center" wrapText="1"/>
    </xf>
    <xf numFmtId="0" fontId="8" fillId="12" borderId="0" xfId="0" applyFont="1" applyFill="1" applyAlignment="1">
      <alignment horizontal="center" vertical="center" wrapText="1"/>
    </xf>
    <xf numFmtId="0" fontId="8" fillId="14" borderId="0" xfId="0" applyFont="1" applyFill="1" applyAlignment="1">
      <alignment horizontal="center" vertical="center" wrapText="1"/>
    </xf>
    <xf numFmtId="0" fontId="8" fillId="11" borderId="0" xfId="0" applyFont="1" applyFill="1" applyAlignment="1">
      <alignment horizontal="center" vertical="center" wrapText="1"/>
    </xf>
    <xf numFmtId="0" fontId="8" fillId="13" borderId="0" xfId="0" applyFont="1" applyFill="1" applyAlignment="1">
      <alignment horizontal="center" vertical="center" wrapText="1"/>
    </xf>
    <xf numFmtId="0" fontId="29" fillId="6" borderId="40" xfId="0" applyNumberFormat="1" applyFont="1" applyFill="1" applyBorder="1" applyAlignment="1">
      <alignment horizontal="center" vertical="center" wrapText="1"/>
    </xf>
    <xf numFmtId="0" fontId="8" fillId="0" borderId="42" xfId="0" applyFont="1" applyFill="1" applyBorder="1" applyAlignment="1">
      <alignment horizontal="center" vertical="center"/>
    </xf>
    <xf numFmtId="0" fontId="29" fillId="6" borderId="44" xfId="0" applyNumberFormat="1" applyFont="1" applyFill="1" applyBorder="1" applyAlignment="1">
      <alignment horizontal="center" vertical="center" wrapText="1"/>
    </xf>
    <xf numFmtId="165" fontId="8" fillId="0" borderId="45" xfId="0" applyNumberFormat="1" applyFont="1" applyFill="1" applyBorder="1" applyAlignment="1">
      <alignment horizontal="center" vertical="center" wrapText="1"/>
    </xf>
    <xf numFmtId="165" fontId="8" fillId="9" borderId="45" xfId="0" applyNumberFormat="1" applyFont="1" applyFill="1" applyBorder="1" applyAlignment="1">
      <alignment horizontal="center" vertical="center" wrapText="1"/>
    </xf>
    <xf numFmtId="0" fontId="8" fillId="0" borderId="65" xfId="0" applyFont="1" applyFill="1" applyBorder="1" applyAlignment="1">
      <alignment horizontal="center" vertical="center"/>
    </xf>
    <xf numFmtId="165" fontId="8" fillId="7" borderId="45" xfId="0" applyNumberFormat="1" applyFont="1" applyFill="1" applyBorder="1" applyAlignment="1">
      <alignment horizontal="center" vertical="center" wrapText="1"/>
    </xf>
    <xf numFmtId="0" fontId="8" fillId="2" borderId="49" xfId="0" applyFont="1" applyFill="1" applyBorder="1" applyAlignment="1">
      <alignment horizontal="center" vertical="center"/>
    </xf>
    <xf numFmtId="0" fontId="8" fillId="0" borderId="39" xfId="0" applyFont="1" applyBorder="1" applyAlignment="1">
      <alignment horizontal="center" vertical="center" wrapText="1"/>
    </xf>
    <xf numFmtId="165" fontId="8" fillId="8" borderId="42" xfId="0" applyNumberFormat="1" applyFont="1" applyFill="1" applyBorder="1" applyAlignment="1">
      <alignment horizontal="center" vertical="center" wrapText="1"/>
    </xf>
    <xf numFmtId="165" fontId="8" fillId="0" borderId="64" xfId="0" applyNumberFormat="1" applyFont="1" applyFill="1" applyBorder="1" applyAlignment="1">
      <alignment horizontal="center" vertical="center" wrapText="1"/>
    </xf>
    <xf numFmtId="165" fontId="8" fillId="7" borderId="62"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0" fontId="29" fillId="6" borderId="67" xfId="0" applyNumberFormat="1" applyFont="1" applyFill="1" applyBorder="1" applyAlignment="1">
      <alignment horizontal="center" vertical="center" wrapText="1"/>
    </xf>
    <xf numFmtId="165" fontId="8" fillId="9" borderId="68" xfId="0" applyNumberFormat="1" applyFont="1" applyFill="1" applyBorder="1" applyAlignment="1">
      <alignment horizontal="center" vertical="center" wrapText="1"/>
    </xf>
    <xf numFmtId="165" fontId="8" fillId="0" borderId="68" xfId="0" applyNumberFormat="1" applyFont="1" applyFill="1" applyBorder="1" applyAlignment="1">
      <alignment horizontal="center" vertical="center" wrapText="1"/>
    </xf>
    <xf numFmtId="165" fontId="8" fillId="8" borderId="68" xfId="0" applyNumberFormat="1" applyFont="1" applyFill="1" applyBorder="1" applyAlignment="1">
      <alignment horizontal="center" vertical="center" wrapText="1"/>
    </xf>
    <xf numFmtId="0" fontId="8" fillId="2" borderId="65" xfId="0" applyFont="1" applyFill="1" applyBorder="1" applyAlignment="1" applyProtection="1">
      <alignment horizontal="center" vertical="center" wrapText="1"/>
      <protection locked="0"/>
    </xf>
    <xf numFmtId="0" fontId="33" fillId="0" borderId="0" xfId="0" applyNumberFormat="1" applyFont="1" applyFill="1" applyBorder="1" applyAlignment="1">
      <alignment horizontal="left" vertical="center"/>
    </xf>
    <xf numFmtId="165" fontId="8" fillId="0" borderId="69" xfId="0" applyNumberFormat="1" applyFont="1" applyFill="1" applyBorder="1" applyAlignment="1">
      <alignment horizontal="center" vertical="center" wrapText="1"/>
    </xf>
    <xf numFmtId="165" fontId="8" fillId="9" borderId="62" xfId="0" applyNumberFormat="1" applyFont="1" applyFill="1" applyBorder="1" applyAlignment="1">
      <alignment horizontal="center" vertical="center" wrapText="1"/>
    </xf>
    <xf numFmtId="165" fontId="8" fillId="9" borderId="21" xfId="0" applyNumberFormat="1" applyFont="1" applyFill="1" applyBorder="1" applyAlignment="1">
      <alignment horizontal="center" vertical="center" wrapText="1"/>
    </xf>
    <xf numFmtId="165" fontId="8" fillId="0" borderId="21" xfId="0" applyNumberFormat="1" applyFont="1" applyFill="1" applyBorder="1" applyAlignment="1">
      <alignment horizontal="center" vertical="center" wrapText="1"/>
    </xf>
    <xf numFmtId="0" fontId="29" fillId="6" borderId="70" xfId="0" applyNumberFormat="1" applyFont="1" applyFill="1" applyBorder="1" applyAlignment="1">
      <alignment horizontal="center" vertical="center" wrapText="1"/>
    </xf>
    <xf numFmtId="165" fontId="1" fillId="0" borderId="62" xfId="0" applyNumberFormat="1" applyFont="1" applyFill="1" applyBorder="1" applyAlignment="1">
      <alignment horizontal="center" vertical="center" wrapText="1"/>
    </xf>
    <xf numFmtId="165" fontId="8" fillId="0" borderId="62" xfId="0" applyNumberFormat="1" applyFont="1" applyFill="1" applyBorder="1" applyAlignment="1">
      <alignment horizontal="center" vertical="center" wrapText="1"/>
    </xf>
    <xf numFmtId="0" fontId="8" fillId="0" borderId="64" xfId="0" applyFont="1" applyBorder="1" applyAlignment="1">
      <alignment horizontal="center" vertical="center" wrapText="1"/>
    </xf>
    <xf numFmtId="0" fontId="8" fillId="0" borderId="0" xfId="0" applyFont="1" applyBorder="1" applyAlignment="1">
      <alignment horizontal="center" vertical="center" wrapText="1"/>
    </xf>
    <xf numFmtId="0" fontId="8" fillId="11" borderId="0" xfId="0" applyFont="1" applyFill="1"/>
    <xf numFmtId="0" fontId="34" fillId="0" borderId="0" xfId="0" applyFont="1" applyAlignment="1">
      <alignment vertical="center"/>
    </xf>
    <xf numFmtId="0" fontId="0" fillId="0" borderId="0" xfId="0" applyAlignment="1">
      <alignment horizontal="left" vertical="center" indent="1"/>
    </xf>
    <xf numFmtId="0" fontId="35" fillId="0" borderId="0" xfId="0" applyFont="1"/>
    <xf numFmtId="0" fontId="0" fillId="0" borderId="0" xfId="0" applyAlignment="1">
      <alignment horizontal="center" vertical="center"/>
    </xf>
    <xf numFmtId="0" fontId="0" fillId="0" borderId="0" xfId="0" applyAlignment="1">
      <alignment vertical="center" wrapText="1"/>
    </xf>
    <xf numFmtId="0" fontId="20" fillId="0" borderId="0" xfId="0" applyFont="1" applyAlignment="1">
      <alignment horizontal="center" vertical="center"/>
    </xf>
    <xf numFmtId="0" fontId="1" fillId="0" borderId="0" xfId="0" applyFont="1" applyBorder="1" applyAlignment="1">
      <alignment horizontal="center" vertical="center" wrapText="1"/>
    </xf>
    <xf numFmtId="0" fontId="1" fillId="0" borderId="0" xfId="0" applyFont="1" applyAlignment="1"/>
    <xf numFmtId="0" fontId="0" fillId="0" borderId="0" xfId="0" applyAlignment="1"/>
    <xf numFmtId="0" fontId="1" fillId="12" borderId="0" xfId="0" applyFont="1" applyFill="1" applyAlignment="1">
      <alignment horizontal="center" vertical="center" wrapText="1"/>
    </xf>
    <xf numFmtId="0" fontId="8" fillId="0" borderId="0" xfId="0" applyFont="1" applyBorder="1" applyAlignment="1">
      <alignment horizontal="center" vertical="center" wrapText="1"/>
    </xf>
    <xf numFmtId="0" fontId="1" fillId="0" borderId="0" xfId="0" applyFont="1" applyAlignment="1">
      <alignment horizontal="center" vertical="center" wrapText="1"/>
    </xf>
    <xf numFmtId="0" fontId="8" fillId="0" borderId="0" xfId="0" applyNumberFormat="1" applyFont="1" applyFill="1" applyBorder="1" applyAlignment="1">
      <alignment horizontal="center" vertical="center" wrapText="1"/>
    </xf>
    <xf numFmtId="43" fontId="1" fillId="8" borderId="15" xfId="1" applyFont="1" applyFill="1" applyBorder="1" applyAlignment="1">
      <alignment horizontal="center" vertical="center" wrapText="1"/>
    </xf>
    <xf numFmtId="165" fontId="1" fillId="9" borderId="42" xfId="0" applyNumberFormat="1" applyFont="1" applyFill="1" applyBorder="1" applyAlignment="1" applyProtection="1">
      <alignment horizontal="center" vertical="center" wrapText="1"/>
    </xf>
    <xf numFmtId="165" fontId="1" fillId="8" borderId="0" xfId="0" applyNumberFormat="1" applyFont="1" applyFill="1" applyBorder="1" applyAlignment="1">
      <alignment horizontal="center" vertical="center" wrapText="1"/>
    </xf>
    <xf numFmtId="0" fontId="0" fillId="2" borderId="72" xfId="0" applyFill="1" applyBorder="1" applyAlignment="1">
      <alignment horizontal="center" vertical="center"/>
    </xf>
    <xf numFmtId="0" fontId="0" fillId="2" borderId="23" xfId="0" applyFill="1" applyBorder="1" applyAlignment="1">
      <alignment horizontal="center" vertical="center"/>
    </xf>
    <xf numFmtId="0" fontId="1" fillId="0" borderId="25" xfId="0" applyFont="1" applyBorder="1" applyAlignment="1">
      <alignment horizontal="center" vertical="center" wrapText="1"/>
    </xf>
    <xf numFmtId="0" fontId="1" fillId="0" borderId="71" xfId="0" applyFont="1" applyBorder="1" applyAlignment="1">
      <alignment horizontal="center" vertical="center" wrapText="1"/>
    </xf>
    <xf numFmtId="43" fontId="1" fillId="0" borderId="71" xfId="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20" fillId="0" borderId="0" xfId="0" applyFont="1" applyAlignment="1">
      <alignment horizontal="center" vertical="center"/>
    </xf>
    <xf numFmtId="0" fontId="1" fillId="0" borderId="0" xfId="0" applyFont="1" applyBorder="1" applyAlignment="1">
      <alignment horizontal="center" vertical="center" wrapText="1"/>
    </xf>
    <xf numFmtId="0" fontId="0" fillId="0" borderId="0" xfId="0" applyAlignment="1"/>
    <xf numFmtId="0" fontId="1" fillId="0" borderId="0" xfId="0" applyFont="1" applyAlignment="1">
      <alignment horizontal="center" vertical="center" wrapText="1"/>
    </xf>
    <xf numFmtId="0" fontId="1" fillId="0" borderId="0" xfId="0" applyFont="1" applyAlignment="1"/>
    <xf numFmtId="0" fontId="1" fillId="12" borderId="0" xfId="0" applyFont="1" applyFill="1" applyAlignment="1">
      <alignment horizontal="center" vertical="center" wrapText="1"/>
    </xf>
    <xf numFmtId="0" fontId="8" fillId="0" borderId="0" xfId="0" applyFont="1" applyBorder="1" applyAlignment="1">
      <alignment horizontal="center" vertical="center" wrapText="1"/>
    </xf>
    <xf numFmtId="0" fontId="1" fillId="16" borderId="0" xfId="0" applyFont="1" applyFill="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xf numFmtId="0" fontId="0" fillId="0" borderId="0" xfId="0" applyAlignment="1"/>
    <xf numFmtId="0" fontId="1" fillId="0" borderId="7" xfId="0" applyFont="1" applyBorder="1" applyAlignment="1">
      <alignment horizontal="center" vertical="center"/>
    </xf>
    <xf numFmtId="0" fontId="1" fillId="0" borderId="13" xfId="0" applyFont="1" applyBorder="1" applyAlignment="1">
      <alignment horizontal="center" vertical="center"/>
    </xf>
    <xf numFmtId="0" fontId="16" fillId="0" borderId="0" xfId="0" applyFont="1" applyAlignment="1">
      <alignment horizontal="center" vertical="center" wrapText="1"/>
    </xf>
    <xf numFmtId="0" fontId="1" fillId="12" borderId="0" xfId="0" applyFont="1" applyFill="1" applyAlignment="1">
      <alignment horizontal="center" vertical="center" wrapText="1"/>
    </xf>
    <xf numFmtId="0" fontId="1" fillId="15" borderId="0" xfId="0" applyFont="1" applyFill="1" applyAlignment="1">
      <alignment horizontal="center" vertical="top"/>
    </xf>
    <xf numFmtId="14" fontId="1" fillId="0" borderId="0" xfId="0" applyNumberFormat="1" applyFont="1" applyFill="1" applyAlignment="1">
      <alignment horizontal="center" vertical="center"/>
    </xf>
    <xf numFmtId="168" fontId="21" fillId="0" borderId="0" xfId="0" applyNumberFormat="1" applyFont="1" applyBorder="1" applyAlignment="1">
      <alignment horizontal="left" vertical="center" wrapText="1"/>
    </xf>
    <xf numFmtId="0" fontId="0" fillId="0" borderId="0" xfId="0" applyAlignment="1">
      <alignment vertical="center" wrapText="1"/>
    </xf>
    <xf numFmtId="0" fontId="20" fillId="0" borderId="0" xfId="0" applyFont="1" applyAlignment="1">
      <alignment horizontal="center" vertical="center"/>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20" fontId="0" fillId="0" borderId="0" xfId="0" applyNumberFormat="1" applyAlignment="1">
      <alignment horizontal="center"/>
    </xf>
    <xf numFmtId="14" fontId="8" fillId="0" borderId="0" xfId="0" applyNumberFormat="1" applyFont="1" applyFill="1" applyAlignment="1">
      <alignment horizontal="center" vertical="center"/>
    </xf>
    <xf numFmtId="0" fontId="8" fillId="0" borderId="0" xfId="0" applyFont="1" applyAlignment="1">
      <alignment horizontal="center" vertical="center"/>
    </xf>
    <xf numFmtId="0" fontId="2" fillId="0" borderId="0" xfId="0" applyFont="1" applyAlignment="1">
      <alignment horizontal="center" vertical="center" wrapText="1"/>
    </xf>
    <xf numFmtId="0" fontId="8" fillId="0" borderId="7" xfId="0" applyFont="1" applyBorder="1" applyAlignment="1">
      <alignment horizontal="center" vertical="center"/>
    </xf>
    <xf numFmtId="0" fontId="8" fillId="0" borderId="13" xfId="0" applyFont="1" applyBorder="1" applyAlignment="1">
      <alignment horizontal="center" vertical="center"/>
    </xf>
    <xf numFmtId="168" fontId="2" fillId="0" borderId="0" xfId="0" applyNumberFormat="1" applyFont="1" applyBorder="1" applyAlignment="1">
      <alignment horizontal="left" vertical="center" wrapText="1"/>
    </xf>
    <xf numFmtId="0" fontId="8" fillId="0" borderId="0" xfId="0" applyFont="1" applyAlignment="1">
      <alignment vertical="center" wrapText="1"/>
    </xf>
    <xf numFmtId="0" fontId="32" fillId="0" borderId="0" xfId="0" applyFont="1" applyAlignment="1">
      <alignment horizontal="center" vertical="center"/>
    </xf>
    <xf numFmtId="0" fontId="8" fillId="0" borderId="0" xfId="0" applyFont="1" applyBorder="1" applyAlignment="1">
      <alignment horizontal="center" vertical="center" wrapText="1"/>
    </xf>
    <xf numFmtId="0" fontId="8" fillId="0" borderId="0" xfId="0" applyFont="1" applyAlignment="1"/>
    <xf numFmtId="0" fontId="8" fillId="16" borderId="0" xfId="0" applyFont="1" applyFill="1" applyAlignment="1">
      <alignment horizontal="center" vertical="center"/>
    </xf>
    <xf numFmtId="0" fontId="8" fillId="12" borderId="0" xfId="0" applyFont="1" applyFill="1" applyAlignment="1">
      <alignment horizontal="center" vertical="center" wrapText="1"/>
    </xf>
    <xf numFmtId="0" fontId="8" fillId="15" borderId="0" xfId="0" applyFont="1" applyFill="1" applyAlignment="1">
      <alignment horizontal="center" vertical="top"/>
    </xf>
    <xf numFmtId="165" fontId="1" fillId="9" borderId="73" xfId="0" applyNumberFormat="1" applyFont="1" applyFill="1" applyBorder="1" applyAlignment="1">
      <alignment horizontal="center" vertical="center" wrapText="1"/>
    </xf>
    <xf numFmtId="0" fontId="0" fillId="0" borderId="66" xfId="0" applyFill="1" applyBorder="1" applyAlignment="1">
      <alignment horizontal="center" vertical="center"/>
    </xf>
    <xf numFmtId="0" fontId="1" fillId="2" borderId="66" xfId="0" applyFont="1" applyFill="1" applyBorder="1" applyAlignment="1" applyProtection="1">
      <alignment horizontal="center" vertical="center" wrapText="1"/>
      <protection locked="0"/>
    </xf>
    <xf numFmtId="0" fontId="1" fillId="0" borderId="23" xfId="0" applyFont="1" applyBorder="1" applyAlignment="1">
      <alignment horizontal="center" vertical="center" wrapText="1"/>
    </xf>
  </cellXfs>
  <cellStyles count="3">
    <cellStyle name="Komma" xfId="1" builtinId="3"/>
    <cellStyle name="Komma 2" xfId="2"/>
    <cellStyle name="Standaard" xfId="0" builtinId="0"/>
  </cellStyles>
  <dxfs count="1792">
    <dxf>
      <font>
        <b/>
        <i val="0"/>
        <color rgb="FF00B050"/>
      </font>
    </dxf>
    <dxf>
      <font>
        <b/>
        <i val="0"/>
        <color rgb="FFFF0000"/>
      </font>
    </dxf>
    <dxf>
      <font>
        <b/>
        <i val="0"/>
        <color rgb="FF00B050"/>
      </font>
    </dxf>
    <dxf>
      <font>
        <b/>
        <i val="0"/>
        <color rgb="FFFF0000"/>
      </font>
    </dxf>
    <dxf>
      <font>
        <color rgb="FF00B050"/>
      </font>
    </dxf>
    <dxf>
      <font>
        <color rgb="FFFF0000"/>
      </font>
    </dxf>
    <dxf>
      <fill>
        <patternFill>
          <bgColor rgb="FFFF0000"/>
        </patternFill>
      </fill>
    </dxf>
    <dxf>
      <fill>
        <patternFill>
          <bgColor rgb="FFFF0000"/>
        </patternFill>
      </fill>
    </dxf>
    <dxf>
      <fill>
        <patternFill>
          <bgColor rgb="FFFF0000"/>
        </patternFill>
      </fill>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ill>
        <patternFill patternType="none">
          <bgColor auto="1"/>
        </patternFill>
      </fill>
    </dxf>
    <dxf>
      <fill>
        <patternFill patternType="none">
          <bgColor auto="1"/>
        </patternFill>
      </fill>
    </dxf>
    <dxf>
      <font>
        <color theme="9" tint="-0.24994659260841701"/>
      </font>
    </dxf>
    <dxf>
      <font>
        <color theme="9" tint="-0.24994659260841701"/>
      </font>
    </dxf>
    <dxf>
      <font>
        <b/>
        <i val="0"/>
        <color theme="0"/>
      </font>
      <fill>
        <patternFill>
          <bgColor rgb="FF00B0F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bgColor theme="5" tint="-0.24994659260841701"/>
        </patternFill>
      </fill>
    </dxf>
    <dxf>
      <fill>
        <patternFill>
          <bgColor theme="5" tint="-0.24994659260841701"/>
        </patternFill>
      </fill>
    </dxf>
    <dxf>
      <font>
        <b/>
        <i val="0"/>
        <color theme="0"/>
      </font>
      <fill>
        <patternFill>
          <bgColor rgb="FF00B0F0"/>
        </patternFill>
      </fill>
    </dxf>
    <dxf>
      <fill>
        <patternFill>
          <bgColor rgb="FFFFFF00"/>
        </patternFill>
      </fill>
    </dxf>
    <dxf>
      <fill>
        <patternFill>
          <bgColor rgb="FF0070C0"/>
        </patternFill>
      </fill>
    </dxf>
    <dxf>
      <fill>
        <patternFill>
          <bgColor rgb="FF92D050"/>
        </patternFill>
      </fill>
    </dxf>
    <dxf>
      <fill>
        <patternFill>
          <bgColor theme="5" tint="0.39994506668294322"/>
        </patternFill>
      </fill>
    </dxf>
    <dxf>
      <fill>
        <patternFill>
          <bgColor rgb="FFFF0000"/>
        </patternFill>
      </fill>
    </dxf>
    <dxf>
      <fill>
        <patternFill>
          <bgColor theme="3" tint="0.39994506668294322"/>
        </patternFill>
      </fill>
    </dxf>
    <dxf>
      <fill>
        <patternFill>
          <bgColor theme="3" tint="0.39994506668294322"/>
        </patternFill>
      </fill>
    </dxf>
    <dxf>
      <fill>
        <patternFill>
          <bgColor rgb="FF92D050"/>
        </patternFill>
      </fill>
    </dxf>
    <dxf>
      <fill>
        <patternFill>
          <bgColor rgb="FF92D05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bgColor rgb="FF92D050"/>
        </patternFill>
      </fill>
    </dxf>
    <dxf>
      <fill>
        <patternFill patternType="none">
          <bgColor auto="1"/>
        </patternFill>
      </fill>
    </dxf>
    <dxf>
      <font>
        <b/>
        <i val="0"/>
        <color rgb="FF00B050"/>
      </font>
    </dxf>
    <dxf>
      <font>
        <b/>
        <i val="0"/>
        <color rgb="FFFF0000"/>
      </font>
    </dxf>
    <dxf>
      <font>
        <b/>
        <i val="0"/>
        <color rgb="FF00B050"/>
      </font>
    </dxf>
    <dxf>
      <font>
        <b/>
        <i val="0"/>
        <color rgb="FFFF0000"/>
      </font>
    </dxf>
    <dxf>
      <font>
        <color rgb="FF00B050"/>
      </font>
    </dxf>
    <dxf>
      <font>
        <color rgb="FFFF0000"/>
      </font>
    </dxf>
    <dxf>
      <fill>
        <patternFill>
          <bgColor rgb="FFFF0000"/>
        </patternFill>
      </fill>
    </dxf>
    <dxf>
      <fill>
        <patternFill>
          <bgColor rgb="FFFF0000"/>
        </patternFill>
      </fill>
    </dxf>
    <dxf>
      <fill>
        <patternFill>
          <bgColor rgb="FFFF0000"/>
        </patternFill>
      </fill>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ill>
        <patternFill patternType="none">
          <bgColor auto="1"/>
        </patternFill>
      </fill>
    </dxf>
    <dxf>
      <fill>
        <patternFill patternType="none">
          <bgColor auto="1"/>
        </patternFill>
      </fill>
    </dxf>
    <dxf>
      <font>
        <color theme="9" tint="-0.24994659260841701"/>
      </font>
    </dxf>
    <dxf>
      <font>
        <color theme="9" tint="-0.24994659260841701"/>
      </font>
    </dxf>
    <dxf>
      <font>
        <b/>
        <i val="0"/>
        <color theme="0"/>
      </font>
      <fill>
        <patternFill>
          <bgColor rgb="FF00B0F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bgColor theme="5" tint="-0.24994659260841701"/>
        </patternFill>
      </fill>
    </dxf>
    <dxf>
      <fill>
        <patternFill>
          <bgColor theme="5" tint="-0.24994659260841701"/>
        </patternFill>
      </fill>
    </dxf>
    <dxf>
      <font>
        <b/>
        <i val="0"/>
        <color theme="0"/>
      </font>
      <fill>
        <patternFill>
          <bgColor rgb="FF00B0F0"/>
        </patternFill>
      </fill>
    </dxf>
    <dxf>
      <fill>
        <patternFill>
          <bgColor rgb="FFFFFF00"/>
        </patternFill>
      </fill>
    </dxf>
    <dxf>
      <fill>
        <patternFill>
          <bgColor rgb="FF0070C0"/>
        </patternFill>
      </fill>
    </dxf>
    <dxf>
      <fill>
        <patternFill>
          <bgColor rgb="FF92D050"/>
        </patternFill>
      </fill>
    </dxf>
    <dxf>
      <fill>
        <patternFill>
          <bgColor theme="5" tint="0.39994506668294322"/>
        </patternFill>
      </fill>
    </dxf>
    <dxf>
      <fill>
        <patternFill>
          <bgColor rgb="FFFF0000"/>
        </patternFill>
      </fill>
    </dxf>
    <dxf>
      <fill>
        <patternFill>
          <bgColor theme="3" tint="0.39994506668294322"/>
        </patternFill>
      </fill>
    </dxf>
    <dxf>
      <fill>
        <patternFill>
          <bgColor theme="3" tint="0.39994506668294322"/>
        </patternFill>
      </fill>
    </dxf>
    <dxf>
      <fill>
        <patternFill>
          <bgColor rgb="FF92D050"/>
        </patternFill>
      </fill>
    </dxf>
    <dxf>
      <fill>
        <patternFill>
          <bgColor rgb="FF92D05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bgColor rgb="FF92D050"/>
        </patternFill>
      </fill>
    </dxf>
    <dxf>
      <fill>
        <patternFill patternType="none">
          <bgColor auto="1"/>
        </patternFill>
      </fill>
    </dxf>
    <dxf>
      <fill>
        <patternFill patternType="solid">
          <bgColor rgb="FFFF0000"/>
        </patternFill>
      </fill>
    </dxf>
    <dxf>
      <fill>
        <patternFill>
          <bgColor rgb="FFFF0000"/>
        </patternFill>
      </fill>
    </dxf>
    <dxf>
      <font>
        <color theme="9" tint="-0.24994659260841701"/>
      </font>
    </dxf>
    <dxf>
      <fill>
        <patternFill>
          <bgColor theme="5" tint="-0.24994659260841701"/>
        </patternFill>
      </fill>
    </dxf>
    <dxf>
      <fill>
        <patternFill>
          <bgColor theme="5" tint="-0.24994659260841701"/>
        </patternFill>
      </fill>
    </dxf>
    <dxf>
      <font>
        <b/>
        <i val="0"/>
        <color theme="0"/>
      </font>
      <fill>
        <patternFill>
          <bgColor rgb="FF00B0F0"/>
        </patternFill>
      </fill>
    </dxf>
    <dxf>
      <fill>
        <patternFill>
          <bgColor rgb="FFFFFF00"/>
        </patternFill>
      </fill>
    </dxf>
    <dxf>
      <fill>
        <patternFill>
          <bgColor rgb="FF0070C0"/>
        </patternFill>
      </fill>
    </dxf>
    <dxf>
      <fill>
        <patternFill>
          <bgColor rgb="FF92D050"/>
        </patternFill>
      </fill>
    </dxf>
    <dxf>
      <fill>
        <patternFill>
          <bgColor theme="5" tint="0.39994506668294322"/>
        </patternFill>
      </fill>
    </dxf>
    <dxf>
      <fill>
        <patternFill>
          <bgColor rgb="FFFF0000"/>
        </patternFill>
      </fill>
    </dxf>
    <dxf>
      <fill>
        <patternFill>
          <bgColor theme="3" tint="0.39994506668294322"/>
        </patternFill>
      </fill>
    </dxf>
    <dxf>
      <fill>
        <patternFill>
          <bgColor theme="3" tint="0.39994506668294322"/>
        </patternFill>
      </fill>
    </dxf>
    <dxf>
      <fill>
        <patternFill>
          <bgColor rgb="FF92D050"/>
        </patternFill>
      </fill>
    </dxf>
    <dxf>
      <fill>
        <patternFill>
          <bgColor rgb="FF92D050"/>
        </patternFill>
      </fill>
    </dxf>
    <dxf>
      <fill>
        <patternFill patternType="none">
          <bgColor auto="1"/>
        </patternFill>
      </fill>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ill>
        <patternFill patternType="none">
          <bgColor auto="1"/>
        </patternFill>
      </fill>
    </dxf>
    <dxf>
      <fill>
        <patternFill patternType="none">
          <bgColor auto="1"/>
        </patternFill>
      </fill>
    </dxf>
    <dxf>
      <font>
        <color theme="9" tint="-0.24994659260841701"/>
      </font>
    </dxf>
    <dxf>
      <font>
        <color theme="9" tint="-0.24994659260841701"/>
      </font>
    </dxf>
    <dxf>
      <font>
        <b/>
        <i val="0"/>
        <color theme="0"/>
      </font>
      <fill>
        <patternFill>
          <bgColor rgb="FF00B0F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bgColor theme="5" tint="-0.24994659260841701"/>
        </patternFill>
      </fill>
    </dxf>
    <dxf>
      <fill>
        <patternFill>
          <bgColor theme="5" tint="-0.24994659260841701"/>
        </patternFill>
      </fill>
    </dxf>
    <dxf>
      <font>
        <b/>
        <i val="0"/>
        <color theme="0"/>
      </font>
      <fill>
        <patternFill>
          <bgColor rgb="FF00B0F0"/>
        </patternFill>
      </fill>
    </dxf>
    <dxf>
      <fill>
        <patternFill>
          <bgColor rgb="FFFFFF00"/>
        </patternFill>
      </fill>
    </dxf>
    <dxf>
      <fill>
        <patternFill>
          <bgColor rgb="FF0070C0"/>
        </patternFill>
      </fill>
    </dxf>
    <dxf>
      <fill>
        <patternFill>
          <bgColor rgb="FF92D050"/>
        </patternFill>
      </fill>
    </dxf>
    <dxf>
      <fill>
        <patternFill>
          <bgColor theme="5" tint="0.39994506668294322"/>
        </patternFill>
      </fill>
    </dxf>
    <dxf>
      <fill>
        <patternFill>
          <bgColor rgb="FFFF0000"/>
        </patternFill>
      </fill>
    </dxf>
    <dxf>
      <fill>
        <patternFill>
          <bgColor theme="3" tint="0.39994506668294322"/>
        </patternFill>
      </fill>
    </dxf>
    <dxf>
      <fill>
        <patternFill>
          <bgColor theme="3" tint="0.39994506668294322"/>
        </patternFill>
      </fill>
    </dxf>
    <dxf>
      <fill>
        <patternFill>
          <bgColor rgb="FF92D050"/>
        </patternFill>
      </fill>
    </dxf>
    <dxf>
      <fill>
        <patternFill>
          <bgColor rgb="FF92D05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bgColor rgb="FF92D050"/>
        </patternFill>
      </fill>
    </dxf>
    <dxf>
      <fill>
        <patternFill patternType="none">
          <bgColor auto="1"/>
        </patternFill>
      </fill>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ill>
        <patternFill patternType="none">
          <bgColor auto="1"/>
        </patternFill>
      </fill>
    </dxf>
    <dxf>
      <fill>
        <patternFill patternType="none">
          <bgColor auto="1"/>
        </patternFill>
      </fill>
    </dxf>
    <dxf>
      <font>
        <color theme="9" tint="-0.24994659260841701"/>
      </font>
    </dxf>
    <dxf>
      <font>
        <color theme="9" tint="-0.24994659260841701"/>
      </font>
    </dxf>
    <dxf>
      <font>
        <b/>
        <i val="0"/>
        <color theme="0"/>
      </font>
      <fill>
        <patternFill>
          <bgColor rgb="FF00B0F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bgColor theme="5" tint="-0.24994659260841701"/>
        </patternFill>
      </fill>
    </dxf>
    <dxf>
      <fill>
        <patternFill>
          <bgColor theme="5" tint="-0.24994659260841701"/>
        </patternFill>
      </fill>
    </dxf>
    <dxf>
      <font>
        <b/>
        <i val="0"/>
        <color theme="0"/>
      </font>
      <fill>
        <patternFill>
          <bgColor rgb="FF00B0F0"/>
        </patternFill>
      </fill>
    </dxf>
    <dxf>
      <fill>
        <patternFill>
          <bgColor rgb="FFFFFF00"/>
        </patternFill>
      </fill>
    </dxf>
    <dxf>
      <fill>
        <patternFill>
          <bgColor rgb="FF0070C0"/>
        </patternFill>
      </fill>
    </dxf>
    <dxf>
      <fill>
        <patternFill>
          <bgColor rgb="FF92D050"/>
        </patternFill>
      </fill>
    </dxf>
    <dxf>
      <fill>
        <patternFill>
          <bgColor theme="5" tint="0.39994506668294322"/>
        </patternFill>
      </fill>
    </dxf>
    <dxf>
      <fill>
        <patternFill>
          <bgColor rgb="FFFF0000"/>
        </patternFill>
      </fill>
    </dxf>
    <dxf>
      <fill>
        <patternFill>
          <bgColor theme="3" tint="0.39994506668294322"/>
        </patternFill>
      </fill>
    </dxf>
    <dxf>
      <fill>
        <patternFill>
          <bgColor theme="3" tint="0.39994506668294322"/>
        </patternFill>
      </fill>
    </dxf>
    <dxf>
      <fill>
        <patternFill>
          <bgColor rgb="FF92D050"/>
        </patternFill>
      </fill>
    </dxf>
    <dxf>
      <fill>
        <patternFill>
          <bgColor rgb="FF92D05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bgColor rgb="FF92D050"/>
        </patternFill>
      </fill>
    </dxf>
    <dxf>
      <fill>
        <patternFill patternType="none">
          <bgColor auto="1"/>
        </patternFill>
      </fill>
    </dxf>
    <dxf>
      <font>
        <b/>
        <i val="0"/>
        <color rgb="FF00B050"/>
      </font>
    </dxf>
    <dxf>
      <font>
        <b/>
        <i val="0"/>
        <color rgb="FFFF0000"/>
      </font>
    </dxf>
    <dxf>
      <font>
        <b/>
        <i val="0"/>
        <color rgb="FF00B050"/>
      </font>
    </dxf>
    <dxf>
      <font>
        <b/>
        <i val="0"/>
        <color rgb="FFFF0000"/>
      </font>
    </dxf>
    <dxf>
      <font>
        <color rgb="FF00B050"/>
      </font>
    </dxf>
    <dxf>
      <font>
        <color rgb="FFFF0000"/>
      </font>
    </dxf>
    <dxf>
      <fill>
        <patternFill>
          <bgColor rgb="FFFF0000"/>
        </patternFill>
      </fill>
    </dxf>
    <dxf>
      <fill>
        <patternFill>
          <bgColor rgb="FFFF0000"/>
        </patternFill>
      </fill>
    </dxf>
    <dxf>
      <fill>
        <patternFill>
          <bgColor rgb="FFFF0000"/>
        </patternFill>
      </fill>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ill>
        <patternFill patternType="none">
          <bgColor auto="1"/>
        </patternFill>
      </fill>
    </dxf>
    <dxf>
      <fill>
        <patternFill patternType="none">
          <bgColor auto="1"/>
        </patternFill>
      </fill>
    </dxf>
    <dxf>
      <font>
        <color theme="9" tint="-0.24994659260841701"/>
      </font>
    </dxf>
    <dxf>
      <font>
        <color theme="9" tint="-0.24994659260841701"/>
      </font>
    </dxf>
    <dxf>
      <font>
        <b/>
        <i val="0"/>
        <color theme="0"/>
      </font>
      <fill>
        <patternFill>
          <bgColor rgb="FF00B0F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bgColor theme="5" tint="-0.24994659260841701"/>
        </patternFill>
      </fill>
    </dxf>
    <dxf>
      <fill>
        <patternFill>
          <bgColor theme="5" tint="-0.24994659260841701"/>
        </patternFill>
      </fill>
    </dxf>
    <dxf>
      <font>
        <b/>
        <i val="0"/>
        <color theme="0"/>
      </font>
      <fill>
        <patternFill>
          <bgColor rgb="FF00B0F0"/>
        </patternFill>
      </fill>
    </dxf>
    <dxf>
      <fill>
        <patternFill>
          <bgColor rgb="FFFFFF00"/>
        </patternFill>
      </fill>
    </dxf>
    <dxf>
      <fill>
        <patternFill>
          <bgColor rgb="FF0070C0"/>
        </patternFill>
      </fill>
    </dxf>
    <dxf>
      <fill>
        <patternFill>
          <bgColor rgb="FF92D050"/>
        </patternFill>
      </fill>
    </dxf>
    <dxf>
      <fill>
        <patternFill>
          <bgColor theme="5" tint="0.39994506668294322"/>
        </patternFill>
      </fill>
    </dxf>
    <dxf>
      <fill>
        <patternFill>
          <bgColor rgb="FFFF0000"/>
        </patternFill>
      </fill>
    </dxf>
    <dxf>
      <fill>
        <patternFill>
          <bgColor theme="3" tint="0.39994506668294322"/>
        </patternFill>
      </fill>
    </dxf>
    <dxf>
      <fill>
        <patternFill>
          <bgColor theme="3" tint="0.39994506668294322"/>
        </patternFill>
      </fill>
    </dxf>
    <dxf>
      <fill>
        <patternFill>
          <bgColor rgb="FF92D050"/>
        </patternFill>
      </fill>
    </dxf>
    <dxf>
      <fill>
        <patternFill>
          <bgColor rgb="FF92D05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ont>
        <b/>
        <i val="0"/>
        <color theme="0"/>
      </font>
      <fill>
        <patternFill>
          <bgColor rgb="FF00B0F0"/>
        </patternFill>
      </fill>
    </dxf>
    <dxf>
      <fill>
        <patternFill patternType="none">
          <bgColor auto="1"/>
        </patternFill>
      </fill>
    </dxf>
    <dxf>
      <fill>
        <patternFill>
          <bgColor rgb="FFFFFF00"/>
        </patternFill>
      </fill>
    </dxf>
    <dxf>
      <fill>
        <patternFill>
          <bgColor rgb="FF92D050"/>
        </patternFill>
      </fill>
    </dxf>
    <dxf>
      <fill>
        <patternFill>
          <bgColor theme="5" tint="0.39994506668294322"/>
        </patternFill>
      </fill>
    </dxf>
    <dxf>
      <fill>
        <patternFill>
          <bgColor rgb="FF0070C0"/>
        </patternFill>
      </fill>
    </dxf>
    <dxf>
      <fill>
        <patternFill>
          <bgColor rgb="FFFF0000"/>
        </patternFill>
      </fill>
    </dxf>
    <dxf>
      <fill>
        <patternFill>
          <bgColor rgb="FF92D050"/>
        </patternFill>
      </fill>
    </dxf>
    <dxf>
      <fill>
        <patternFill patternType="none">
          <bgColor auto="1"/>
        </patternFill>
      </fill>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Spin" dx="16" fmlaLink="feestdagen!$A$1" max="2200" min="1990" page="10" val="2017"/>
</file>

<file path=xl/ctrlProps/ctrlProp2.xml><?xml version="1.0" encoding="utf-8"?>
<formControlPr xmlns="http://schemas.microsoft.com/office/spreadsheetml/2009/9/main" objectType="Spin" dx="16" fmlaLink="feestdagen!$A$1" max="2200" min="1990" page="10" val="2017"/>
</file>

<file path=xl/ctrlProps/ctrlProp3.xml><?xml version="1.0" encoding="utf-8"?>
<formControlPr xmlns="http://schemas.microsoft.com/office/spreadsheetml/2009/9/main" objectType="Spin" dx="16" fmlaLink="feestdagen!$A$1" max="2200" min="1990" page="10" val="2017"/>
</file>

<file path=xl/ctrlProps/ctrlProp4.xml><?xml version="1.0" encoding="utf-8"?>
<formControlPr xmlns="http://schemas.microsoft.com/office/spreadsheetml/2009/9/main" objectType="Spin" dx="16" fmlaLink="feestdagen!$A$1" max="2200" min="1990" page="10" val="2017"/>
</file>

<file path=xl/ctrlProps/ctrlProp5.xml><?xml version="1.0" encoding="utf-8"?>
<formControlPr xmlns="http://schemas.microsoft.com/office/spreadsheetml/2009/9/main" objectType="Spin" dx="16" fmlaLink="feestdagen!$A$1" max="2200" min="1990" page="10" val="2017"/>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142875</xdr:colOff>
          <xdr:row>0</xdr:row>
          <xdr:rowOff>57150</xdr:rowOff>
        </xdr:from>
        <xdr:to>
          <xdr:col>0</xdr:col>
          <xdr:colOff>381000</xdr:colOff>
          <xdr:row>1</xdr:row>
          <xdr:rowOff>0</xdr:rowOff>
        </xdr:to>
        <xdr:sp macro="" textlink="">
          <xdr:nvSpPr>
            <xdr:cNvPr id="25601" name="Spinner 1" hidden="1">
              <a:extLst>
                <a:ext uri="{63B3BB69-23CF-44E3-9099-C40C66FF867C}">
                  <a14:compatExt spid="_x0000_s25601"/>
                </a:ext>
              </a:extLst>
            </xdr:cNvPr>
            <xdr:cNvSpPr/>
          </xdr:nvSpPr>
          <xdr:spPr bwMode="auto">
            <a:xfrm>
              <a:off x="0" y="0"/>
              <a:ext cx="0" cy="0"/>
            </a:xfrm>
            <a:prstGeom prst="rect">
              <a:avLst/>
            </a:prstGeom>
            <a:noFill/>
            <a:ln w="9525">
              <a:miter lim="800000"/>
              <a:headEnd/>
              <a:tailEnd/>
            </a:ln>
          </xdr:spPr>
        </xdr:sp>
        <xdr:clientData fLocksWithSheet="0"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142875</xdr:colOff>
          <xdr:row>0</xdr:row>
          <xdr:rowOff>57150</xdr:rowOff>
        </xdr:from>
        <xdr:to>
          <xdr:col>0</xdr:col>
          <xdr:colOff>381000</xdr:colOff>
          <xdr:row>1</xdr:row>
          <xdr:rowOff>0</xdr:rowOff>
        </xdr:to>
        <xdr:sp macro="" textlink="">
          <xdr:nvSpPr>
            <xdr:cNvPr id="17409" name="Spinner 1" hidden="1">
              <a:extLst>
                <a:ext uri="{63B3BB69-23CF-44E3-9099-C40C66FF867C}">
                  <a14:compatExt spid="_x0000_s17409"/>
                </a:ext>
              </a:extLst>
            </xdr:cNvPr>
            <xdr:cNvSpPr/>
          </xdr:nvSpPr>
          <xdr:spPr bwMode="auto">
            <a:xfrm>
              <a:off x="0" y="0"/>
              <a:ext cx="0" cy="0"/>
            </a:xfrm>
            <a:prstGeom prst="rect">
              <a:avLst/>
            </a:prstGeom>
            <a:noFill/>
            <a:ln w="9525">
              <a:miter lim="800000"/>
              <a:headEnd/>
              <a:tailEnd/>
            </a:ln>
          </xdr:spPr>
        </xdr:sp>
        <xdr:clientData fLocksWithSheet="0"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142875</xdr:colOff>
          <xdr:row>0</xdr:row>
          <xdr:rowOff>57150</xdr:rowOff>
        </xdr:from>
        <xdr:to>
          <xdr:col>0</xdr:col>
          <xdr:colOff>381000</xdr:colOff>
          <xdr:row>1</xdr:row>
          <xdr:rowOff>0</xdr:rowOff>
        </xdr:to>
        <xdr:sp macro="" textlink="">
          <xdr:nvSpPr>
            <xdr:cNvPr id="9217" name="Spinner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sp>
        <xdr:clientData fLocksWithSheet="0"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142875</xdr:colOff>
          <xdr:row>0</xdr:row>
          <xdr:rowOff>57150</xdr:rowOff>
        </xdr:from>
        <xdr:to>
          <xdr:col>0</xdr:col>
          <xdr:colOff>381000</xdr:colOff>
          <xdr:row>1</xdr:row>
          <xdr:rowOff>0</xdr:rowOff>
        </xdr:to>
        <xdr:sp macro="" textlink="">
          <xdr:nvSpPr>
            <xdr:cNvPr id="23553" name="Spinner 1" hidden="1">
              <a:extLst>
                <a:ext uri="{63B3BB69-23CF-44E3-9099-C40C66FF867C}">
                  <a14:compatExt spid="_x0000_s23553"/>
                </a:ext>
              </a:extLst>
            </xdr:cNvPr>
            <xdr:cNvSpPr/>
          </xdr:nvSpPr>
          <xdr:spPr bwMode="auto">
            <a:xfrm>
              <a:off x="0" y="0"/>
              <a:ext cx="0" cy="0"/>
            </a:xfrm>
            <a:prstGeom prst="rect">
              <a:avLst/>
            </a:prstGeom>
            <a:noFill/>
            <a:ln w="9525">
              <a:miter lim="800000"/>
              <a:headEnd/>
              <a:tailEnd/>
            </a:ln>
          </xdr:spPr>
        </xdr:sp>
        <xdr:clientData fLocksWithSheet="0"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142875</xdr:colOff>
          <xdr:row>0</xdr:row>
          <xdr:rowOff>57150</xdr:rowOff>
        </xdr:from>
        <xdr:to>
          <xdr:col>0</xdr:col>
          <xdr:colOff>381000</xdr:colOff>
          <xdr:row>1</xdr:row>
          <xdr:rowOff>0</xdr:rowOff>
        </xdr:to>
        <xdr:sp macro="" textlink="">
          <xdr:nvSpPr>
            <xdr:cNvPr id="24577" name="Spinner 1" hidden="1">
              <a:extLst>
                <a:ext uri="{63B3BB69-23CF-44E3-9099-C40C66FF867C}">
                  <a14:compatExt spid="_x0000_s24577"/>
                </a:ext>
              </a:extLst>
            </xdr:cNvPr>
            <xdr:cNvSpPr/>
          </xdr:nvSpPr>
          <xdr:spPr bwMode="auto">
            <a:xfrm>
              <a:off x="0" y="0"/>
              <a:ext cx="0" cy="0"/>
            </a:xfrm>
            <a:prstGeom prst="rect">
              <a:avLst/>
            </a:prstGeom>
            <a:noFill/>
            <a:ln w="9525">
              <a:miter lim="800000"/>
              <a:headEnd/>
              <a:tailEnd/>
            </a:ln>
          </xdr:spPr>
        </xdr:sp>
        <xdr:clientData fLocksWithSheet="0" fPrintsWithSheet="0"/>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trlProp" Target="../ctrlProps/ctrlProp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E115"/>
  <sheetViews>
    <sheetView showGridLines="0" showZeros="0" zoomScaleNormal="100" workbookViewId="0">
      <pane xSplit="1" topLeftCell="B1" activePane="topRight" state="frozen"/>
      <selection pane="topRight" activeCell="Q18" sqref="Q18:Q19"/>
    </sheetView>
  </sheetViews>
  <sheetFormatPr defaultColWidth="9.140625" defaultRowHeight="13.5" customHeight="1" x14ac:dyDescent="0.2"/>
  <cols>
    <col min="1" max="1" width="15" style="91" customWidth="1"/>
    <col min="2" max="2" width="4.7109375" style="91" customWidth="1"/>
    <col min="3" max="37" width="4.7109375" style="431" customWidth="1"/>
    <col min="38" max="39" width="4.5703125" style="431" customWidth="1"/>
    <col min="40" max="42" width="4.85546875" style="431" customWidth="1"/>
    <col min="43" max="44" width="4.85546875" style="88" customWidth="1"/>
    <col min="45" max="5228" width="4.85546875" style="431" customWidth="1"/>
    <col min="5229" max="5229" width="0" style="431" hidden="1" customWidth="1"/>
    <col min="5230" max="16384" width="9.140625" style="431"/>
  </cols>
  <sheetData>
    <row r="1" spans="1:41" s="87" customFormat="1" ht="21.75" customHeight="1" x14ac:dyDescent="0.2">
      <c r="A1" s="15"/>
      <c r="B1" s="17"/>
      <c r="C1" s="445">
        <f ca="1">TODAY()</f>
        <v>42659</v>
      </c>
      <c r="D1" s="437"/>
      <c r="E1" s="437"/>
      <c r="G1" s="87">
        <f ca="1">WEEKNUM(C1,1)</f>
        <v>43</v>
      </c>
      <c r="T1" s="18"/>
      <c r="AL1" s="88"/>
    </row>
    <row r="2" spans="1:41" ht="16.5" customHeight="1" thickBot="1" x14ac:dyDescent="0.25">
      <c r="A2" s="95">
        <f>jaar</f>
        <v>2017</v>
      </c>
      <c r="B2" s="6">
        <f>DATEVALUE("01/01/"&amp;$A$2)</f>
        <v>42736</v>
      </c>
      <c r="C2" s="9"/>
      <c r="D2" s="10"/>
      <c r="E2" s="10"/>
      <c r="F2" s="10"/>
      <c r="G2" s="10"/>
      <c r="H2" s="7">
        <f>DATEVALUE("01/02/"&amp;$A$2)</f>
        <v>42767</v>
      </c>
      <c r="I2" s="11"/>
      <c r="J2" s="87"/>
      <c r="K2" s="87"/>
      <c r="L2" s="87"/>
      <c r="M2" s="87"/>
      <c r="N2" s="7">
        <f>DATEVALUE("01/03/"&amp;$A$2)</f>
        <v>42795</v>
      </c>
      <c r="O2" s="11"/>
      <c r="P2" s="87"/>
      <c r="Q2" s="87"/>
      <c r="R2" s="87"/>
      <c r="S2" s="87"/>
      <c r="T2" s="8">
        <f>DATEVALUE("01/04/"&amp;$A$2)</f>
        <v>42826</v>
      </c>
      <c r="U2" s="13"/>
      <c r="V2" s="88"/>
      <c r="W2" s="88"/>
      <c r="X2" s="88"/>
      <c r="Y2" s="88"/>
      <c r="Z2" s="8">
        <f>DATEVALUE("01/05/"&amp;$A$2)</f>
        <v>42856</v>
      </c>
      <c r="AA2" s="13"/>
      <c r="AB2" s="88"/>
      <c r="AC2" s="88"/>
      <c r="AD2" s="88"/>
      <c r="AE2" s="88"/>
      <c r="AF2" s="8">
        <f>DATEVALUE("01/06/"&amp;$A$2)</f>
        <v>42887</v>
      </c>
      <c r="AG2" s="13"/>
      <c r="AH2" s="88"/>
      <c r="AI2" s="88"/>
      <c r="AJ2" s="88"/>
      <c r="AK2" s="88"/>
    </row>
    <row r="3" spans="1:41" ht="16.5" customHeight="1" x14ac:dyDescent="0.2">
      <c r="A3" s="16"/>
      <c r="B3" s="41">
        <f>1+INT((B2-DATE(YEAR(B2+4-WEEKDAY(B2+6)),1,5)+WEEKDAY(DATE(YEAR(B2+4-WEEKDAY(B2+6)),1,3)))/7)</f>
        <v>52</v>
      </c>
      <c r="C3" s="42">
        <f>IF(C4="","",1+INT((C4-DATE(YEAR(C4+4-WEEKDAY(C4+6)),1,5)+WEEKDAY(DATE(YEAR(C4+4-WEEKDAY(C4+6)),1,3)))/7))</f>
        <v>1</v>
      </c>
      <c r="D3" s="43">
        <f>IF(D4="","",1+INT((D4-DATE(YEAR(D4+4-WEEKDAY(D4+6)),1,5)+WEEKDAY(DATE(YEAR(D4+4-WEEKDAY(D4+6)),1,3)))/7))</f>
        <v>2</v>
      </c>
      <c r="E3" s="42">
        <f>IF(E4="","",1+INT((E4-DATE(YEAR(E4+4-WEEKDAY(E4+6)),1,5)+WEEKDAY(DATE(YEAR(E4+4-WEEKDAY(E4+6)),1,3)))/7))</f>
        <v>3</v>
      </c>
      <c r="F3" s="43">
        <f>IF(F4="","",1+INT((F4-DATE(YEAR(F4+4-WEEKDAY(F4+6)),1,5)+WEEKDAY(DATE(YEAR(F4+4-WEEKDAY(F4+6)),1,3)))/7))</f>
        <v>4</v>
      </c>
      <c r="G3" s="42">
        <f>IF(G4="","",1+INT((G4-DATE(YEAR(G4+4-WEEKDAY(G4+6)),1,5)+WEEKDAY(DATE(YEAR(G4+4-WEEKDAY(G4+6)),1,3)))/7))</f>
        <v>5</v>
      </c>
      <c r="H3" s="43">
        <f>1+INT((H2-DATE(YEAR(H2+4-WEEKDAY(H2+6)),1,5)+WEEKDAY(DATE(YEAR(H2+4-WEEKDAY(H2+6)),1,3)))/7)</f>
        <v>5</v>
      </c>
      <c r="I3" s="44">
        <f>IF(I4="","",1+INT((I4-DATE(YEAR(I4+4-WEEKDAY(I4+6)),1,5)+WEEKDAY(DATE(YEAR(I4+4-WEEKDAY(I4+6)),1,3)))/7))</f>
        <v>6</v>
      </c>
      <c r="J3" s="42">
        <f>IF(J4="","",1+INT((J4-DATE(YEAR(J4+4-WEEKDAY(J4+6)),1,5)+WEEKDAY(DATE(YEAR(J4+4-WEEKDAY(J4+6)),1,3)))/7))</f>
        <v>7</v>
      </c>
      <c r="K3" s="42">
        <f>IF(K4="","",1+INT((K4-DATE(YEAR(K4+4-WEEKDAY(K4+6)),1,5)+WEEKDAY(DATE(YEAR(K4+4-WEEKDAY(K4+6)),1,3)))/7))</f>
        <v>8</v>
      </c>
      <c r="L3" s="43">
        <f>IF(L4="","",1+INT((L4-DATE(YEAR(L4+4-WEEKDAY(L4+6)),1,5)+WEEKDAY(DATE(YEAR(L4+4-WEEKDAY(L4+6)),1,3)))/7))</f>
        <v>9</v>
      </c>
      <c r="M3" s="42" t="str">
        <f>IF(M4="","",1+INT((M4-DATE(YEAR(M4+4-WEEKDAY(M4+6)),1,5)+WEEKDAY(DATE(YEAR(M4+4-WEEKDAY(M4+6)),1,3)))/7))</f>
        <v/>
      </c>
      <c r="N3" s="43">
        <f>1+INT((N2-DATE(YEAR(N2+4-WEEKDAY(N2+6)),1,5)+WEEKDAY(DATE(YEAR(N2+4-WEEKDAY(N2+6)),1,3)))/7)</f>
        <v>9</v>
      </c>
      <c r="O3" s="44">
        <f>IF(O4="","",1+INT((O4-DATE(YEAR(O4+4-WEEKDAY(O4+6)),1,5)+WEEKDAY(DATE(YEAR(O4+4-WEEKDAY(O4+6)),1,3)))/7))</f>
        <v>10</v>
      </c>
      <c r="P3" s="42">
        <f>IF(P4="","",1+INT((P4-DATE(YEAR(P4+4-WEEKDAY(P4+6)),1,5)+WEEKDAY(DATE(YEAR(P4+4-WEEKDAY(P4+6)),1,3)))/7))</f>
        <v>11</v>
      </c>
      <c r="Q3" s="42">
        <f>IF(Q4="","",1+INT((Q4-DATE(YEAR(Q4+4-WEEKDAY(Q4+6)),1,5)+WEEKDAY(DATE(YEAR(Q4+4-WEEKDAY(Q4+6)),1,3)))/7))</f>
        <v>12</v>
      </c>
      <c r="R3" s="43">
        <f>IF(R4="","",1+INT((R4-DATE(YEAR(R4+4-WEEKDAY(R4+6)),1,5)+WEEKDAY(DATE(YEAR(R4+4-WEEKDAY(R4+6)),1,3)))/7))</f>
        <v>13</v>
      </c>
      <c r="S3" s="42" t="str">
        <f>IF(S4="","",1+INT((S4-DATE(YEAR(S4+4-WEEKDAY(S4+6)),1,5)+WEEKDAY(DATE(YEAR(S4+4-WEEKDAY(S4+6)),1,3)))/7))</f>
        <v/>
      </c>
      <c r="T3" s="45">
        <f>1+INT((T2-DATE(YEAR(T2+4-WEEKDAY(T2+6)),1,5)+WEEKDAY(DATE(YEAR(T2+4-WEEKDAY(T2+6)),1,3)))/7)</f>
        <v>13</v>
      </c>
      <c r="U3" s="46">
        <f>IF(U4="","",1+INT((U4-DATE(YEAR(U4+4-WEEKDAY(U4+6)),1,5)+WEEKDAY(DATE(YEAR(U4+4-WEEKDAY(U4+6)),1,3)))/7))</f>
        <v>14</v>
      </c>
      <c r="V3" s="45">
        <f>IF(V4="","",1+INT((V4-DATE(YEAR(V4+4-WEEKDAY(V4+6)),1,5)+WEEKDAY(DATE(YEAR(V4+4-WEEKDAY(V4+6)),1,3)))/7))</f>
        <v>15</v>
      </c>
      <c r="W3" s="46">
        <f>IF(W4="","",1+INT((W4-DATE(YEAR(W4+4-WEEKDAY(W4+6)),1,5)+WEEKDAY(DATE(YEAR(W4+4-WEEKDAY(W4+6)),1,3)))/7))</f>
        <v>16</v>
      </c>
      <c r="X3" s="45">
        <f>IF(X4="","",1+INT((X4-DATE(YEAR(X4+4-WEEKDAY(X4+6)),1,5)+WEEKDAY(DATE(YEAR(X4+4-WEEKDAY(X4+6)),1,3)))/7))</f>
        <v>17</v>
      </c>
      <c r="Y3" s="45" t="str">
        <f>IF(Y4="","",1+INT((Y4-DATE(YEAR(Y4+4-WEEKDAY(Y4+6)),1,5)+WEEKDAY(DATE(YEAR(Y4+4-WEEKDAY(Y4+6)),1,3)))/7))</f>
        <v/>
      </c>
      <c r="Z3" s="47">
        <f>1+INT((Z2-DATE(YEAR(Z2+4-WEEKDAY(Z2+6)),1,5)+WEEKDAY(DATE(YEAR(Z2+4-WEEKDAY(Z2+6)),1,3)))/7)</f>
        <v>18</v>
      </c>
      <c r="AA3" s="46">
        <f>IF(AA4="","",1+INT((AA4-DATE(YEAR(AA4+4-WEEKDAY(AA4+6)),1,5)+WEEKDAY(DATE(YEAR(AA4+4-WEEKDAY(AA4+6)),1,3)))/7))</f>
        <v>19</v>
      </c>
      <c r="AB3" s="45">
        <f>IF(AB4="","",1+INT((AB4-DATE(YEAR(AB4+4-WEEKDAY(AB4+6)),1,5)+WEEKDAY(DATE(YEAR(AB4+4-WEEKDAY(AB4+6)),1,3)))/7))</f>
        <v>20</v>
      </c>
      <c r="AC3" s="46">
        <f>IF(AC4="","",1+INT((AC4-DATE(YEAR(AC4+4-WEEKDAY(AC4+6)),1,5)+WEEKDAY(DATE(YEAR(AC4+4-WEEKDAY(AC4+6)),1,3)))/7))</f>
        <v>21</v>
      </c>
      <c r="AD3" s="45">
        <f>IF(AD4="","",1+INT((AD4-DATE(YEAR(AD4+4-WEEKDAY(AD4+6)),1,5)+WEEKDAY(DATE(YEAR(AD4+4-WEEKDAY(AD4+6)),1,3)))/7))</f>
        <v>22</v>
      </c>
      <c r="AE3" s="45" t="str">
        <f>IF(AE4="","",1+INT((AE4-DATE(YEAR(AE4+4-WEEKDAY(AE4+6)),1,5)+WEEKDAY(DATE(YEAR(AE4+4-WEEKDAY(AE4+6)),1,3)))/7))</f>
        <v/>
      </c>
      <c r="AF3" s="47">
        <f>1+INT((AF2-DATE(YEAR(AF2+4-WEEKDAY(AF2+6)),1,5)+WEEKDAY(DATE(YEAR(AF2+4-WEEKDAY(AF2+6)),1,3)))/7)</f>
        <v>22</v>
      </c>
      <c r="AG3" s="45">
        <f>IF(AG4="","",1+INT((AG4-DATE(YEAR(AG4+4-WEEKDAY(AG4+6)),1,5)+WEEKDAY(DATE(YEAR(AG4+4-WEEKDAY(AG4+6)),1,3)))/7))</f>
        <v>23</v>
      </c>
      <c r="AH3" s="47">
        <f>IF(AH4="","",1+INT((AH4-DATE(YEAR(AH4+4-WEEKDAY(AH4+6)),1,5)+WEEKDAY(DATE(YEAR(AH4+4-WEEKDAY(AH4+6)),1,3)))/7))</f>
        <v>24</v>
      </c>
      <c r="AI3" s="46">
        <f>IF(AI4="","",1+INT((AI4-DATE(YEAR(AI4+4-WEEKDAY(AI4+6)),1,5)+WEEKDAY(DATE(YEAR(AI4+4-WEEKDAY(AI4+6)),1,3)))/7))</f>
        <v>25</v>
      </c>
      <c r="AJ3" s="45">
        <f>IF(AJ4="","",1+INT((AJ4-DATE(YEAR(AJ4+4-WEEKDAY(AJ4+6)),1,5)+WEEKDAY(DATE(YEAR(AJ4+4-WEEKDAY(AJ4+6)),1,3)))/7))</f>
        <v>26</v>
      </c>
      <c r="AK3" s="121" t="str">
        <f>IF(AK4="","",1+INT((AK4-DATE(YEAR(AK4+4-WEEKDAY(AK4+6)),1,5)+WEEKDAY(DATE(YEAR(AK4+4-WEEKDAY(AK4+6)),1,3)))/7))</f>
        <v/>
      </c>
    </row>
    <row r="4" spans="1:41" s="87" customFormat="1" ht="12" customHeight="1" x14ac:dyDescent="0.2">
      <c r="A4" s="19" t="s">
        <v>0</v>
      </c>
      <c r="B4" s="34" t="str">
        <f>IF(TEXT(B2,"dddd")=$A4,B2,"")</f>
        <v/>
      </c>
      <c r="C4" s="29">
        <f>B16+1</f>
        <v>42737</v>
      </c>
      <c r="D4" s="3">
        <f>C16+1</f>
        <v>42744</v>
      </c>
      <c r="E4" s="29">
        <f>D16+1</f>
        <v>42751</v>
      </c>
      <c r="F4" s="3">
        <f>IF(AND(E16&lt;&gt;"",IF(ISERROR(TEXT(E16+1,"mmm")),"",TEXT(E16+1,"mmm"))=TEXT(B2,"mmm")),E16+1,"")</f>
        <v>42758</v>
      </c>
      <c r="G4" s="35">
        <f>IF(AND(F16&lt;&gt;"",IF(ISERROR(TEXT(F16+1,"mmm")),"",TEXT(F16+1,"mmm"))=TEXT(B2,"mmm")),F16+1,"")</f>
        <v>42765</v>
      </c>
      <c r="H4" s="3" t="str">
        <f>IF(TEXT(H2,"dddd")=$A4,H2,"")</f>
        <v/>
      </c>
      <c r="I4" s="29">
        <f>H16+1</f>
        <v>42772</v>
      </c>
      <c r="J4" s="3">
        <f>I16+1</f>
        <v>42779</v>
      </c>
      <c r="K4" s="223">
        <f>J16+1</f>
        <v>42786</v>
      </c>
      <c r="L4" s="3">
        <f>IF(AND(K16&lt;&gt;"",IF(ISERROR(TEXT(K16+1,"mmm")),"",TEXT(K16+1,"mmm"))=TEXT(H2,"mmm")),K16+1,"")</f>
        <v>42793</v>
      </c>
      <c r="M4" s="24" t="str">
        <f>IF(AND(L16&lt;&gt;"",IF(ISERROR(TEXT(L16+1,"mmm")),"",TEXT(L16+1,"mmm"))=TEXT(H2,"mmm")),L16+1,"")</f>
        <v/>
      </c>
      <c r="N4" s="34" t="str">
        <f>IF(TEXT(N2,"dddd")=$A4,N2,"")</f>
        <v/>
      </c>
      <c r="O4" s="29">
        <f>N16+1</f>
        <v>42800</v>
      </c>
      <c r="P4" s="3">
        <f>O16+1</f>
        <v>42807</v>
      </c>
      <c r="Q4" s="29">
        <f>P16+1</f>
        <v>42814</v>
      </c>
      <c r="R4" s="3">
        <f>IF(AND(Q16&lt;&gt;"",IF(ISERROR(TEXT(Q16+1,"mmm")),"",TEXT(Q16+1,"mmm"))=TEXT(N2,"mmm")),Q16+1,"")</f>
        <v>42821</v>
      </c>
      <c r="S4" s="35" t="str">
        <f>IF(AND(R16&lt;&gt;"",IF(ISERROR(TEXT(R16+1,"mmm")),"",TEXT(R16+1,"mmm"))=TEXT(N2,"mmm")),R16+1,"")</f>
        <v/>
      </c>
      <c r="T4" s="3" t="str">
        <f>IF(TEXT(T2,"dddd")=$A4,T2,"")</f>
        <v/>
      </c>
      <c r="U4" s="29">
        <f>T16+1</f>
        <v>42828</v>
      </c>
      <c r="V4" s="29">
        <f>U16+1</f>
        <v>42835</v>
      </c>
      <c r="W4" s="155">
        <f>V16+1</f>
        <v>42842</v>
      </c>
      <c r="X4" s="3">
        <f>IF(AND(W16&lt;&gt;"",IF(ISERROR(TEXT(W16+1,"mmm")),"",TEXT(W16+1,"mmm"))=TEXT(T2,"mmm")),W16+1,"")</f>
        <v>42849</v>
      </c>
      <c r="Y4" s="24" t="str">
        <f>IF(AND(X16&lt;&gt;"",IF(ISERROR(TEXT(X16+1,"mmm")),"",TEXT(X16+1,"mmm"))=TEXT(T2,"mmm")),X16+1,"")</f>
        <v/>
      </c>
      <c r="Z4" s="34">
        <f>IF(TEXT(Z2,"dddd")=$A4,Z2,"")</f>
        <v>42856</v>
      </c>
      <c r="AA4" s="29">
        <f>Z16+1</f>
        <v>42863</v>
      </c>
      <c r="AB4" s="29">
        <f>AA16+1</f>
        <v>42870</v>
      </c>
      <c r="AC4" s="155">
        <f>AB16+1</f>
        <v>42877</v>
      </c>
      <c r="AD4" s="3">
        <f>IF(AND(AC16&lt;&gt;"",IF(ISERROR(TEXT(AC16+1,"mmm")),"",TEXT(AC16+1,"mmm"))=TEXT(Z2,"mmm")),AC16+1,"")</f>
        <v>42884</v>
      </c>
      <c r="AE4" s="35" t="str">
        <f>IF(AND(AD16&lt;&gt;"",IF(ISERROR(TEXT(AD16+1,"mmm")),"",TEXT(AD16+1,"mmm"))=TEXT(Z2,"mmm")),AD16+1,"")</f>
        <v/>
      </c>
      <c r="AF4" s="3" t="str">
        <f>IF(TEXT(AF2,"dddd")=$A4,AF2,"")</f>
        <v/>
      </c>
      <c r="AG4" s="29">
        <f>AF16+1</f>
        <v>42891</v>
      </c>
      <c r="AH4" s="3">
        <f>AG16+1</f>
        <v>42898</v>
      </c>
      <c r="AI4" s="29">
        <f>AH16+1</f>
        <v>42905</v>
      </c>
      <c r="AJ4" s="3">
        <f>IF(AND(AI16&lt;&gt;"",IF(ISERROR(TEXT(AI16+1,"mmm")),"",TEXT(AI16+1,"mmm"))=TEXT(AF2,"mmm")),AI16+1,"")</f>
        <v>42912</v>
      </c>
      <c r="AK4" s="35" t="str">
        <f>IF(AND(AJ16&lt;&gt;"",IF(ISERROR(TEXT(AJ16+1,"mmm")),"",TEXT(AJ16+1,"mmm"))=TEXT(AF2,"mmm")),AJ16+1,"")</f>
        <v/>
      </c>
      <c r="AM4"/>
      <c r="AO4" s="87">
        <v>0</v>
      </c>
    </row>
    <row r="5" spans="1:41" s="87" customFormat="1" ht="12" customHeight="1" x14ac:dyDescent="0.2">
      <c r="A5" s="12"/>
      <c r="B5" s="32"/>
      <c r="C5" s="28"/>
      <c r="D5" s="86"/>
      <c r="E5" s="28"/>
      <c r="F5" s="86"/>
      <c r="G5" s="33"/>
      <c r="H5" s="86"/>
      <c r="I5" s="28"/>
      <c r="J5" s="86"/>
      <c r="K5" s="224"/>
      <c r="L5" s="86"/>
      <c r="M5" s="25"/>
      <c r="N5" s="32"/>
      <c r="O5" s="28"/>
      <c r="P5" s="86"/>
      <c r="Q5" s="28"/>
      <c r="R5" s="86" t="str">
        <f>IF(ISNA(VLOOKUP(R4,feestdagen,5,0))=TRUE," ","F")</f>
        <v xml:space="preserve"> </v>
      </c>
      <c r="S5" s="33"/>
      <c r="T5" s="86" t="str">
        <f>IF(ISNA(VLOOKUP(T4,feestdagen,5,0))=TRUE," ","F")</f>
        <v xml:space="preserve"> </v>
      </c>
      <c r="U5" s="28" t="str">
        <f>IF(ISNA(VLOOKUP(U4,feestdagen,5,0))=TRUE," ","F")</f>
        <v xml:space="preserve"> </v>
      </c>
      <c r="V5" s="28" t="str">
        <f>IF(ISNA(VLOOKUP(V4,feestdagen,5,0))=TRUE," ","F")</f>
        <v xml:space="preserve"> </v>
      </c>
      <c r="W5" s="156" t="str">
        <f>IF(ISNA(VLOOKUP(W4,feestdagen,5,0))=TRUE," ","F")</f>
        <v>F</v>
      </c>
      <c r="X5" s="86"/>
      <c r="Y5" s="25"/>
      <c r="Z5" s="32" t="str">
        <f t="shared" ref="Z5:AH5" si="0">IF(ISNA(VLOOKUP(Z4,feestdagen,5,0))=TRUE," ","F")</f>
        <v>F</v>
      </c>
      <c r="AA5" s="28" t="str">
        <f t="shared" si="0"/>
        <v xml:space="preserve"> </v>
      </c>
      <c r="AB5" s="28" t="str">
        <f t="shared" si="0"/>
        <v xml:space="preserve"> </v>
      </c>
      <c r="AC5" s="156" t="str">
        <f t="shared" si="0"/>
        <v xml:space="preserve"> </v>
      </c>
      <c r="AD5" s="86" t="str">
        <f t="shared" si="0"/>
        <v xml:space="preserve"> </v>
      </c>
      <c r="AE5" s="33" t="str">
        <f t="shared" si="0"/>
        <v xml:space="preserve"> </v>
      </c>
      <c r="AF5" s="86" t="str">
        <f t="shared" si="0"/>
        <v xml:space="preserve"> </v>
      </c>
      <c r="AG5" s="28" t="str">
        <f t="shared" si="0"/>
        <v>F</v>
      </c>
      <c r="AH5" s="86" t="str">
        <f t="shared" si="0"/>
        <v xml:space="preserve"> </v>
      </c>
      <c r="AI5" s="28"/>
      <c r="AJ5" s="86"/>
      <c r="AK5" s="33"/>
      <c r="AM5"/>
    </row>
    <row r="6" spans="1:41" ht="12" customHeight="1" x14ac:dyDescent="0.2">
      <c r="A6" s="19" t="s">
        <v>1</v>
      </c>
      <c r="B6" s="34" t="str">
        <f>IF(AND(B4="",TEXT(B2,"dddd")=$A6),B2,IF(AND(B4&lt;&gt;""),B4+1,""))</f>
        <v/>
      </c>
      <c r="C6" s="29">
        <f>C4+1</f>
        <v>42738</v>
      </c>
      <c r="D6" s="3">
        <f>D4+1</f>
        <v>42745</v>
      </c>
      <c r="E6" s="29">
        <f>E4+1</f>
        <v>42752</v>
      </c>
      <c r="F6" s="3">
        <f>IF(AND(F4&lt;&gt;"",IF(ISERROR(TEXT(F4+1,"mmm")),"",TEXT(F4+1,"mmm"))=TEXT(B2,"mmm")),F4+1,"")</f>
        <v>42759</v>
      </c>
      <c r="G6" s="35">
        <f>IF(AND(G4&lt;&gt;"",IF(ISERROR(TEXT(G4+1,"mmm")),"",TEXT(G4+1,"mmm"))=TEXT(B2,"mmm")),G4+1,"")</f>
        <v>42766</v>
      </c>
      <c r="H6" s="3" t="str">
        <f>IF(AND(H4="",TEXT(H2,"dddd")=$A6),H2,IF(AND(H4&lt;&gt;""),H4+1,""))</f>
        <v/>
      </c>
      <c r="I6" s="29">
        <f>I4+1</f>
        <v>42773</v>
      </c>
      <c r="J6" s="3">
        <f>J4+1</f>
        <v>42780</v>
      </c>
      <c r="K6" s="29">
        <f>K4+1</f>
        <v>42787</v>
      </c>
      <c r="L6" s="3">
        <f>IF(AND(L4&lt;&gt;"",IF(ISERROR(TEXT(L4+1,"mmm")),"",TEXT(L4+1,"mmm"))=TEXT(H2,"mmm")),L4+1,"")</f>
        <v>42794</v>
      </c>
      <c r="M6" s="24" t="str">
        <f>IF(AND(M4&lt;&gt;"",IF(ISERROR(TEXT(M4+1,"mmm")),"",TEXT(M4+1,"mmm"))=TEXT(H2,"mmm")),M4+1,"")</f>
        <v/>
      </c>
      <c r="N6" s="34" t="str">
        <f>IF(AND(N4="",TEXT(N2,"dddd")=$A6),N2,IF(AND(N4&lt;&gt;""),N4+1,""))</f>
        <v/>
      </c>
      <c r="O6" s="29">
        <f>O4+1</f>
        <v>42801</v>
      </c>
      <c r="P6" s="3">
        <f>P4+1</f>
        <v>42808</v>
      </c>
      <c r="Q6" s="29">
        <f>Q4+1</f>
        <v>42815</v>
      </c>
      <c r="R6" s="3">
        <f>IF(AND(R4&lt;&gt;"",IF(ISERROR(TEXT(R4+1,"mmm")),"",TEXT(R4+1,"mmm"))=TEXT(N2,"mmm")),R4+1,"")</f>
        <v>42822</v>
      </c>
      <c r="S6" s="35" t="str">
        <f>IF(AND(S4&lt;&gt;"",IF(ISERROR(TEXT(S4+1,"mmm")),"",TEXT(S4+1,"mmm"))=TEXT(N2,"mmm")),S4+1,"")</f>
        <v/>
      </c>
      <c r="T6" s="3" t="str">
        <f>IF(AND(T4="",TEXT(T2,"dddd")=$A6),T2,IF(AND(T4&lt;&gt;""),T4+1,""))</f>
        <v/>
      </c>
      <c r="U6" s="29">
        <f>U4+1</f>
        <v>42829</v>
      </c>
      <c r="V6" s="29">
        <f>V4+1</f>
        <v>42836</v>
      </c>
      <c r="W6" s="155">
        <f>W4+1</f>
        <v>42843</v>
      </c>
      <c r="X6" s="3">
        <f>IF(AND(X4&lt;&gt;"",IF(ISERROR(TEXT(X4+1,"mmm")),"",TEXT(X4+1,"mmm"))=TEXT(T2,"mmm")),X4+1,"")</f>
        <v>42850</v>
      </c>
      <c r="Y6" s="24" t="str">
        <f>IF(AND(Y4&lt;&gt;"",IF(ISERROR(TEXT(Y4+1,"mmm")),"",TEXT(Y4+1,"mmm"))=TEXT(T2,"mmm")),Y4+1,"")</f>
        <v/>
      </c>
      <c r="Z6" s="34">
        <f>IF(AND(Z4="",TEXT(Z2,"dddd")=$A6),Z2,IF(AND(Z4&lt;&gt;""),Z4+1,""))</f>
        <v>42857</v>
      </c>
      <c r="AA6" s="29">
        <f>AA4+1</f>
        <v>42864</v>
      </c>
      <c r="AB6" s="29">
        <f>AB4+1</f>
        <v>42871</v>
      </c>
      <c r="AC6" s="155">
        <f>AC4+1</f>
        <v>42878</v>
      </c>
      <c r="AD6" s="3">
        <f>IF(AND(AD4&lt;&gt;"",IF(ISERROR(TEXT(AD4+1,"mmm")),"",TEXT(AD4+1,"mmm"))=TEXT(Z2,"mmm")),AD4+1,"")</f>
        <v>42885</v>
      </c>
      <c r="AE6" s="35" t="str">
        <f>IF(AND(AE4&lt;&gt;"",IF(ISERROR(TEXT(AE4+1,"mmm")),"",TEXT(AE4+1,"mmm"))=TEXT(Z2,"mmm")),AE4+1,"")</f>
        <v/>
      </c>
      <c r="AF6" s="3" t="str">
        <f>IF(AND(AF4="",TEXT(AF2,"dddd")=$A6),AF2,IF(AND(AF4&lt;&gt;""),AF4+1,""))</f>
        <v/>
      </c>
      <c r="AG6" s="29">
        <f>AG4+1</f>
        <v>42892</v>
      </c>
      <c r="AH6" s="3">
        <f>AH4+1</f>
        <v>42899</v>
      </c>
      <c r="AI6" s="29">
        <f>AI4+1</f>
        <v>42906</v>
      </c>
      <c r="AJ6" s="3">
        <f>IF(AND(AJ4&lt;&gt;"",IF(ISERROR(TEXT(AJ4+1,"mmm")),"",TEXT(AJ4+1,"mmm"))=TEXT(AF2,"mmm")),AJ4+1,"")</f>
        <v>42913</v>
      </c>
      <c r="AK6" s="35" t="str">
        <f>IF(AND(AK4&lt;&gt;"",IF(ISERROR(TEXT(AK4+1,"mmm")),"",TEXT(AK4+1,"mmm"))=TEXT(AF2,"mmm")),AK4+1,"")</f>
        <v/>
      </c>
      <c r="AM6"/>
      <c r="AN6" s="87"/>
    </row>
    <row r="7" spans="1:41" s="87" customFormat="1" ht="12" customHeight="1" x14ac:dyDescent="0.2">
      <c r="A7" s="12"/>
      <c r="B7" s="32" t="str">
        <f>IF(ISNA(VLOOKUP(B6,feestdagen,5,0))=TRUE," ","F")</f>
        <v xml:space="preserve"> </v>
      </c>
      <c r="C7" s="28"/>
      <c r="D7" s="86"/>
      <c r="E7" s="28"/>
      <c r="F7" s="86"/>
      <c r="G7" s="33"/>
      <c r="H7" s="86"/>
      <c r="I7" s="28"/>
      <c r="J7" s="86"/>
      <c r="K7" s="28"/>
      <c r="L7" s="86"/>
      <c r="M7" s="25"/>
      <c r="N7" s="32"/>
      <c r="O7" s="28"/>
      <c r="P7" s="86"/>
      <c r="Q7" s="28"/>
      <c r="R7" s="86" t="str">
        <f>IF(ISNA(VLOOKUP(R6,feestdagen,5,0))=TRUE," ","F")</f>
        <v xml:space="preserve"> </v>
      </c>
      <c r="S7" s="33"/>
      <c r="T7" s="86" t="str">
        <f>IF(ISNA(VLOOKUP(T6,feestdagen,5,0))=TRUE," ","F")</f>
        <v xml:space="preserve"> </v>
      </c>
      <c r="U7" s="28" t="str">
        <f>IF(ISNA(VLOOKUP(U6,feestdagen,5,0))=TRUE," ","F")</f>
        <v xml:space="preserve"> </v>
      </c>
      <c r="V7" s="28" t="str">
        <f>IF(ISNA(VLOOKUP(V6,feestdagen,5,0))=TRUE," ","F")</f>
        <v xml:space="preserve"> </v>
      </c>
      <c r="W7" s="156" t="str">
        <f>IF(ISNA(VLOOKUP(W6,feestdagen,5,0))=TRUE," ","F")</f>
        <v xml:space="preserve"> </v>
      </c>
      <c r="X7" s="86"/>
      <c r="Y7" s="25"/>
      <c r="Z7" s="32" t="str">
        <f t="shared" ref="Z7:AH7" si="1">IF(ISNA(VLOOKUP(Z6,feestdagen,5,0))=TRUE," ","F")</f>
        <v xml:space="preserve"> </v>
      </c>
      <c r="AA7" s="28" t="str">
        <f t="shared" si="1"/>
        <v xml:space="preserve"> </v>
      </c>
      <c r="AB7" s="28" t="str">
        <f t="shared" si="1"/>
        <v xml:space="preserve"> </v>
      </c>
      <c r="AC7" s="156" t="str">
        <f t="shared" si="1"/>
        <v xml:space="preserve"> </v>
      </c>
      <c r="AD7" s="86" t="str">
        <f t="shared" si="1"/>
        <v xml:space="preserve"> </v>
      </c>
      <c r="AE7" s="33" t="str">
        <f t="shared" si="1"/>
        <v xml:space="preserve"> </v>
      </c>
      <c r="AF7" s="86" t="str">
        <f t="shared" si="1"/>
        <v xml:space="preserve"> </v>
      </c>
      <c r="AG7" s="28" t="str">
        <f t="shared" si="1"/>
        <v xml:space="preserve"> </v>
      </c>
      <c r="AH7" s="86" t="str">
        <f t="shared" si="1"/>
        <v xml:space="preserve"> </v>
      </c>
      <c r="AI7" s="28"/>
      <c r="AJ7" s="86"/>
      <c r="AK7" s="33"/>
      <c r="AM7"/>
    </row>
    <row r="8" spans="1:41" ht="12" customHeight="1" x14ac:dyDescent="0.2">
      <c r="A8" s="19" t="s">
        <v>2</v>
      </c>
      <c r="B8" s="34" t="str">
        <f>IF(AND(B6="",TEXT(B2,"dddd")=$A8),B2,IF(AND(B6&lt;&gt;""),B6+1,""))</f>
        <v/>
      </c>
      <c r="C8" s="29">
        <f>C6+1</f>
        <v>42739</v>
      </c>
      <c r="D8" s="3">
        <f>D6+1</f>
        <v>42746</v>
      </c>
      <c r="E8" s="29">
        <f>E6+1</f>
        <v>42753</v>
      </c>
      <c r="F8" s="3">
        <f>IF(AND(F6&lt;&gt;"",IF(ISERROR(TEXT(F6+1,"mmm")),"",TEXT(F6+1,"mmm"))=TEXT(B2,"mmm")),F6+1,"")</f>
        <v>42760</v>
      </c>
      <c r="G8" s="35" t="str">
        <f>IF(AND(G6&lt;&gt;"",IF(ISERROR(TEXT(G6+1,"mmm")),"",TEXT(G6+1,"mmm"))=TEXT(B2,"mmm")),G6+1,"")</f>
        <v/>
      </c>
      <c r="H8" s="3">
        <f>IF(AND(H6="",TEXT(H2,"dddd")=$A8),H2,IF(AND(H6&lt;&gt;""),H6+1,""))</f>
        <v>42767</v>
      </c>
      <c r="I8" s="29">
        <f>I6+1</f>
        <v>42774</v>
      </c>
      <c r="J8" s="3">
        <f>J6+1</f>
        <v>42781</v>
      </c>
      <c r="K8" s="29">
        <f>K6+1</f>
        <v>42788</v>
      </c>
      <c r="L8" s="3" t="str">
        <f>IF(AND(L6&lt;&gt;"",IF(ISERROR(TEXT(L6+1,"mmm")),"",TEXT(L6+1,"mmm"))=TEXT(H2,"mmm")),L6+1,"")</f>
        <v/>
      </c>
      <c r="M8" s="24" t="str">
        <f>IF(AND(M6&lt;&gt;"",IF(ISERROR(TEXT(M6+1,"mmm")),"",TEXT(M6+1,"mmm"))=TEXT(H2,"mmm")),M6+1,"")</f>
        <v/>
      </c>
      <c r="N8" s="34">
        <f>IF(AND(N6="",TEXT(N2,"dddd")=$A8),N2,IF(AND(N6&lt;&gt;""),N6+1,""))</f>
        <v>42795</v>
      </c>
      <c r="O8" s="29">
        <f>O6+1</f>
        <v>42802</v>
      </c>
      <c r="P8" s="3">
        <f>P6+1</f>
        <v>42809</v>
      </c>
      <c r="Q8" s="29">
        <f>Q6+1</f>
        <v>42816</v>
      </c>
      <c r="R8" s="3">
        <f>IF(AND(R6&lt;&gt;"",IF(ISERROR(TEXT(R6+1,"mmm")),"",TEXT(R6+1,"mmm"))=TEXT(N2,"mmm")),R6+1,"")</f>
        <v>42823</v>
      </c>
      <c r="S8" s="35" t="str">
        <f>IF(AND(S6&lt;&gt;"",IF(ISERROR(TEXT(S6+1,"mmm")),"",TEXT(S6+1,"mmm"))=TEXT(N2,"mmm")),S6+1,"")</f>
        <v/>
      </c>
      <c r="T8" s="3" t="str">
        <f>IF(AND(T6="",TEXT(T2,"dddd")=$A8),T2,IF(AND(T6&lt;&gt;""),T6+1,""))</f>
        <v/>
      </c>
      <c r="U8" s="29">
        <f>U6+1</f>
        <v>42830</v>
      </c>
      <c r="V8" s="29">
        <f>V6+1</f>
        <v>42837</v>
      </c>
      <c r="W8" s="155">
        <f>W6+1</f>
        <v>42844</v>
      </c>
      <c r="X8" s="3">
        <f>IF(AND(X6&lt;&gt;"",IF(ISERROR(TEXT(X6+1,"mmm")),"",TEXT(X6+1,"mmm"))=TEXT(T2,"mmm")),X6+1,"")</f>
        <v>42851</v>
      </c>
      <c r="Y8" s="24" t="str">
        <f>IF(AND(Y6&lt;&gt;"",IF(ISERROR(TEXT(Y6+1,"mmm")),"",TEXT(Y6+1,"mmm"))=TEXT(T2,"mmm")),Y6+1,"")</f>
        <v/>
      </c>
      <c r="Z8" s="34">
        <f>IF(AND(Z6="",TEXT(Z2,"dddd")=$A8),Z2,IF(AND(Z6&lt;&gt;""),Z6+1,""))</f>
        <v>42858</v>
      </c>
      <c r="AA8" s="29">
        <f>AA6+1</f>
        <v>42865</v>
      </c>
      <c r="AB8" s="29">
        <f>AB6+1</f>
        <v>42872</v>
      </c>
      <c r="AC8" s="155">
        <f>AC6+1</f>
        <v>42879</v>
      </c>
      <c r="AD8" s="3">
        <f>IF(AND(AD6&lt;&gt;"",IF(ISERROR(TEXT(AD6+1,"mmm")),"",TEXT(AD6+1,"mmm"))=TEXT(Z2,"mmm")),AD6+1,"")</f>
        <v>42886</v>
      </c>
      <c r="AE8" s="35" t="str">
        <f>IF(AND(AE6&lt;&gt;"",IF(ISERROR(TEXT(AE6+1,"mmm")),"",TEXT(AE6+1,"mmm"))=TEXT(Z2,"mmm")),AE6+1,"")</f>
        <v/>
      </c>
      <c r="AF8" s="3" t="str">
        <f>IF(AND(AF6="",TEXT(AF2,"dddd")=$A8),AF2,IF(AND(AF6&lt;&gt;""),AF6+1,""))</f>
        <v/>
      </c>
      <c r="AG8" s="29">
        <f>AG6+1</f>
        <v>42893</v>
      </c>
      <c r="AH8" s="3">
        <f>AH6+1</f>
        <v>42900</v>
      </c>
      <c r="AI8" s="29">
        <f>AI6+1</f>
        <v>42907</v>
      </c>
      <c r="AJ8" s="3">
        <f>IF(AND(AJ6&lt;&gt;"",IF(ISERROR(TEXT(AJ6+1,"mmm")),"",TEXT(AJ6+1,"mmm"))=TEXT(AF2,"mmm")),AJ6+1,"")</f>
        <v>42914</v>
      </c>
      <c r="AK8" s="35" t="str">
        <f>IF(AND(AK6&lt;&gt;"",IF(ISERROR(TEXT(AK6+1,"mmm")),"",TEXT(AK6+1,"mmm"))=TEXT(AF2,"mmm")),AK6+1,"")</f>
        <v/>
      </c>
      <c r="AM8"/>
      <c r="AN8" s="87"/>
    </row>
    <row r="9" spans="1:41" s="87" customFormat="1" ht="12" customHeight="1" x14ac:dyDescent="0.2">
      <c r="A9" s="12"/>
      <c r="B9" s="32" t="str">
        <f>IF(ISNA(VLOOKUP(B8,feestdagen,5,0))=TRUE," ","F")</f>
        <v xml:space="preserve"> </v>
      </c>
      <c r="C9" s="28"/>
      <c r="D9" s="86"/>
      <c r="E9" s="28"/>
      <c r="F9" s="86"/>
      <c r="G9" s="33"/>
      <c r="H9" s="86"/>
      <c r="I9" s="28"/>
      <c r="J9" s="86"/>
      <c r="K9" s="28"/>
      <c r="L9" s="86"/>
      <c r="M9" s="25"/>
      <c r="N9" s="32"/>
      <c r="O9" s="28"/>
      <c r="P9" s="86"/>
      <c r="Q9" s="28"/>
      <c r="R9" s="86"/>
      <c r="S9" s="33"/>
      <c r="T9" s="86" t="str">
        <f>IF(ISNA(VLOOKUP(T8,feestdagen,5,0))=TRUE," ","F")</f>
        <v xml:space="preserve"> </v>
      </c>
      <c r="U9" s="28" t="str">
        <f>IF(ISNA(VLOOKUP(U8,feestdagen,5,0))=TRUE," ","F")</f>
        <v xml:space="preserve"> </v>
      </c>
      <c r="V9" s="28" t="str">
        <f>IF(ISNA(VLOOKUP(V8,feestdagen,5,0))=TRUE," ","F")</f>
        <v xml:space="preserve"> </v>
      </c>
      <c r="W9" s="156"/>
      <c r="X9" s="86"/>
      <c r="Y9" s="25"/>
      <c r="Z9" s="32" t="str">
        <f t="shared" ref="Z9:AG9" si="2">IF(ISNA(VLOOKUP(Z8,feestdagen,5,0))=TRUE," ","F")</f>
        <v xml:space="preserve"> </v>
      </c>
      <c r="AA9" s="28" t="str">
        <f t="shared" si="2"/>
        <v xml:space="preserve"> </v>
      </c>
      <c r="AB9" s="28" t="str">
        <f t="shared" si="2"/>
        <v xml:space="preserve"> </v>
      </c>
      <c r="AC9" s="156" t="str">
        <f t="shared" si="2"/>
        <v xml:space="preserve"> </v>
      </c>
      <c r="AD9" s="86" t="str">
        <f t="shared" si="2"/>
        <v xml:space="preserve"> </v>
      </c>
      <c r="AE9" s="33" t="str">
        <f t="shared" si="2"/>
        <v xml:space="preserve"> </v>
      </c>
      <c r="AF9" s="86" t="str">
        <f t="shared" si="2"/>
        <v xml:space="preserve"> </v>
      </c>
      <c r="AG9" s="28" t="str">
        <f t="shared" si="2"/>
        <v xml:space="preserve"> </v>
      </c>
      <c r="AH9" s="5"/>
      <c r="AI9" s="28"/>
      <c r="AJ9" s="86"/>
      <c r="AK9" s="33"/>
    </row>
    <row r="10" spans="1:41" ht="12" customHeight="1" x14ac:dyDescent="0.2">
      <c r="A10" s="19" t="s">
        <v>3</v>
      </c>
      <c r="B10" s="34" t="str">
        <f>IF(AND(B8="",TEXT(B2,"dddd")=$A10),B2,IF(AND(B8&lt;&gt;""),B8+1,""))</f>
        <v/>
      </c>
      <c r="C10" s="29">
        <f>C8+1</f>
        <v>42740</v>
      </c>
      <c r="D10" s="3">
        <f>D8+1</f>
        <v>42747</v>
      </c>
      <c r="E10" s="29">
        <f>E8+1</f>
        <v>42754</v>
      </c>
      <c r="F10" s="3">
        <f>IF(AND(F8&lt;&gt;"",IF(ISERROR(TEXT(F8+1,"mmm")),"",TEXT(F8+1,"mmm"))=TEXT(B2,"mmm")),F8+1,"")</f>
        <v>42761</v>
      </c>
      <c r="G10" s="35" t="str">
        <f>IF(AND(G8&lt;&gt;"",IF(ISERROR(TEXT(G8+1,"mmm")),"",TEXT(G8+1,"mmm"))=TEXT(B2,"mmm")),G8+1,"")</f>
        <v/>
      </c>
      <c r="H10" s="3">
        <f>IF(AND(H8="",TEXT(H2,"dddd")=$A10),H2,IF(AND(H8&lt;&gt;""),H8+1,""))</f>
        <v>42768</v>
      </c>
      <c r="I10" s="29">
        <f>I8+1</f>
        <v>42775</v>
      </c>
      <c r="J10" s="3">
        <f>J8+1</f>
        <v>42782</v>
      </c>
      <c r="K10" s="29">
        <f>K8+1</f>
        <v>42789</v>
      </c>
      <c r="L10" s="3" t="str">
        <f>IF(AND(L8&lt;&gt;"",IF(ISERROR(TEXT(L8+1,"mmm")),"",TEXT(L8+1,"mmm"))=TEXT(H2,"mmm")),L8+1,"")</f>
        <v/>
      </c>
      <c r="M10" s="24" t="str">
        <f>IF(AND(M8&lt;&gt;"",IF(ISERROR(TEXT(M8+1,"mmm")),"",TEXT(M8+1,"mmm"))=TEXT(H2,"mmm")),M8+1,"")</f>
        <v/>
      </c>
      <c r="N10" s="34">
        <f>IF(AND(N8="",TEXT(N2,"dddd")=$A10),N2,IF(AND(N8&lt;&gt;""),N8+1,""))</f>
        <v>42796</v>
      </c>
      <c r="O10" s="29">
        <f>O8+1</f>
        <v>42803</v>
      </c>
      <c r="P10" s="3">
        <f>P8+1</f>
        <v>42810</v>
      </c>
      <c r="Q10" s="29">
        <f>Q8+1</f>
        <v>42817</v>
      </c>
      <c r="R10" s="3">
        <f>IF(AND(R8&lt;&gt;"",IF(ISERROR(TEXT(R8+1,"mmm")),"",TEXT(R8+1,"mmm"))=TEXT(N2,"mmm")),R8+1,"")</f>
        <v>42824</v>
      </c>
      <c r="S10" s="35" t="str">
        <f>IF(AND(S8&lt;&gt;"",IF(ISERROR(TEXT(S8+1,"mmm")),"",TEXT(S8+1,"mmm"))=TEXT(N2,"mmm")),S8+1,"")</f>
        <v/>
      </c>
      <c r="T10" s="3" t="str">
        <f>IF(AND(T8="",TEXT(T2,"dddd")=$A10),T2,IF(AND(T8&lt;&gt;""),T8+1,""))</f>
        <v/>
      </c>
      <c r="U10" s="29">
        <f>U8+1</f>
        <v>42831</v>
      </c>
      <c r="V10" s="29">
        <f>V8+1</f>
        <v>42838</v>
      </c>
      <c r="W10" s="155">
        <f>W8+1</f>
        <v>42845</v>
      </c>
      <c r="X10" s="3">
        <f>IF(AND(X8&lt;&gt;"",IF(ISERROR(TEXT(X8+1,"mmm")),"",TEXT(X8+1,"mmm"))=TEXT(T2,"mmm")),X8+1,"")</f>
        <v>42852</v>
      </c>
      <c r="Y10" s="24" t="str">
        <f>IF(AND(Y8&lt;&gt;"",IF(ISERROR(TEXT(Y8+1,"mmm")),"",TEXT(Y8+1,"mmm"))=TEXT(T2,"mmm")),Y8+1,"")</f>
        <v/>
      </c>
      <c r="Z10" s="34">
        <f>IF(AND(Z8="",TEXT(Z2,"dddd")=$A10),Z2,IF(AND(Z8&lt;&gt;""),Z8+1,""))</f>
        <v>42859</v>
      </c>
      <c r="AA10" s="29">
        <f>AA8+1</f>
        <v>42866</v>
      </c>
      <c r="AB10" s="29">
        <f>AB8+1</f>
        <v>42873</v>
      </c>
      <c r="AC10" s="155">
        <f>AC8+1</f>
        <v>42880</v>
      </c>
      <c r="AD10" s="3" t="str">
        <f>IF(AND(AD8&lt;&gt;"",IF(ISERROR(TEXT(AD8+1,"mmm")),"",TEXT(AD8+1,"mmm"))=TEXT(Z2,"mmm")),AD8+1,"")</f>
        <v/>
      </c>
      <c r="AE10" s="35" t="str">
        <f>IF(AND(AE8&lt;&gt;"",IF(ISERROR(TEXT(AE8+1,"mmm")),"",TEXT(AE8+1,"mmm"))=TEXT(Z2,"mmm")),AE8+1,"")</f>
        <v/>
      </c>
      <c r="AF10" s="3">
        <f>IF(AND(AF8="",TEXT(AF2,"dddd")=$A10),AF2,IF(AND(AF8&lt;&gt;""),AF8+1,""))</f>
        <v>42887</v>
      </c>
      <c r="AG10" s="29">
        <f>AG8+1</f>
        <v>42894</v>
      </c>
      <c r="AH10" s="3">
        <f>AH8+1</f>
        <v>42901</v>
      </c>
      <c r="AI10" s="29">
        <f>AI8+1</f>
        <v>42908</v>
      </c>
      <c r="AJ10" s="3">
        <f>IF(AND(AJ8&lt;&gt;"",IF(ISERROR(TEXT(AJ8+1,"mmm")),"",TEXT(AJ8+1,"mmm"))=TEXT(AF2,"mmm")),AJ8+1,"")</f>
        <v>42915</v>
      </c>
      <c r="AK10" s="35" t="str">
        <f>IF(AND(AK8&lt;&gt;"",IF(ISERROR(TEXT(AK8+1,"mmm")),"",TEXT(AK8+1,"mmm"))=TEXT(AF2,"mmm")),AK8+1,"")</f>
        <v/>
      </c>
    </row>
    <row r="11" spans="1:41" s="87" customFormat="1" ht="12" customHeight="1" x14ac:dyDescent="0.2">
      <c r="A11" s="12"/>
      <c r="B11" s="32" t="str">
        <f>IF(ISNA(VLOOKUP(B10,feestdagen,5,0))=TRUE," ","F")</f>
        <v xml:space="preserve"> </v>
      </c>
      <c r="C11" s="28"/>
      <c r="D11" s="86"/>
      <c r="E11" s="28"/>
      <c r="F11" s="86"/>
      <c r="G11" s="33"/>
      <c r="H11" s="86"/>
      <c r="I11" s="28"/>
      <c r="J11" s="86"/>
      <c r="K11" s="28"/>
      <c r="L11" s="86"/>
      <c r="M11" s="25"/>
      <c r="N11" s="32"/>
      <c r="O11" s="28"/>
      <c r="P11" s="86"/>
      <c r="Q11" s="28"/>
      <c r="R11" s="86"/>
      <c r="S11" s="33"/>
      <c r="T11" s="86" t="str">
        <f>IF(ISNA(VLOOKUP(T10,feestdagen,5,0))=TRUE," ","F")</f>
        <v xml:space="preserve"> </v>
      </c>
      <c r="U11" s="28" t="str">
        <f>IF(ISNA(VLOOKUP(U10,feestdagen,5,0))=TRUE," ","F")</f>
        <v xml:space="preserve"> </v>
      </c>
      <c r="V11" s="28" t="str">
        <f>IF(ISNA(VLOOKUP(V10,feestdagen,5,0))=TRUE," ","F")</f>
        <v xml:space="preserve"> </v>
      </c>
      <c r="W11" s="156"/>
      <c r="X11" s="86"/>
      <c r="Y11" s="25"/>
      <c r="Z11" s="32" t="str">
        <f t="shared" ref="Z11:AG11" si="3">IF(ISNA(VLOOKUP(Z10,feestdagen,5,0))=TRUE," ","F")</f>
        <v xml:space="preserve"> </v>
      </c>
      <c r="AA11" s="28" t="str">
        <f t="shared" si="3"/>
        <v xml:space="preserve"> </v>
      </c>
      <c r="AB11" s="28" t="str">
        <f t="shared" si="3"/>
        <v xml:space="preserve"> </v>
      </c>
      <c r="AC11" s="156" t="str">
        <f t="shared" si="3"/>
        <v>F</v>
      </c>
      <c r="AD11" s="86" t="str">
        <f t="shared" si="3"/>
        <v xml:space="preserve"> </v>
      </c>
      <c r="AE11" s="33" t="str">
        <f t="shared" si="3"/>
        <v xml:space="preserve"> </v>
      </c>
      <c r="AF11" s="86" t="str">
        <f t="shared" si="3"/>
        <v xml:space="preserve"> </v>
      </c>
      <c r="AG11" s="28" t="str">
        <f t="shared" si="3"/>
        <v xml:space="preserve"> </v>
      </c>
      <c r="AH11" s="5"/>
      <c r="AI11" s="28"/>
      <c r="AJ11" s="86"/>
      <c r="AK11" s="33"/>
    </row>
    <row r="12" spans="1:41" ht="12" customHeight="1" x14ac:dyDescent="0.2">
      <c r="A12" s="19" t="s">
        <v>4</v>
      </c>
      <c r="B12" s="34" t="str">
        <f>IF(AND(B10="",TEXT(B2,"dddd")=$A12),B2,IF(AND(B10&lt;&gt;""),B10+1,""))</f>
        <v/>
      </c>
      <c r="C12" s="29">
        <f>C10+1</f>
        <v>42741</v>
      </c>
      <c r="D12" s="3">
        <f>D10+1</f>
        <v>42748</v>
      </c>
      <c r="E12" s="29">
        <f>E10+1</f>
        <v>42755</v>
      </c>
      <c r="F12" s="3">
        <f>IF(AND(F10&lt;&gt;"",IF(ISERROR(TEXT(F10+1,"mmm")),"",TEXT(F10+1,"mmm"))=TEXT(B2,"mmm")),F10+1,"")</f>
        <v>42762</v>
      </c>
      <c r="G12" s="35" t="str">
        <f>IF(AND(G10&lt;&gt;"",IF(ISERROR(TEXT(G10+1,"mmm")),"",TEXT(G10+1,"mmm"))=TEXT(B2,"mmm")),G10+1,"")</f>
        <v/>
      </c>
      <c r="H12" s="3">
        <f>IF(AND(H10="",TEXT(H2,"dddd")=$A12),H2,IF(AND(H10&lt;&gt;""),H10+1,""))</f>
        <v>42769</v>
      </c>
      <c r="I12" s="29">
        <f>I10+1</f>
        <v>42776</v>
      </c>
      <c r="J12" s="3">
        <f>J10+1</f>
        <v>42783</v>
      </c>
      <c r="K12" s="29">
        <f>K10+1</f>
        <v>42790</v>
      </c>
      <c r="L12" s="3" t="str">
        <f>IF(AND(L10&lt;&gt;"",IF(ISERROR(TEXT(L10+1,"mmm")),"",TEXT(L10+1,"mmm"))=TEXT(H2,"mmm")),L10+1,"")</f>
        <v/>
      </c>
      <c r="M12" s="24" t="str">
        <f>IF(AND(M10&lt;&gt;"",IF(ISERROR(TEXT(M10+1,"mmm")),"",TEXT(M10+1,"mmm"))=TEXT(H2,"mmm")),M10+1,"")</f>
        <v/>
      </c>
      <c r="N12" s="34">
        <f>IF(AND(N10="",TEXT(N2,"dddd")=$A12),N2,IF(AND(N10&lt;&gt;""),N10+1,""))</f>
        <v>42797</v>
      </c>
      <c r="O12" s="29">
        <f>O10+1</f>
        <v>42804</v>
      </c>
      <c r="P12" s="3">
        <f>P10+1</f>
        <v>42811</v>
      </c>
      <c r="Q12" s="29">
        <f>Q10+1</f>
        <v>42818</v>
      </c>
      <c r="R12" s="3">
        <f>IF(AND(R10&lt;&gt;"",IF(ISERROR(TEXT(R10+1,"mmm")),"",TEXT(R10+1,"mmm"))=TEXT(N2,"mmm")),R10+1,"")</f>
        <v>42825</v>
      </c>
      <c r="S12" s="35" t="str">
        <f>IF(AND(S10&lt;&gt;"",IF(ISERROR(TEXT(S10+1,"mmm")),"",TEXT(S10+1,"mmm"))=TEXT(N2,"mmm")),S10+1,"")</f>
        <v/>
      </c>
      <c r="T12" s="3" t="str">
        <f>IF(AND(T10="",TEXT(T2,"dddd")=$A12),T2,IF(AND(T10&lt;&gt;""),T10+1,""))</f>
        <v/>
      </c>
      <c r="U12" s="29">
        <f>U10+1</f>
        <v>42832</v>
      </c>
      <c r="V12" s="29">
        <f>V10+1</f>
        <v>42839</v>
      </c>
      <c r="W12" s="155">
        <f>W10+1</f>
        <v>42846</v>
      </c>
      <c r="X12" s="3">
        <f>IF(AND(X10&lt;&gt;"",IF(ISERROR(TEXT(X10+1,"mmm")),"",TEXT(X10+1,"mmm"))=TEXT(T2,"mmm")),X10+1,"")</f>
        <v>42853</v>
      </c>
      <c r="Y12" s="24" t="str">
        <f>IF(AND(Y10&lt;&gt;"",IF(ISERROR(TEXT(Y10+1,"mmm")),"",TEXT(Y10+1,"mmm"))=TEXT(T2,"mmm")),Y10+1,"")</f>
        <v/>
      </c>
      <c r="Z12" s="34">
        <f>IF(AND(Z10="",TEXT(Z2,"dddd")=$A12),Z2,IF(AND(Z10&lt;&gt;""),Z10+1,""))</f>
        <v>42860</v>
      </c>
      <c r="AA12" s="29">
        <f>AA10+1</f>
        <v>42867</v>
      </c>
      <c r="AB12" s="29">
        <f>AB10+1</f>
        <v>42874</v>
      </c>
      <c r="AC12" s="155">
        <f>AC10+1</f>
        <v>42881</v>
      </c>
      <c r="AD12" s="3" t="str">
        <f>IF(AND(AD10&lt;&gt;"",IF(ISERROR(TEXT(AD10+1,"mmm")),"",TEXT(AD10+1,"mmm"))=TEXT(Z2,"mmm")),AD10+1,"")</f>
        <v/>
      </c>
      <c r="AE12" s="35" t="str">
        <f>IF(AND(AE10&lt;&gt;"",IF(ISERROR(TEXT(AE10+1,"mmm")),"",TEXT(AE10+1,"mmm"))=TEXT(Z2,"mmm")),AE10+1,"")</f>
        <v/>
      </c>
      <c r="AF12" s="3">
        <f>IF(AND(AF10="",TEXT(AF2,"dddd")=$A12),AF2,IF(AND(AF10&lt;&gt;""),AF10+1,""))</f>
        <v>42888</v>
      </c>
      <c r="AG12" s="29">
        <f>AG10+1</f>
        <v>42895</v>
      </c>
      <c r="AH12" s="3">
        <f>AH10+1</f>
        <v>42902</v>
      </c>
      <c r="AI12" s="29">
        <f>AI10+1</f>
        <v>42909</v>
      </c>
      <c r="AJ12" s="3">
        <f>IF(AND(AJ10&lt;&gt;"",IF(ISERROR(TEXT(AJ10+1,"mmm")),"",TEXT(AJ10+1,"mmm"))=TEXT(AF2,"mmm")),AJ10+1,"")</f>
        <v>42916</v>
      </c>
      <c r="AK12" s="35" t="str">
        <f>IF(AND(AK10&lt;&gt;"",IF(ISERROR(TEXT(AK10+1,"mmm")),"",TEXT(AK10+1,"mmm"))=TEXT(AF2,"mmm")),AK10+1,"")</f>
        <v/>
      </c>
      <c r="AM12" s="442"/>
      <c r="AN12" s="442"/>
      <c r="AO12" s="442"/>
    </row>
    <row r="13" spans="1:41" s="87" customFormat="1" ht="12" customHeight="1" x14ac:dyDescent="0.2">
      <c r="A13" s="12"/>
      <c r="B13" s="32"/>
      <c r="C13" s="28"/>
      <c r="D13" s="86"/>
      <c r="E13" s="28"/>
      <c r="F13" s="86"/>
      <c r="G13" s="33"/>
      <c r="H13" s="86"/>
      <c r="I13" s="28"/>
      <c r="J13" s="86"/>
      <c r="K13" s="28"/>
      <c r="L13" s="86"/>
      <c r="M13" s="25"/>
      <c r="N13" s="32"/>
      <c r="O13" s="28"/>
      <c r="P13" s="86"/>
      <c r="Q13" s="28"/>
      <c r="S13" s="33"/>
      <c r="T13" s="86" t="str">
        <f>IF(ISNA(VLOOKUP(T12,feestdagen,5,0))=TRUE," ","F")</f>
        <v xml:space="preserve"> </v>
      </c>
      <c r="U13" s="28" t="str">
        <f>IF(ISNA(VLOOKUP(U12,feestdagen,5,0))=TRUE," ","F")</f>
        <v xml:space="preserve"> </v>
      </c>
      <c r="V13" s="28" t="str">
        <f>IF(ISNA(VLOOKUP(V12,feestdagen,5,0))=TRUE," ","F")</f>
        <v xml:space="preserve"> </v>
      </c>
      <c r="W13" s="156" t="str">
        <f>IF(ISNA(VLOOKUP(W12,feestdagen,5,0))=TRUE," ","F")</f>
        <v xml:space="preserve"> </v>
      </c>
      <c r="X13" s="86"/>
      <c r="Y13" s="25"/>
      <c r="Z13" s="32" t="str">
        <f t="shared" ref="Z13:AG13" si="4">IF(ISNA(VLOOKUP(Z12,feestdagen,5,0))=TRUE," ","F")</f>
        <v xml:space="preserve"> </v>
      </c>
      <c r="AA13" s="28" t="str">
        <f t="shared" si="4"/>
        <v xml:space="preserve"> </v>
      </c>
      <c r="AB13" s="28"/>
      <c r="AC13" s="156" t="str">
        <f t="shared" si="4"/>
        <v xml:space="preserve"> </v>
      </c>
      <c r="AD13" s="86" t="str">
        <f t="shared" si="4"/>
        <v xml:space="preserve"> </v>
      </c>
      <c r="AE13" s="33" t="str">
        <f t="shared" si="4"/>
        <v xml:space="preserve"> </v>
      </c>
      <c r="AF13" s="86" t="str">
        <f t="shared" si="4"/>
        <v xml:space="preserve"> </v>
      </c>
      <c r="AG13" s="28" t="str">
        <f t="shared" si="4"/>
        <v xml:space="preserve"> </v>
      </c>
      <c r="AH13" s="5"/>
      <c r="AI13" s="28"/>
      <c r="AJ13" s="86"/>
      <c r="AK13" s="33"/>
    </row>
    <row r="14" spans="1:41" ht="12" customHeight="1" x14ac:dyDescent="0.2">
      <c r="A14" s="49" t="s">
        <v>5</v>
      </c>
      <c r="B14" s="36" t="str">
        <f>IF(AND(B12="",TEXT(B2,"dddd")=$A14),B2,IF(AND(B12&lt;&gt;""),B12+1,""))</f>
        <v/>
      </c>
      <c r="C14" s="30">
        <f>C12+1</f>
        <v>42742</v>
      </c>
      <c r="D14" s="1">
        <f>D12+1</f>
        <v>42749</v>
      </c>
      <c r="E14" s="30">
        <f>E12+1</f>
        <v>42756</v>
      </c>
      <c r="F14" s="1">
        <f>IF(AND(F12&lt;&gt;"",IF(ISERROR(TEXT(F12+1,"mmm")),"",TEXT(F12+1,"mmm"))=TEXT(B2,"mmm")),F12+1,"")</f>
        <v>42763</v>
      </c>
      <c r="G14" s="37" t="str">
        <f>IF(AND(G12&lt;&gt;"",IF(ISERROR(TEXT(G12+1,"mmm")),"",TEXT(G12+1,"mmm"))=TEXT(B2,"mmm")),G12+1,"")</f>
        <v/>
      </c>
      <c r="H14" s="1">
        <f>IF(AND(H12="",TEXT(H2,"dddd")=$A14),H2,IF(AND(H12&lt;&gt;""),H12+1,""))</f>
        <v>42770</v>
      </c>
      <c r="I14" s="30">
        <f>I12+1</f>
        <v>42777</v>
      </c>
      <c r="J14" s="1">
        <f>J12+1</f>
        <v>42784</v>
      </c>
      <c r="K14" s="30">
        <f>K12+1</f>
        <v>42791</v>
      </c>
      <c r="L14" s="1" t="str">
        <f>IF(AND(L12&lt;&gt;"",IF(ISERROR(TEXT(L12+1,"mmm")),"",TEXT(L12+1,"mmm"))=TEXT(H2,"mmm")),L12+1,"")</f>
        <v/>
      </c>
      <c r="M14" s="27" t="str">
        <f>IF(AND(M12&lt;&gt;"",IF(ISERROR(TEXT(M12+1,"mmm")),"",TEXT(M12+1,"mmm"))=TEXT(H2,"mmm")),M12+1,"")</f>
        <v/>
      </c>
      <c r="N14" s="38">
        <f>IF(AND(N12="",TEXT(N2,"dddd")=$A14),N2,IF(AND(N12&lt;&gt;""),N12+1,""))</f>
        <v>42798</v>
      </c>
      <c r="O14" s="30">
        <f>O12+1</f>
        <v>42805</v>
      </c>
      <c r="P14" s="1">
        <f>P12+1</f>
        <v>42812</v>
      </c>
      <c r="Q14" s="30">
        <f>Q12+1</f>
        <v>42819</v>
      </c>
      <c r="R14" s="1" t="str">
        <f>IF(AND(R12&lt;&gt;"",IF(ISERROR(TEXT(R12+1,"mmm")),"",TEXT(R12+1,"mmm"))=TEXT(N2,"mmm")),R12+1,"")</f>
        <v/>
      </c>
      <c r="S14" s="40" t="str">
        <f>IF(AND(S12&lt;&gt;"",IF(ISERROR(TEXT(S12+1,"mmm")),"",TEXT(S12+1,"mmm"))=TEXT(N2,"mmm")),S12+1,"")</f>
        <v/>
      </c>
      <c r="T14" s="1">
        <f>IF(AND(T12="",TEXT(T2,"dddd")=$A14),T2,IF(AND(T12&lt;&gt;""),T12+1,""))</f>
        <v>42826</v>
      </c>
      <c r="U14" s="30">
        <f>U12+1</f>
        <v>42833</v>
      </c>
      <c r="V14" s="30">
        <f>V12+1</f>
        <v>42840</v>
      </c>
      <c r="W14" s="157">
        <f>W12+1</f>
        <v>42847</v>
      </c>
      <c r="X14" s="1">
        <f>IF(AND(X12&lt;&gt;"",IF(ISERROR(TEXT(X12+1,"mmm")),"",TEXT(X12+1,"mmm"))=TEXT(T2,"mmm")),X12+1,"")</f>
        <v>42854</v>
      </c>
      <c r="Y14" s="27" t="str">
        <f>IF(AND(Y12&lt;&gt;"",IF(ISERROR(TEXT(Y12+1,"mmm")),"",TEXT(Y12+1,"mmm"))=TEXT(T2,"mmm")),Y12+1,"")</f>
        <v/>
      </c>
      <c r="Z14" s="38">
        <f>IF(AND(Z12="",TEXT(Z2,"dddd")=$A14),Z2,IF(AND(Z12&lt;&gt;""),Z12+1,""))</f>
        <v>42861</v>
      </c>
      <c r="AA14" s="30">
        <f>AA12+1</f>
        <v>42868</v>
      </c>
      <c r="AB14" s="30">
        <f>AB12+1</f>
        <v>42875</v>
      </c>
      <c r="AC14" s="157">
        <f>AC12+1</f>
        <v>42882</v>
      </c>
      <c r="AD14" s="1" t="str">
        <f>IF(AND(AD12&lt;&gt;"",IF(ISERROR(TEXT(AD12+1,"mmm")),"",TEXT(AD12+1,"mmm"))=TEXT(Z2,"mmm")),AD12+1,"")</f>
        <v/>
      </c>
      <c r="AE14" s="40" t="str">
        <f>IF(AND(AE12&lt;&gt;"",IF(ISERROR(TEXT(AE12+1,"mmm")),"",TEXT(AE12+1,"mmm"))=TEXT(Z2,"mmm")),AE12+1,"")</f>
        <v/>
      </c>
      <c r="AF14" s="1">
        <f>IF(AND(AF12="",TEXT(AF2,"dddd")=$A14),AF2,IF(AND(AF12&lt;&gt;""),AF12+1,""))</f>
        <v>42889</v>
      </c>
      <c r="AG14" s="30">
        <f>AG12+1</f>
        <v>42896</v>
      </c>
      <c r="AH14" s="1">
        <f>AH12+1</f>
        <v>42903</v>
      </c>
      <c r="AI14" s="30">
        <f>AI12+1</f>
        <v>42910</v>
      </c>
      <c r="AJ14" s="1" t="str">
        <f>IF(AND(AJ12&lt;&gt;"",IF(ISERROR(TEXT(AJ12+1,"mmm")),"",TEXT(AJ12+1,"mmm"))=TEXT(AF2,"mmm")),AJ12+1,"")</f>
        <v/>
      </c>
      <c r="AK14" s="37" t="str">
        <f>IF(AND(AK12&lt;&gt;"",IF(ISERROR(TEXT(AK12+1,"mmm")),"",TEXT(AK12+1,"mmm"))=TEXT(AF2,"mmm")),AK12+1,"")</f>
        <v/>
      </c>
      <c r="AM14" s="436"/>
      <c r="AN14" s="436"/>
    </row>
    <row r="15" spans="1:41" s="87" customFormat="1" ht="12" customHeight="1" x14ac:dyDescent="0.2">
      <c r="A15" s="4"/>
      <c r="B15" s="32" t="str">
        <f>IF(ISNA(VLOOKUP(B14,feestdagen,5,0))=TRUE," ","F")</f>
        <v xml:space="preserve"> </v>
      </c>
      <c r="C15" s="28"/>
      <c r="D15" s="86"/>
      <c r="E15" s="28"/>
      <c r="F15" s="86"/>
      <c r="G15" s="33"/>
      <c r="H15" s="86"/>
      <c r="I15" s="28"/>
      <c r="J15" s="86"/>
      <c r="K15" s="28"/>
      <c r="L15" s="86"/>
      <c r="M15" s="25"/>
      <c r="N15" s="32"/>
      <c r="O15" s="28"/>
      <c r="P15" s="86"/>
      <c r="Q15" s="28"/>
      <c r="R15" s="86" t="str">
        <f>IF(ISNA(VLOOKUP(R14,feestdagen,5,0))=TRUE," ","F")</f>
        <v xml:space="preserve"> </v>
      </c>
      <c r="S15" s="33"/>
      <c r="T15" s="86" t="str">
        <f>IF(ISNA(VLOOKUP(T14,feestdagen,5,0))=TRUE," ","F")</f>
        <v xml:space="preserve"> </v>
      </c>
      <c r="U15" s="28" t="str">
        <f>IF(ISNA(VLOOKUP(U14,feestdagen,5,0))=TRUE," ","F")</f>
        <v xml:space="preserve"> </v>
      </c>
      <c r="V15" s="28" t="str">
        <f>IF(ISNA(VLOOKUP(V14,feestdagen,5,0))=TRUE," ","F")</f>
        <v xml:space="preserve"> </v>
      </c>
      <c r="W15" s="156" t="str">
        <f>IF(ISNA(VLOOKUP(W14,feestdagen,5,0))=TRUE," ","F")</f>
        <v xml:space="preserve"> </v>
      </c>
      <c r="X15" s="86"/>
      <c r="Y15" s="25"/>
      <c r="Z15" s="32" t="str">
        <f t="shared" ref="Z15:AG15" si="5">IF(ISNA(VLOOKUP(Z14,feestdagen,5,0))=TRUE," ","F")</f>
        <v xml:space="preserve"> </v>
      </c>
      <c r="AA15" s="28" t="str">
        <f t="shared" si="5"/>
        <v xml:space="preserve"> </v>
      </c>
      <c r="AB15" s="28" t="str">
        <f t="shared" si="5"/>
        <v xml:space="preserve"> </v>
      </c>
      <c r="AC15" s="156" t="str">
        <f t="shared" si="5"/>
        <v xml:space="preserve"> </v>
      </c>
      <c r="AD15" s="86" t="str">
        <f t="shared" si="5"/>
        <v xml:space="preserve"> </v>
      </c>
      <c r="AE15" s="33" t="str">
        <f t="shared" si="5"/>
        <v xml:space="preserve"> </v>
      </c>
      <c r="AF15" s="86" t="str">
        <f t="shared" si="5"/>
        <v xml:space="preserve"> </v>
      </c>
      <c r="AG15" s="28" t="str">
        <f t="shared" si="5"/>
        <v xml:space="preserve"> </v>
      </c>
      <c r="AH15" s="86"/>
      <c r="AI15" s="28"/>
      <c r="AJ15" s="86"/>
      <c r="AK15" s="33"/>
    </row>
    <row r="16" spans="1:41" ht="12" customHeight="1" x14ac:dyDescent="0.2">
      <c r="A16" s="49" t="s">
        <v>6</v>
      </c>
      <c r="B16" s="38">
        <f>IF(AND(B14="",TEXT(B2,"dddd")=$A16),B2,IF(AND(B14&lt;&gt;""),B14+1,""))</f>
        <v>42736</v>
      </c>
      <c r="C16" s="30">
        <f>C14+1</f>
        <v>42743</v>
      </c>
      <c r="D16" s="1">
        <f>D14+1</f>
        <v>42750</v>
      </c>
      <c r="E16" s="30">
        <f>E14+1</f>
        <v>42757</v>
      </c>
      <c r="F16" s="1">
        <f>IF(AND(F14&lt;&gt;"",IF(ISERROR(TEXT(F14+1,"mmm")),"",TEXT(F14+1,"mmm"))=TEXT(B2,"mmm")),F14+1,"")</f>
        <v>42764</v>
      </c>
      <c r="G16" s="39" t="str">
        <f>IF(AND(G14&lt;&gt;"",IF(ISERROR(TEXT(G14+1,"mmm")),"",TEXT(G14+1,"mmm"))=TEXT(B2,"mmm")),G14+1,"")</f>
        <v/>
      </c>
      <c r="H16" s="1">
        <f>IF(AND(H14="",TEXT(H2,"dddd")=$A16),H2,IF(AND(H14&lt;&gt;""),H14+1,""))</f>
        <v>42771</v>
      </c>
      <c r="I16" s="30">
        <f>I14+1</f>
        <v>42778</v>
      </c>
      <c r="J16" s="1">
        <f>J14+1</f>
        <v>42785</v>
      </c>
      <c r="K16" s="30">
        <f>K14+1</f>
        <v>42792</v>
      </c>
      <c r="L16" s="1" t="str">
        <f>IF(AND(L14&lt;&gt;"",IF(ISERROR(TEXT(L14+1,"mmm")),"",TEXT(L14+1,"mmm"))=TEXT(H2,"mmm")),L14+1,"")</f>
        <v/>
      </c>
      <c r="M16" s="27" t="str">
        <f>IF(AND(M14&lt;&gt;"",IF(ISERROR(TEXT(M14+1,"mmm")),"",TEXT(M14+1,"mmm"))=TEXT(H2,"mmm")),M14+1,"")</f>
        <v/>
      </c>
      <c r="N16" s="38">
        <f>IF(AND(N14="",TEXT(N2,"dddd")=$A16),N2,IF(AND(N14&lt;&gt;""),N14+1,""))</f>
        <v>42799</v>
      </c>
      <c r="O16" s="30">
        <f>O14+1</f>
        <v>42806</v>
      </c>
      <c r="P16" s="1">
        <f>P14+1</f>
        <v>42813</v>
      </c>
      <c r="Q16" s="30">
        <f>Q14+1</f>
        <v>42820</v>
      </c>
      <c r="R16" s="1" t="str">
        <f>IF(AND(R14&lt;&gt;"",IF(ISERROR(TEXT(R14+1,"mmm")),"",TEXT(R14+1,"mmm"))=TEXT(N2,"mmm")),R14+1,"")</f>
        <v/>
      </c>
      <c r="S16" s="40" t="str">
        <f>IF(AND(S14&lt;&gt;"",IF(ISERROR(TEXT(S14+1,"mmm")),"",TEXT(S14+1,"mmm"))=TEXT(N2,"mmm")),S14+1,"")</f>
        <v/>
      </c>
      <c r="T16" s="1">
        <f>IF(AND(T14="",TEXT(T2,"dddd")=$A16),T2,IF(AND(T14&lt;&gt;""),T14+1,""))</f>
        <v>42827</v>
      </c>
      <c r="U16" s="30">
        <f>U14+1</f>
        <v>42834</v>
      </c>
      <c r="V16" s="30">
        <f>V14+1</f>
        <v>42841</v>
      </c>
      <c r="W16" s="157">
        <f>W14+1</f>
        <v>42848</v>
      </c>
      <c r="X16" s="1">
        <f>IF(AND(X14&lt;&gt;"",IF(ISERROR(TEXT(X14+1,"mmm")),"",TEXT(X14+1,"mmm"))=TEXT(T2,"mmm")),X14+1,"")</f>
        <v>42855</v>
      </c>
      <c r="Y16" s="27" t="str">
        <f>IF(AND(Y14&lt;&gt;"",IF(ISERROR(TEXT(Y14+1,"mmm")),"",TEXT(Y14+1,"mmm"))=TEXT(T2,"mmm")),Y14+1,"")</f>
        <v/>
      </c>
      <c r="Z16" s="38">
        <f>IF(AND(Z14="",TEXT(Z2,"dddd")=$A16),Z2,IF(AND(Z14&lt;&gt;""),Z14+1,""))</f>
        <v>42862</v>
      </c>
      <c r="AA16" s="30">
        <f>AA14+1</f>
        <v>42869</v>
      </c>
      <c r="AB16" s="30">
        <f>AB14+1</f>
        <v>42876</v>
      </c>
      <c r="AC16" s="157">
        <f>AC14+1</f>
        <v>42883</v>
      </c>
      <c r="AD16" s="1" t="str">
        <f>IF(AND(AD14&lt;&gt;"",IF(ISERROR(TEXT(AD14+1,"mmm")),"",TEXT(AD14+1,"mmm"))=TEXT(Z2,"mmm")),AD14+1,"")</f>
        <v/>
      </c>
      <c r="AE16" s="40" t="str">
        <f>IF(AND(AE14&lt;&gt;"",IF(ISERROR(TEXT(AE14+1,"mmm")),"",TEXT(AE14+1,"mmm"))=TEXT(Z2,"mmm")),AE14+1,"")</f>
        <v/>
      </c>
      <c r="AF16" s="1">
        <f>IF(AND(AF14="",TEXT(AF2,"dddd")=$A16),AF2,IF(AND(AF14&lt;&gt;""),AF14+1,""))</f>
        <v>42890</v>
      </c>
      <c r="AG16" s="30">
        <f>AG14+1</f>
        <v>42897</v>
      </c>
      <c r="AH16" s="1">
        <f>AH14+1</f>
        <v>42904</v>
      </c>
      <c r="AI16" s="30">
        <f>AI14+1</f>
        <v>42911</v>
      </c>
      <c r="AJ16" s="1" t="str">
        <f>IF(AND(AJ14&lt;&gt;"",IF(ISERROR(TEXT(AJ14+1,"mmm")),"",TEXT(AJ14+1,"mmm"))=TEXT(AF2,"mmm")),AJ14+1,"")</f>
        <v/>
      </c>
      <c r="AK16" s="37" t="str">
        <f>IF(AND(AK14&lt;&gt;"",IF(ISERROR(TEXT(AK14+1,"mmm")),"",TEXT(AK14+1,"mmm"))=TEXT(AF2,"mmm")),AK14+1,"")</f>
        <v/>
      </c>
    </row>
    <row r="17" spans="1:82" s="87" customFormat="1" ht="12" customHeight="1" x14ac:dyDescent="0.2">
      <c r="A17" s="4"/>
      <c r="B17" s="32" t="str">
        <f>IF(ISNA(VLOOKUP(B16,feestdagen,5,0))=TRUE," ","F")</f>
        <v>F</v>
      </c>
      <c r="C17" s="28"/>
      <c r="D17" s="86"/>
      <c r="E17" s="28"/>
      <c r="F17" s="86"/>
      <c r="G17" s="62"/>
      <c r="H17" s="124"/>
      <c r="I17" s="125"/>
      <c r="J17" s="124"/>
      <c r="K17" s="125"/>
      <c r="L17" s="124"/>
      <c r="M17" s="126"/>
      <c r="N17" s="32"/>
      <c r="O17" s="28"/>
      <c r="P17" s="86"/>
      <c r="Q17" s="125" t="str">
        <f>IF(ISNA(VLOOKUP(Q16,feestdagen,5,0))=TRUE," ","F")</f>
        <v xml:space="preserve"> </v>
      </c>
      <c r="R17" s="86" t="str">
        <f>IF(ISNA(VLOOKUP(R16,feestdagen,5,0))=TRUE," ","F")</f>
        <v xml:space="preserve"> </v>
      </c>
      <c r="S17" s="33"/>
      <c r="T17" s="86" t="str">
        <f>IF(ISNA(VLOOKUP(T16,feestdagen,5,0))=TRUE," ","F")</f>
        <v xml:space="preserve"> </v>
      </c>
      <c r="U17" s="28" t="str">
        <f>IF(ISNA(VLOOKUP(U16,feestdagen,5,0))=TRUE," ","F")</f>
        <v xml:space="preserve"> </v>
      </c>
      <c r="V17" s="28" t="str">
        <f>IF(ISNA(VLOOKUP(V16,feestdagen,5,0))=TRUE," ","F")</f>
        <v>F</v>
      </c>
      <c r="W17" s="156" t="str">
        <f>IF(ISNA(VLOOKUP(W16,feestdagen,5,0))=TRUE," ","F")</f>
        <v xml:space="preserve"> </v>
      </c>
      <c r="X17" s="86"/>
      <c r="Y17" s="25"/>
      <c r="Z17" s="32" t="str">
        <f t="shared" ref="Z17:AG17" si="6">IF(ISNA(VLOOKUP(Z16,feestdagen,5,0))=TRUE," ","F")</f>
        <v xml:space="preserve"> </v>
      </c>
      <c r="AA17" s="28" t="str">
        <f t="shared" si="6"/>
        <v xml:space="preserve"> </v>
      </c>
      <c r="AB17" s="28" t="str">
        <f t="shared" si="6"/>
        <v xml:space="preserve"> </v>
      </c>
      <c r="AC17" s="156" t="str">
        <f t="shared" si="6"/>
        <v xml:space="preserve"> </v>
      </c>
      <c r="AD17" s="86" t="str">
        <f t="shared" si="6"/>
        <v xml:space="preserve"> </v>
      </c>
      <c r="AE17" s="33" t="str">
        <f t="shared" si="6"/>
        <v xml:space="preserve"> </v>
      </c>
      <c r="AF17" s="86" t="str">
        <f t="shared" si="6"/>
        <v>F</v>
      </c>
      <c r="AG17" s="28" t="str">
        <f t="shared" si="6"/>
        <v xml:space="preserve"> </v>
      </c>
      <c r="AH17" s="86"/>
      <c r="AI17" s="28"/>
      <c r="AJ17" s="86"/>
      <c r="AK17" s="33"/>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row>
    <row r="18" spans="1:82" s="54" customFormat="1" ht="13.5" customHeight="1" x14ac:dyDescent="0.2">
      <c r="A18" s="113" t="s">
        <v>46</v>
      </c>
      <c r="B18" s="114">
        <f ca="1">MAX(0,SUMPRODUCT((B4:B13&lt;=$C$1)*(B4:B13&lt;&gt;0)-(B4:B13="V")-(B4:B13="1/2VVM")-(B4:B13="1/2VNM")-(B4:B13="CV")-(B4:B13="1/2CVVM")-(B4:B13="1/2CVNM")-(B4:B13="F")-(B4:B13="Z")-(B4:B13="Kd")-(B4:B13="1/2KDVM")-(B4:B13="1/2KDNM")))</f>
        <v>0</v>
      </c>
      <c r="C18" s="115">
        <f t="shared" ref="C18:AK18" ca="1" si="7">MAX(0,SUMPRODUCT((C4:C13&lt;=$C$1)*(C4:C13&lt;&gt;0)-(C4:C13="V")-(C4:C13="1/2VVM")-(C4:C13="1/2VNM")-(C4:C13="CV")-(C4:C13="1/2CVVM")-(C4:C13="1/2CVNM")-(C4:C13="F")-(C4:C13="Z")-(C4:C13="Kd")-(C4:C13="1/2KDVM")-(C4:C13="1/2KDNM")))</f>
        <v>0</v>
      </c>
      <c r="D18" s="115">
        <f t="shared" ca="1" si="7"/>
        <v>0</v>
      </c>
      <c r="E18" s="115">
        <f t="shared" ca="1" si="7"/>
        <v>0</v>
      </c>
      <c r="F18" s="117">
        <f t="shared" ca="1" si="7"/>
        <v>0</v>
      </c>
      <c r="G18" s="116">
        <f t="shared" ca="1" si="7"/>
        <v>0</v>
      </c>
      <c r="H18" s="117">
        <f t="shared" ca="1" si="7"/>
        <v>0</v>
      </c>
      <c r="I18" s="115">
        <f t="shared" ca="1" si="7"/>
        <v>0</v>
      </c>
      <c r="J18" s="115">
        <f t="shared" ca="1" si="7"/>
        <v>0</v>
      </c>
      <c r="K18" s="115">
        <f t="shared" ca="1" si="7"/>
        <v>0</v>
      </c>
      <c r="L18" s="117">
        <f t="shared" ca="1" si="7"/>
        <v>0</v>
      </c>
      <c r="M18" s="118">
        <f t="shared" ca="1" si="7"/>
        <v>0</v>
      </c>
      <c r="N18" s="114">
        <f t="shared" ca="1" si="7"/>
        <v>0</v>
      </c>
      <c r="O18" s="115">
        <f t="shared" ca="1" si="7"/>
        <v>0</v>
      </c>
      <c r="P18" s="115">
        <f t="shared" ca="1" si="7"/>
        <v>0</v>
      </c>
      <c r="Q18" s="115">
        <f t="shared" ca="1" si="7"/>
        <v>0</v>
      </c>
      <c r="R18" s="117">
        <f ca="1">MAX(0,SUMPRODUCT((R4:R12&lt;=$C$1)*(R4:R12&lt;&gt;0)-(R4:R12="V")-(R4:R12="1/2VVM")-(R4:R12="1/2VNM")-(R4:R12="CV")-(R4:R12="1/2CVVM")-(R4:R12="1/2CVNM")-(R4:R12="F")-(R4:R12="Z")-(R4:R12="Kd")-(R4:R12="1/2KDVM")-(R4:R12="1/2KDNM")))</f>
        <v>0</v>
      </c>
      <c r="S18" s="118">
        <f t="shared" ca="1" si="7"/>
        <v>0</v>
      </c>
      <c r="T18" s="114">
        <f t="shared" ca="1" si="7"/>
        <v>0</v>
      </c>
      <c r="U18" s="115">
        <f t="shared" ca="1" si="7"/>
        <v>0</v>
      </c>
      <c r="V18" s="115">
        <f t="shared" ca="1" si="7"/>
        <v>0</v>
      </c>
      <c r="W18" s="117">
        <f t="shared" ca="1" si="7"/>
        <v>0</v>
      </c>
      <c r="X18" s="115">
        <f t="shared" ca="1" si="7"/>
        <v>0</v>
      </c>
      <c r="Y18" s="116">
        <f t="shared" ca="1" si="7"/>
        <v>0</v>
      </c>
      <c r="Z18" s="117">
        <f t="shared" ca="1" si="7"/>
        <v>0</v>
      </c>
      <c r="AA18" s="115">
        <f t="shared" ca="1" si="7"/>
        <v>0</v>
      </c>
      <c r="AB18" s="115">
        <f t="shared" ca="1" si="7"/>
        <v>0</v>
      </c>
      <c r="AC18" s="117">
        <f t="shared" ca="1" si="7"/>
        <v>0</v>
      </c>
      <c r="AD18" s="115">
        <f t="shared" ca="1" si="7"/>
        <v>0</v>
      </c>
      <c r="AE18" s="116">
        <f t="shared" ca="1" si="7"/>
        <v>0</v>
      </c>
      <c r="AF18" s="117">
        <f t="shared" ca="1" si="7"/>
        <v>0</v>
      </c>
      <c r="AG18" s="115">
        <f t="shared" ca="1" si="7"/>
        <v>0</v>
      </c>
      <c r="AH18" s="117">
        <f t="shared" ca="1" si="7"/>
        <v>0</v>
      </c>
      <c r="AI18" s="115">
        <f t="shared" ca="1" si="7"/>
        <v>0</v>
      </c>
      <c r="AJ18" s="115">
        <f t="shared" ca="1" si="7"/>
        <v>0</v>
      </c>
      <c r="AK18" s="116">
        <f t="shared" ca="1" si="7"/>
        <v>0</v>
      </c>
      <c r="AL18" s="97"/>
      <c r="AM18" s="97"/>
      <c r="AN18" s="97"/>
      <c r="AO18" s="97"/>
      <c r="AP18" s="97"/>
      <c r="AQ18" s="97"/>
      <c r="AR18" s="97"/>
      <c r="AS18" s="97"/>
      <c r="AT18" s="97"/>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row>
    <row r="19" spans="1:82" s="54" customFormat="1" ht="12" customHeight="1" thickBot="1" x14ac:dyDescent="0.25">
      <c r="A19" s="51" t="s">
        <v>47</v>
      </c>
      <c r="B19" s="127" t="str">
        <f ca="1">IF(B3&lt;=$G$1,B18*8,"")</f>
        <v/>
      </c>
      <c r="C19" s="128">
        <f ca="1">IF(C3&lt;=$G$1,C18*8,"")</f>
        <v>0</v>
      </c>
      <c r="D19" s="108">
        <f t="shared" ref="D19:AK19" ca="1" si="8">IF(D3&lt;=$G$1,D18*8,"")</f>
        <v>0</v>
      </c>
      <c r="E19" s="108">
        <f t="shared" ca="1" si="8"/>
        <v>0</v>
      </c>
      <c r="F19" s="111">
        <f t="shared" ca="1" si="8"/>
        <v>0</v>
      </c>
      <c r="G19" s="109">
        <f t="shared" ca="1" si="8"/>
        <v>0</v>
      </c>
      <c r="H19" s="110">
        <f t="shared" ca="1" si="8"/>
        <v>0</v>
      </c>
      <c r="I19" s="108">
        <f t="shared" ca="1" si="8"/>
        <v>0</v>
      </c>
      <c r="J19" s="108">
        <f t="shared" ca="1" si="8"/>
        <v>0</v>
      </c>
      <c r="K19" s="108">
        <f t="shared" ca="1" si="8"/>
        <v>0</v>
      </c>
      <c r="L19" s="111">
        <f t="shared" ca="1" si="8"/>
        <v>0</v>
      </c>
      <c r="M19" s="109" t="str">
        <f t="shared" ca="1" si="8"/>
        <v/>
      </c>
      <c r="N19" s="110">
        <f t="shared" ca="1" si="8"/>
        <v>0</v>
      </c>
      <c r="O19" s="108">
        <f t="shared" ca="1" si="8"/>
        <v>0</v>
      </c>
      <c r="P19" s="108">
        <f t="shared" ca="1" si="8"/>
        <v>0</v>
      </c>
      <c r="Q19" s="108">
        <f t="shared" ca="1" si="8"/>
        <v>0</v>
      </c>
      <c r="R19" s="111">
        <f t="shared" ca="1" si="8"/>
        <v>0</v>
      </c>
      <c r="S19" s="109" t="str">
        <f t="shared" ca="1" si="8"/>
        <v/>
      </c>
      <c r="T19" s="110">
        <f t="shared" ca="1" si="8"/>
        <v>0</v>
      </c>
      <c r="U19" s="108">
        <f t="shared" ca="1" si="8"/>
        <v>0</v>
      </c>
      <c r="V19" s="108">
        <f t="shared" ca="1" si="8"/>
        <v>0</v>
      </c>
      <c r="W19" s="111">
        <f t="shared" ca="1" si="8"/>
        <v>0</v>
      </c>
      <c r="X19" s="108">
        <f t="shared" ca="1" si="8"/>
        <v>0</v>
      </c>
      <c r="Y19" s="107" t="str">
        <f t="shared" ca="1" si="8"/>
        <v/>
      </c>
      <c r="Z19" s="111">
        <f t="shared" ca="1" si="8"/>
        <v>0</v>
      </c>
      <c r="AA19" s="108">
        <f t="shared" ca="1" si="8"/>
        <v>0</v>
      </c>
      <c r="AB19" s="108">
        <f t="shared" ca="1" si="8"/>
        <v>0</v>
      </c>
      <c r="AC19" s="111">
        <f t="shared" ca="1" si="8"/>
        <v>0</v>
      </c>
      <c r="AD19" s="108">
        <f t="shared" ca="1" si="8"/>
        <v>0</v>
      </c>
      <c r="AE19" s="107" t="str">
        <f t="shared" ca="1" si="8"/>
        <v/>
      </c>
      <c r="AF19" s="111">
        <f t="shared" ca="1" si="8"/>
        <v>0</v>
      </c>
      <c r="AG19" s="108">
        <f t="shared" ca="1" si="8"/>
        <v>0</v>
      </c>
      <c r="AH19" s="111">
        <f t="shared" ca="1" si="8"/>
        <v>0</v>
      </c>
      <c r="AI19" s="108">
        <f t="shared" ca="1" si="8"/>
        <v>0</v>
      </c>
      <c r="AJ19" s="108">
        <f t="shared" ca="1" si="8"/>
        <v>0</v>
      </c>
      <c r="AK19" s="107" t="str">
        <f t="shared" ca="1" si="8"/>
        <v/>
      </c>
      <c r="AL19" s="97"/>
      <c r="AM19" s="97"/>
      <c r="AN19" s="97"/>
      <c r="AO19" s="97"/>
      <c r="AP19" s="97"/>
      <c r="AQ19" s="97"/>
      <c r="AR19" s="97"/>
      <c r="AS19" s="97"/>
      <c r="AT19" s="97"/>
      <c r="AU19" s="97"/>
      <c r="AV19" s="97"/>
      <c r="AW19" s="97"/>
      <c r="AX19" s="97"/>
      <c r="AY19" s="52"/>
      <c r="AZ19" s="97"/>
      <c r="BA19" s="97"/>
      <c r="BB19" s="97"/>
      <c r="BC19" s="97"/>
      <c r="BD19" s="97"/>
      <c r="BE19" s="97"/>
      <c r="BF19" s="53"/>
      <c r="BG19" s="97"/>
      <c r="BH19" s="97"/>
      <c r="BI19" s="97"/>
      <c r="BJ19" s="97"/>
      <c r="BK19" s="97"/>
      <c r="BL19" s="97"/>
      <c r="BM19" s="97"/>
      <c r="BN19" s="97"/>
      <c r="BO19" s="97"/>
      <c r="BP19" s="97"/>
      <c r="BQ19" s="97"/>
      <c r="BR19" s="97"/>
      <c r="BS19" s="97"/>
      <c r="BT19" s="52"/>
      <c r="BU19" s="97"/>
      <c r="BV19" s="97"/>
      <c r="BW19" s="97"/>
      <c r="BX19" s="53"/>
      <c r="BY19" s="97"/>
      <c r="BZ19" s="97"/>
      <c r="CA19" s="97"/>
      <c r="CB19" s="97"/>
      <c r="CC19" s="97"/>
      <c r="CD19" s="97"/>
    </row>
    <row r="20" spans="1:82" s="87" customFormat="1" ht="13.5" customHeight="1" thickBot="1" x14ac:dyDescent="0.25">
      <c r="A20" s="131" t="s">
        <v>97</v>
      </c>
      <c r="B20" s="200" t="str">
        <f t="shared" ref="B20:F20" ca="1" si="9">IF(B19="","",B19/2)</f>
        <v/>
      </c>
      <c r="C20" s="200">
        <f t="shared" ca="1" si="9"/>
        <v>0</v>
      </c>
      <c r="D20" s="200">
        <f t="shared" ca="1" si="9"/>
        <v>0</v>
      </c>
      <c r="E20" s="200">
        <f t="shared" ca="1" si="9"/>
        <v>0</v>
      </c>
      <c r="F20" s="200">
        <f t="shared" ca="1" si="9"/>
        <v>0</v>
      </c>
      <c r="G20" s="200">
        <f ca="1">IF(G19="","",G19/2)</f>
        <v>0</v>
      </c>
      <c r="H20" s="200">
        <f t="shared" ref="H20:AK20" ca="1" si="10">IF(H19="","",H19/2)</f>
        <v>0</v>
      </c>
      <c r="I20" s="200">
        <f t="shared" ca="1" si="10"/>
        <v>0</v>
      </c>
      <c r="J20" s="200">
        <f t="shared" ca="1" si="10"/>
        <v>0</v>
      </c>
      <c r="K20" s="200">
        <f t="shared" ca="1" si="10"/>
        <v>0</v>
      </c>
      <c r="L20" s="200">
        <f t="shared" ca="1" si="10"/>
        <v>0</v>
      </c>
      <c r="M20" s="200" t="str">
        <f t="shared" ca="1" si="10"/>
        <v/>
      </c>
      <c r="N20" s="200">
        <f t="shared" ca="1" si="10"/>
        <v>0</v>
      </c>
      <c r="O20" s="200">
        <f t="shared" ca="1" si="10"/>
        <v>0</v>
      </c>
      <c r="P20" s="200">
        <f t="shared" ca="1" si="10"/>
        <v>0</v>
      </c>
      <c r="Q20" s="200">
        <f t="shared" ca="1" si="10"/>
        <v>0</v>
      </c>
      <c r="R20" s="200">
        <f t="shared" ca="1" si="10"/>
        <v>0</v>
      </c>
      <c r="S20" s="200" t="str">
        <f t="shared" ca="1" si="10"/>
        <v/>
      </c>
      <c r="T20" s="200">
        <f t="shared" ca="1" si="10"/>
        <v>0</v>
      </c>
      <c r="U20" s="200">
        <f t="shared" ca="1" si="10"/>
        <v>0</v>
      </c>
      <c r="V20" s="200">
        <f t="shared" ca="1" si="10"/>
        <v>0</v>
      </c>
      <c r="W20" s="200">
        <f t="shared" ca="1" si="10"/>
        <v>0</v>
      </c>
      <c r="X20" s="200">
        <f t="shared" ca="1" si="10"/>
        <v>0</v>
      </c>
      <c r="Y20" s="200" t="str">
        <f t="shared" ca="1" si="10"/>
        <v/>
      </c>
      <c r="Z20" s="200">
        <f t="shared" ca="1" si="10"/>
        <v>0</v>
      </c>
      <c r="AA20" s="200">
        <f t="shared" ca="1" si="10"/>
        <v>0</v>
      </c>
      <c r="AB20" s="200">
        <f t="shared" ca="1" si="10"/>
        <v>0</v>
      </c>
      <c r="AC20" s="200">
        <f t="shared" ca="1" si="10"/>
        <v>0</v>
      </c>
      <c r="AD20" s="200">
        <f t="shared" ca="1" si="10"/>
        <v>0</v>
      </c>
      <c r="AE20" s="200" t="str">
        <f t="shared" ca="1" si="10"/>
        <v/>
      </c>
      <c r="AF20" s="200">
        <f t="shared" ca="1" si="10"/>
        <v>0</v>
      </c>
      <c r="AG20" s="200">
        <f t="shared" ca="1" si="10"/>
        <v>0</v>
      </c>
      <c r="AH20" s="200">
        <f t="shared" ca="1" si="10"/>
        <v>0</v>
      </c>
      <c r="AI20" s="200">
        <f t="shared" ca="1" si="10"/>
        <v>0</v>
      </c>
      <c r="AJ20" s="200">
        <f t="shared" ca="1" si="10"/>
        <v>0</v>
      </c>
      <c r="AK20" s="200" t="str">
        <f t="shared" ca="1" si="10"/>
        <v/>
      </c>
      <c r="AL20" s="32"/>
      <c r="AM20" s="86"/>
      <c r="AN20" s="86"/>
      <c r="AO20" s="86"/>
      <c r="AP20" s="86"/>
      <c r="AQ20" s="86"/>
      <c r="AR20" s="86"/>
      <c r="AS20" s="86"/>
      <c r="AT20" s="86"/>
      <c r="AU20" s="86"/>
      <c r="AV20" s="86"/>
      <c r="AW20" s="86"/>
      <c r="AX20" s="86"/>
      <c r="AY20" s="92"/>
      <c r="AZ20" s="86"/>
      <c r="BA20" s="86"/>
      <c r="BB20" s="86"/>
      <c r="BC20" s="86"/>
      <c r="BD20" s="86"/>
      <c r="BE20" s="86"/>
      <c r="BF20" s="93"/>
      <c r="BG20" s="86"/>
      <c r="BH20" s="86"/>
      <c r="BI20" s="86"/>
      <c r="BJ20" s="86"/>
      <c r="BK20" s="86"/>
      <c r="BL20" s="86"/>
      <c r="BM20" s="86"/>
      <c r="BN20" s="86"/>
      <c r="BO20" s="86"/>
      <c r="BP20" s="86"/>
      <c r="BQ20" s="86"/>
      <c r="BR20" s="86"/>
      <c r="BS20" s="86"/>
      <c r="BT20" s="92"/>
      <c r="BU20" s="86"/>
      <c r="BV20" s="86"/>
      <c r="BW20" s="86"/>
      <c r="BX20" s="93"/>
      <c r="BY20" s="86"/>
      <c r="BZ20" s="86"/>
      <c r="CA20" s="86"/>
      <c r="CB20" s="86"/>
      <c r="CC20" s="86"/>
      <c r="CD20" s="86"/>
    </row>
    <row r="21" spans="1:82" s="87" customFormat="1" ht="13.5" customHeight="1" x14ac:dyDescent="0.2">
      <c r="A21" s="144" t="s">
        <v>98</v>
      </c>
      <c r="B21" s="197">
        <f ca="1">SUM(B20:G20)</f>
        <v>0</v>
      </c>
      <c r="C21" s="134"/>
      <c r="D21" s="184"/>
      <c r="E21" s="132"/>
      <c r="F21" s="132"/>
      <c r="G21" s="140"/>
      <c r="H21" s="197">
        <f ca="1">SUM(H20:M20)</f>
        <v>0</v>
      </c>
      <c r="I21" s="194"/>
      <c r="J21" s="132"/>
      <c r="K21" s="132"/>
      <c r="L21" s="132"/>
      <c r="M21" s="140"/>
      <c r="N21" s="197">
        <f ca="1">SUM(N20:S20)</f>
        <v>0</v>
      </c>
      <c r="O21" s="196"/>
      <c r="P21" s="188"/>
      <c r="Q21" s="132"/>
      <c r="R21" s="132"/>
      <c r="S21" s="140"/>
      <c r="T21" s="197">
        <f ca="1">SUM(T20:Y20)</f>
        <v>0</v>
      </c>
      <c r="U21" s="134"/>
      <c r="V21" s="188"/>
      <c r="W21" s="132"/>
      <c r="X21" s="132"/>
      <c r="Y21" s="140"/>
      <c r="Z21" s="197">
        <f ca="1">SUM(Z20:AE20)</f>
        <v>0</v>
      </c>
      <c r="AA21" s="134"/>
      <c r="AB21" s="188"/>
      <c r="AC21" s="132"/>
      <c r="AD21" s="132"/>
      <c r="AE21" s="140"/>
      <c r="AF21" s="133">
        <f ca="1">SUM(AF20:AK20)</f>
        <v>0</v>
      </c>
      <c r="AG21" s="186"/>
      <c r="AH21" s="132"/>
      <c r="AI21" s="132"/>
      <c r="AJ21" s="132"/>
      <c r="AK21" s="140"/>
      <c r="AL21" s="86"/>
      <c r="AM21" s="86"/>
      <c r="AN21" s="86"/>
      <c r="AO21" s="86"/>
      <c r="AP21" s="86"/>
      <c r="AQ21" s="86"/>
      <c r="AR21" s="86"/>
      <c r="AS21" s="86"/>
      <c r="AT21" s="86"/>
      <c r="AU21" s="86"/>
      <c r="AV21" s="86"/>
      <c r="AW21" s="86"/>
      <c r="AX21" s="86"/>
      <c r="AY21" s="92"/>
      <c r="AZ21" s="86"/>
      <c r="BA21" s="86"/>
      <c r="BB21" s="86"/>
      <c r="BC21" s="86"/>
      <c r="BD21" s="86"/>
      <c r="BE21" s="86"/>
      <c r="BF21" s="93"/>
      <c r="BG21" s="86"/>
      <c r="BH21" s="86"/>
      <c r="BI21" s="86"/>
      <c r="BJ21" s="86"/>
      <c r="BK21" s="86"/>
      <c r="BL21" s="86"/>
      <c r="BM21" s="86"/>
      <c r="BN21" s="86"/>
      <c r="BO21" s="86"/>
      <c r="BP21" s="86"/>
      <c r="BQ21" s="86"/>
      <c r="BR21" s="86"/>
      <c r="BS21" s="86"/>
      <c r="BT21" s="92"/>
      <c r="BU21" s="86"/>
      <c r="BV21" s="86"/>
      <c r="BW21" s="86"/>
      <c r="BX21" s="93"/>
      <c r="BY21" s="86"/>
      <c r="BZ21" s="86"/>
      <c r="CA21" s="86"/>
      <c r="CB21" s="86"/>
      <c r="CC21" s="86"/>
      <c r="CD21" s="86"/>
    </row>
    <row r="22" spans="1:82" s="87" customFormat="1" ht="27.75" customHeight="1" thickBot="1" x14ac:dyDescent="0.25">
      <c r="A22" s="144" t="s">
        <v>86</v>
      </c>
      <c r="B22" s="145">
        <f ca="1">SUM(B19:G19)</f>
        <v>0</v>
      </c>
      <c r="C22" s="187">
        <f ca="1">SUM(B18:G18)</f>
        <v>0</v>
      </c>
      <c r="D22" s="185"/>
      <c r="E22" s="135"/>
      <c r="F22" s="136"/>
      <c r="G22" s="143"/>
      <c r="H22" s="145">
        <f ca="1">SUM(H19:M19)</f>
        <v>0</v>
      </c>
      <c r="I22" s="195">
        <f ca="1">SUM(H18:M18)</f>
        <v>0</v>
      </c>
      <c r="J22" s="136"/>
      <c r="K22" s="137"/>
      <c r="L22" s="136"/>
      <c r="M22" s="143"/>
      <c r="N22" s="145">
        <f ca="1">SUM(N19:S19)</f>
        <v>0</v>
      </c>
      <c r="O22" s="195">
        <f ca="1">SUM(N18:S18)</f>
        <v>0</v>
      </c>
      <c r="P22" s="136"/>
      <c r="Q22" s="137"/>
      <c r="R22" s="138"/>
      <c r="S22" s="141"/>
      <c r="T22" s="145">
        <f ca="1">SUM(T19:Y19)</f>
        <v>0</v>
      </c>
      <c r="U22" s="182">
        <f ca="1">SUM(T18:Y18)</f>
        <v>0</v>
      </c>
      <c r="V22" s="183"/>
      <c r="W22" s="139"/>
      <c r="X22" s="139"/>
      <c r="Y22" s="141"/>
      <c r="Z22" s="145">
        <f ca="1">SUM(Z19:AE19)</f>
        <v>0</v>
      </c>
      <c r="AA22" s="182">
        <f ca="1">SUM(Z18:AE18)</f>
        <v>0</v>
      </c>
      <c r="AB22" s="183">
        <f ca="1">SUM(Z19:AE19)</f>
        <v>0</v>
      </c>
      <c r="AC22" s="139">
        <f ca="1">SUM(Z18:AE18)</f>
        <v>0</v>
      </c>
      <c r="AD22" s="138"/>
      <c r="AE22" s="141"/>
      <c r="AF22" s="145">
        <f ca="1">SUM(AF19:AK19)</f>
        <v>0</v>
      </c>
      <c r="AG22" s="182">
        <f ca="1">SUM(AF18:AK18)</f>
        <v>0</v>
      </c>
      <c r="AH22" s="183">
        <f ca="1">SUM(AF19:AK19)</f>
        <v>0</v>
      </c>
      <c r="AI22" s="139">
        <f ca="1">SUM(AF18:AK18)</f>
        <v>0</v>
      </c>
      <c r="AJ22" s="138"/>
      <c r="AK22" s="141"/>
      <c r="AL22" s="86"/>
      <c r="AM22" s="86"/>
      <c r="AN22" s="86"/>
      <c r="AO22" s="86"/>
      <c r="AP22" s="86"/>
      <c r="AQ22" s="86"/>
      <c r="AR22" s="86"/>
      <c r="AS22" s="86"/>
      <c r="AT22" s="86"/>
      <c r="AU22" s="86"/>
      <c r="AV22" s="86"/>
      <c r="AW22" s="86"/>
      <c r="AX22" s="86"/>
      <c r="AY22" s="92"/>
      <c r="AZ22" s="86"/>
      <c r="BA22" s="86"/>
      <c r="BB22" s="86"/>
      <c r="BC22" s="86"/>
      <c r="BD22" s="86"/>
      <c r="BE22" s="86"/>
      <c r="BF22" s="93"/>
      <c r="BG22" s="86"/>
      <c r="BH22" s="86"/>
      <c r="BI22" s="86"/>
      <c r="BJ22" s="86"/>
      <c r="BK22" s="86"/>
      <c r="BL22" s="86"/>
      <c r="BM22" s="86"/>
      <c r="BN22" s="86"/>
      <c r="BO22" s="86"/>
      <c r="BP22" s="86"/>
      <c r="BQ22" s="86"/>
      <c r="BR22" s="86"/>
      <c r="BS22" s="86"/>
      <c r="BT22" s="92"/>
      <c r="BU22" s="86"/>
      <c r="BV22" s="86"/>
      <c r="BW22" s="86"/>
      <c r="BX22" s="93"/>
      <c r="BY22" s="86"/>
      <c r="BZ22" s="86"/>
      <c r="CA22" s="86"/>
      <c r="CB22" s="86"/>
      <c r="CC22" s="86"/>
      <c r="CD22" s="86"/>
    </row>
    <row r="23" spans="1:82" s="87" customFormat="1" ht="13.5" customHeight="1" x14ac:dyDescent="0.2">
      <c r="A23" s="142"/>
      <c r="B23" s="130"/>
      <c r="C23" s="130"/>
      <c r="D23" s="21"/>
      <c r="E23" s="96"/>
      <c r="F23" s="96"/>
      <c r="G23" s="96"/>
      <c r="H23" s="96"/>
      <c r="I23" s="96"/>
      <c r="J23" s="96"/>
      <c r="K23" s="96"/>
      <c r="L23" s="96"/>
      <c r="M23" s="96"/>
      <c r="N23" s="96"/>
      <c r="O23" s="96"/>
      <c r="P23" s="96"/>
      <c r="Q23" s="96"/>
      <c r="R23" s="96"/>
      <c r="S23" s="96"/>
      <c r="T23" s="96"/>
      <c r="U23" s="96"/>
      <c r="V23" s="96"/>
      <c r="W23" s="96"/>
      <c r="AE23" s="96"/>
      <c r="AF23" s="96"/>
      <c r="AG23" s="96"/>
      <c r="AH23" s="96" t="str">
        <f>LOWER(K23)</f>
        <v/>
      </c>
      <c r="AI23" s="96"/>
      <c r="AJ23" s="96"/>
      <c r="AK23" s="96"/>
      <c r="AL23" s="86"/>
      <c r="AM23" s="86"/>
      <c r="AN23" s="86"/>
      <c r="AO23" s="86"/>
      <c r="AP23" s="86"/>
      <c r="AQ23" s="86"/>
      <c r="AR23" s="86"/>
      <c r="AS23" s="86"/>
      <c r="AT23" s="86"/>
      <c r="AU23" s="86"/>
      <c r="AV23" s="86"/>
      <c r="AW23" s="86"/>
      <c r="AX23" s="86"/>
      <c r="AY23" s="92"/>
      <c r="AZ23" s="86"/>
      <c r="BA23" s="86"/>
      <c r="BB23" s="86"/>
      <c r="BC23" s="86"/>
      <c r="BD23" s="86"/>
      <c r="BE23" s="86"/>
      <c r="BF23" s="93"/>
      <c r="BG23" s="86"/>
      <c r="BH23" s="86"/>
      <c r="BI23" s="86"/>
      <c r="BJ23" s="86"/>
      <c r="BK23" s="86"/>
      <c r="BL23" s="86"/>
      <c r="BM23" s="86"/>
      <c r="BN23" s="86"/>
      <c r="BO23" s="86"/>
      <c r="BP23" s="86"/>
      <c r="BQ23" s="86"/>
      <c r="BR23" s="86"/>
      <c r="BS23" s="86"/>
      <c r="BT23" s="92"/>
      <c r="BU23" s="86"/>
      <c r="BV23" s="86"/>
      <c r="BW23" s="86"/>
      <c r="BX23" s="93"/>
      <c r="BY23" s="86"/>
      <c r="BZ23" s="86"/>
      <c r="CA23" s="86"/>
      <c r="CB23" s="86"/>
      <c r="CC23" s="86"/>
      <c r="CD23" s="86"/>
    </row>
    <row r="24" spans="1:82" s="87" customFormat="1" ht="13.5" customHeight="1" x14ac:dyDescent="0.2">
      <c r="A24" s="129"/>
      <c r="B24" s="130"/>
      <c r="C24" s="130"/>
      <c r="D24" s="21"/>
      <c r="E24" s="96"/>
      <c r="F24" s="96"/>
      <c r="G24" s="96"/>
      <c r="H24" s="96"/>
      <c r="I24" s="21"/>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86"/>
      <c r="AM24" s="86"/>
      <c r="AN24" s="86"/>
      <c r="AO24" s="86"/>
      <c r="AP24" s="86"/>
      <c r="AQ24" s="86"/>
      <c r="AR24" s="86"/>
      <c r="AS24" s="86"/>
      <c r="AT24" s="86"/>
      <c r="AU24" s="86"/>
      <c r="AV24" s="86"/>
      <c r="AW24" s="86"/>
      <c r="AX24" s="86"/>
      <c r="AY24" s="92"/>
      <c r="AZ24" s="86"/>
      <c r="BA24" s="86"/>
      <c r="BB24" s="86"/>
      <c r="BC24" s="86"/>
      <c r="BD24" s="86"/>
      <c r="BE24" s="86"/>
      <c r="BF24" s="93"/>
      <c r="BG24" s="86"/>
      <c r="BH24" s="86"/>
      <c r="BI24" s="86"/>
      <c r="BJ24" s="86"/>
      <c r="BK24" s="86"/>
      <c r="BL24" s="86"/>
      <c r="BM24" s="86"/>
      <c r="BN24" s="86"/>
      <c r="BO24" s="86"/>
      <c r="BP24" s="86"/>
      <c r="BQ24" s="86"/>
      <c r="BR24" s="86"/>
      <c r="BS24" s="86"/>
      <c r="BT24" s="92"/>
      <c r="BU24" s="86"/>
      <c r="BV24" s="86"/>
      <c r="BW24" s="86"/>
      <c r="BX24" s="93"/>
      <c r="BY24" s="86"/>
      <c r="BZ24" s="86"/>
      <c r="CA24" s="86"/>
      <c r="CB24" s="86"/>
      <c r="CC24" s="86"/>
      <c r="CD24" s="86"/>
    </row>
    <row r="25" spans="1:82" s="87" customFormat="1" ht="16.5" customHeight="1" x14ac:dyDescent="0.2">
      <c r="A25" s="4"/>
      <c r="B25" s="8">
        <f>DATEVALUE("01/07/"&amp;$A$2)</f>
        <v>42917</v>
      </c>
      <c r="C25" s="13"/>
      <c r="D25" s="88"/>
      <c r="E25" s="88"/>
      <c r="F25" s="88"/>
      <c r="G25" s="88"/>
      <c r="H25" s="8">
        <f>DATEVALUE("01/08/"&amp;$A$2)</f>
        <v>42948</v>
      </c>
      <c r="I25" s="14"/>
      <c r="J25" s="14"/>
      <c r="K25" s="88"/>
      <c r="L25" s="88"/>
      <c r="M25" s="88"/>
      <c r="N25" s="8">
        <f>DATEVALUE("01/09/"&amp;$A$2)</f>
        <v>42979</v>
      </c>
      <c r="O25" s="13"/>
      <c r="P25" s="13"/>
      <c r="Q25" s="88"/>
      <c r="R25" s="88"/>
      <c r="S25" s="88"/>
      <c r="T25" s="8">
        <f>DATEVALUE("01/10/"&amp;$A$2)</f>
        <v>43009</v>
      </c>
      <c r="U25" s="13"/>
      <c r="V25" s="88"/>
      <c r="W25" s="88"/>
      <c r="X25" s="88"/>
      <c r="Y25" s="88"/>
      <c r="Z25" s="8">
        <f>DATEVALUE("01/11/"&amp;$A$2)</f>
        <v>43040</v>
      </c>
      <c r="AA25" s="13"/>
      <c r="AB25" s="13"/>
      <c r="AC25" s="88"/>
      <c r="AD25" s="88"/>
      <c r="AE25" s="88"/>
      <c r="AF25" s="8">
        <f>DATEVALUE("01/12/"&amp;$A$2)</f>
        <v>43070</v>
      </c>
      <c r="AG25" s="13"/>
      <c r="AH25" s="13"/>
      <c r="AI25" s="88"/>
      <c r="AJ25" s="88"/>
      <c r="AK25" s="88"/>
      <c r="AL25" s="86"/>
      <c r="AM25" s="86"/>
      <c r="AN25" s="86"/>
      <c r="AO25" s="86"/>
      <c r="AP25" s="86"/>
      <c r="AQ25" s="86"/>
      <c r="AR25" s="86"/>
      <c r="AS25" s="86"/>
      <c r="AT25" s="86"/>
      <c r="AU25" s="86"/>
      <c r="AV25" s="86"/>
      <c r="AW25" s="86"/>
      <c r="AX25" s="86"/>
      <c r="AY25" s="92"/>
      <c r="AZ25" s="86"/>
      <c r="BA25" s="86"/>
      <c r="BB25" s="86"/>
      <c r="BC25" s="86"/>
      <c r="BD25" s="86"/>
      <c r="BE25" s="86"/>
      <c r="BF25" s="93"/>
      <c r="BG25" s="86"/>
      <c r="BH25" s="86"/>
      <c r="BI25" s="86"/>
      <c r="BJ25" s="86"/>
      <c r="BK25" s="86"/>
      <c r="BL25" s="86"/>
      <c r="BM25" s="86"/>
      <c r="BN25" s="86"/>
      <c r="BO25" s="86"/>
      <c r="BP25" s="86"/>
      <c r="BQ25" s="86"/>
      <c r="BR25" s="86"/>
      <c r="BS25" s="86"/>
      <c r="BT25" s="92"/>
      <c r="BU25" s="86"/>
      <c r="BV25" s="86"/>
      <c r="BW25" s="86"/>
      <c r="BX25" s="93"/>
      <c r="BY25" s="86"/>
      <c r="BZ25" s="86"/>
      <c r="CA25" s="86"/>
      <c r="CB25" s="86"/>
      <c r="CC25" s="86"/>
      <c r="CD25" s="86"/>
    </row>
    <row r="26" spans="1:82" s="429" customFormat="1" ht="16.5" customHeight="1" x14ac:dyDescent="0.2">
      <c r="A26" s="5"/>
      <c r="B26" s="47">
        <f>1+INT((B25-DATE(YEAR(B25+4-WEEKDAY(B25+6)),1,5)+WEEKDAY(DATE(YEAR(B25+4-WEEKDAY(B25+6)),1,3)))/7)</f>
        <v>26</v>
      </c>
      <c r="C26" s="45">
        <f>IF(C27="","",1+INT((C27-DATE(YEAR(C27+4-WEEKDAY(C27+6)),1,5)+WEEKDAY(DATE(YEAR(C27+4-WEEKDAY(C27+6)),1,3)))/7))</f>
        <v>27</v>
      </c>
      <c r="D26" s="47">
        <f>IF(D27="","",1+INT((D27-DATE(YEAR(D27+4-WEEKDAY(D27+6)),1,5)+WEEKDAY(DATE(YEAR(D27+4-WEEKDAY(D27+6)),1,3)))/7))</f>
        <v>28</v>
      </c>
      <c r="E26" s="46">
        <f>IF(E27="","",1+INT((E27-DATE(YEAR(E27+4-WEEKDAY(E27+6)),1,5)+WEEKDAY(DATE(YEAR(E27+4-WEEKDAY(E27+6)),1,3)))/7))</f>
        <v>29</v>
      </c>
      <c r="F26" s="45">
        <f>IF(F27="","",1+INT((F27-DATE(YEAR(F27+4-WEEKDAY(F27+6)),1,5)+WEEKDAY(DATE(YEAR(F27+4-WEEKDAY(F27+6)),1,3)))/7))</f>
        <v>30</v>
      </c>
      <c r="G26" s="45">
        <f>IF(G27="","",1+INT((G27-DATE(YEAR(G27+4-WEEKDAY(G27+6)),1,5)+WEEKDAY(DATE(YEAR(G27+4-WEEKDAY(G27+6)),1,3)))/7))</f>
        <v>31</v>
      </c>
      <c r="H26" s="47">
        <f>1+INT((H25-DATE(YEAR(H25+4-WEEKDAY(H25+6)),1,5)+WEEKDAY(DATE(YEAR(H25+4-WEEKDAY(H25+6)),1,3)))/7)</f>
        <v>31</v>
      </c>
      <c r="I26" s="45">
        <f>IF(I27="","",1+INT((I27-DATE(YEAR(I27+4-WEEKDAY(I27+6)),1,5)+WEEKDAY(DATE(YEAR(I27+4-WEEKDAY(I27+6)),1,3)))/7))</f>
        <v>32</v>
      </c>
      <c r="J26" s="47">
        <f>IF(J27="","",1+INT((J27-DATE(YEAR(J27+4-WEEKDAY(J27+6)),1,5)+WEEKDAY(DATE(YEAR(J27+4-WEEKDAY(J27+6)),1,3)))/7))</f>
        <v>33</v>
      </c>
      <c r="K26" s="46">
        <f>IF(K27="","",1+INT((K27-DATE(YEAR(K27+4-WEEKDAY(K27+6)),1,5)+WEEKDAY(DATE(YEAR(K27+4-WEEKDAY(K27+6)),1,3)))/7))</f>
        <v>34</v>
      </c>
      <c r="L26" s="45">
        <f>IF(L27="","",1+INT((L27-DATE(YEAR(L27+4-WEEKDAY(L27+6)),1,5)+WEEKDAY(DATE(YEAR(L27+4-WEEKDAY(L27+6)),1,3)))/7))</f>
        <v>35</v>
      </c>
      <c r="M26" s="45" t="str">
        <f>IF(M27="","",1+INT((M27-DATE(YEAR(M27+4-WEEKDAY(M27+6)),1,5)+WEEKDAY(DATE(YEAR(M27+4-WEEKDAY(M27+6)),1,3)))/7))</f>
        <v/>
      </c>
      <c r="N26" s="47">
        <f>1+INT((N25-DATE(YEAR(N25+4-WEEKDAY(N25+6)),1,5)+WEEKDAY(DATE(YEAR(N25+4-WEEKDAY(N25+6)),1,3)))/7)</f>
        <v>35</v>
      </c>
      <c r="O26" s="46">
        <f>IF(O27="","",1+INT((O27-DATE(YEAR(O27+4-WEEKDAY(O27+6)),1,5)+WEEKDAY(DATE(YEAR(O27+4-WEEKDAY(O27+6)),1,3)))/7))</f>
        <v>36</v>
      </c>
      <c r="P26" s="45">
        <f>IF(P27="","",1+INT((P27-DATE(YEAR(P27+4-WEEKDAY(P27+6)),1,5)+WEEKDAY(DATE(YEAR(P27+4-WEEKDAY(P27+6)),1,3)))/7))</f>
        <v>37</v>
      </c>
      <c r="Q26" s="46">
        <f>IF(Q27="","",1+INT((Q27-DATE(YEAR(Q27+4-WEEKDAY(Q27+6)),1,5)+WEEKDAY(DATE(YEAR(Q27+4-WEEKDAY(Q27+6)),1,3)))/7))</f>
        <v>38</v>
      </c>
      <c r="R26" s="48">
        <f>IF(R27="","",1+INT((R27-DATE(YEAR(R27+4-WEEKDAY(R27+6)),1,5)+WEEKDAY(DATE(YEAR(R27+4-WEEKDAY(R27+6)),1,3)))/7))</f>
        <v>39</v>
      </c>
      <c r="S26" s="45" t="str">
        <f>IF(S27="","",1+INT((S27-DATE(YEAR(S27+4-WEEKDAY(S27+6)),1,5)+WEEKDAY(DATE(YEAR(S27+4-WEEKDAY(S27+6)),1,3)))/7))</f>
        <v/>
      </c>
      <c r="T26" s="47">
        <f>1+INT((T25-DATE(YEAR(T25+4-WEEKDAY(T25+6)),1,5)+WEEKDAY(DATE(YEAR(T25+4-WEEKDAY(T25+6)),1,3)))/7)</f>
        <v>39</v>
      </c>
      <c r="U26" s="46">
        <f>IF(U27="","",1+INT((U27-DATE(YEAR(U27+4-WEEKDAY(U27+6)),1,5)+WEEKDAY(DATE(YEAR(U27+4-WEEKDAY(U27+6)),1,3)))/7))</f>
        <v>40</v>
      </c>
      <c r="V26" s="45">
        <f>IF(V27="","",1+INT((V27-DATE(YEAR(V27+4-WEEKDAY(V27+6)),1,5)+WEEKDAY(DATE(YEAR(V27+4-WEEKDAY(V27+6)),1,3)))/7))</f>
        <v>41</v>
      </c>
      <c r="W26" s="46">
        <f>IF(W27="","",1+INT((W27-DATE(YEAR(W27+4-WEEKDAY(W27+6)),1,5)+WEEKDAY(DATE(YEAR(W27+4-WEEKDAY(W27+6)),1,3)))/7))</f>
        <v>42</v>
      </c>
      <c r="X26" s="45">
        <f>IF(X27="","",1+INT((X27-DATE(YEAR(X27+4-WEEKDAY(X27+6)),1,5)+WEEKDAY(DATE(YEAR(X27+4-WEEKDAY(X27+6)),1,3)))/7))</f>
        <v>43</v>
      </c>
      <c r="Y26" s="45">
        <f>IF(Y27="","",1+INT((Y27-DATE(YEAR(Y27+4-WEEKDAY(Y27+6)),1,5)+WEEKDAY(DATE(YEAR(Y27+4-WEEKDAY(Y27+6)),1,3)))/7))</f>
        <v>44</v>
      </c>
      <c r="Z26" s="47">
        <f>1+INT((Z25-DATE(YEAR(Z25+4-WEEKDAY(Z25+6)),1,5)+WEEKDAY(DATE(YEAR(Z25+4-WEEKDAY(Z25+6)),1,3)))/7)</f>
        <v>44</v>
      </c>
      <c r="AA26" s="47">
        <f>IF(AA27="","",1+INT((AA27-DATE(YEAR(AA27+4-WEEKDAY(AA27+6)),1,5)+WEEKDAY(DATE(YEAR(AA27+4-WEEKDAY(AA27+6)),1,3)))/7))</f>
        <v>45</v>
      </c>
      <c r="AB26" s="46">
        <f>IF(AB27="","",1+INT((AB27-DATE(YEAR(AB27+4-WEEKDAY(AB27+6)),1,5)+WEEKDAY(DATE(YEAR(AB27+4-WEEKDAY(AB27+6)),1,3)))/7))</f>
        <v>46</v>
      </c>
      <c r="AC26" s="45">
        <f>IF(AC27="","",1+INT((AC27-DATE(YEAR(AC27+4-WEEKDAY(AC27+6)),1,5)+WEEKDAY(DATE(YEAR(AC27+4-WEEKDAY(AC27+6)),1,3)))/7))</f>
        <v>47</v>
      </c>
      <c r="AD26" s="45">
        <f>IF(AD27="","",1+INT((AD27-DATE(YEAR(AD27+4-WEEKDAY(AD27+6)),1,5)+WEEKDAY(DATE(YEAR(AD27+4-WEEKDAY(AD27+6)),1,3)))/7))</f>
        <v>48</v>
      </c>
      <c r="AE26" s="47" t="str">
        <f>IF(AE27="","",1+INT((AE27-DATE(YEAR(AE27+4-WEEKDAY(AE27+6)),1,5)+WEEKDAY(DATE(YEAR(AE27+4-WEEKDAY(AE27+6)),1,3)))/7))</f>
        <v/>
      </c>
      <c r="AF26" s="46">
        <f>1+INT((AF25-DATE(YEAR(AF25+4-WEEKDAY(AF25+6)),1,5)+WEEKDAY(DATE(YEAR(AF25+4-WEEKDAY(AF25+6)),1,3)))/7)</f>
        <v>48</v>
      </c>
      <c r="AG26" s="45">
        <f>IF(AG27="","",1+INT((AG27-DATE(YEAR(AG27+4-WEEKDAY(AG27+6)),1,5)+WEEKDAY(DATE(YEAR(AG27+4-WEEKDAY(AG27+6)),1,3)))/7))</f>
        <v>49</v>
      </c>
      <c r="AH26" s="46">
        <f>IF(AH27="","",1+INT((AH27-DATE(YEAR(AH27+4-WEEKDAY(AH27+6)),1,5)+WEEKDAY(DATE(YEAR(AH27+4-WEEKDAY(AH27+6)),1,3)))/7))</f>
        <v>50</v>
      </c>
      <c r="AI26" s="45">
        <f>IF(AI27="","",1+INT((AI27-DATE(YEAR(AI27+4-WEEKDAY(AI27+6)),1,5)+WEEKDAY(DATE(YEAR(AI27+4-WEEKDAY(AI27+6)),1,3)))/7))</f>
        <v>51</v>
      </c>
      <c r="AJ26" s="46">
        <f>IF(AJ27="","",1+INT((AJ27-DATE(YEAR(AJ27+4-WEEKDAY(AJ27+6)),1,5)+WEEKDAY(DATE(YEAR(AJ27+4-WEEKDAY(AJ27+6)),1,3)))/7))</f>
        <v>52</v>
      </c>
      <c r="AK26" s="45" t="str">
        <f>IF(AK27="","",1+INT((AK27-DATE(YEAR(AK27+4-WEEKDAY(AK27+6)),1,5)+WEEKDAY(DATE(YEAR(AK27+4-WEEKDAY(AK27+6)),1,3)))/7))</f>
        <v/>
      </c>
      <c r="AQ26" s="88"/>
      <c r="AR26" s="88"/>
    </row>
    <row r="27" spans="1:82" s="429" customFormat="1" ht="12" customHeight="1" x14ac:dyDescent="0.2">
      <c r="A27" s="19" t="s">
        <v>0</v>
      </c>
      <c r="B27" s="34" t="str">
        <f>IF(TEXT(B25,"dddd")=$A4,B25,"")</f>
        <v/>
      </c>
      <c r="C27" s="29">
        <f>B39+1</f>
        <v>42919</v>
      </c>
      <c r="D27" s="3">
        <f>C39+1</f>
        <v>42926</v>
      </c>
      <c r="E27" s="29">
        <f>D39+1</f>
        <v>42933</v>
      </c>
      <c r="F27" s="3">
        <f>IF(AND(E39&lt;&gt;"",IF(ISERROR(TEXT(E39+1,"mmm")),"",TEXT(E39+1,"mmm"))=TEXT(B25,"mmm")),E39+1,"")</f>
        <v>42940</v>
      </c>
      <c r="G27" s="35">
        <f>IF(AND(F39&lt;&gt;"",IF(ISERROR(TEXT(F39+1,"mmm")),"",TEXT(F39+1,"mmm"))=TEXT(B25,"mmm")),F39+1,"")</f>
        <v>42947</v>
      </c>
      <c r="H27" s="3" t="str">
        <f>IF(TEXT(H25,"dddd")=$A4,H25,"")</f>
        <v/>
      </c>
      <c r="I27" s="29">
        <f>H39+1</f>
        <v>42954</v>
      </c>
      <c r="J27" s="3">
        <f>I39+1</f>
        <v>42961</v>
      </c>
      <c r="K27" s="29">
        <f>J39+1</f>
        <v>42968</v>
      </c>
      <c r="L27" s="3">
        <f>IF(AND(K39&lt;&gt;"",IF(ISERROR(TEXT(K39+1,"mmm")),"",TEXT(K39+1,"mmm"))=TEXT(H25,"mmm")),K39+1,"")</f>
        <v>42975</v>
      </c>
      <c r="M27" s="24" t="str">
        <f>IF(AND(L39&lt;&gt;"",IF(ISERROR(TEXT(L39+1,"mmm")),"",TEXT(L39+1,"mmm"))=TEXT(H25,"mmm")),L39+1,"")</f>
        <v/>
      </c>
      <c r="N27" s="119" t="str">
        <f>IF(TEXT(N25,"dddd")=$A4,N25,"")</f>
        <v/>
      </c>
      <c r="O27" s="155">
        <f>N39+1</f>
        <v>42982</v>
      </c>
      <c r="P27" s="24">
        <f>O39+1</f>
        <v>42989</v>
      </c>
      <c r="Q27" s="29">
        <f>P39+1</f>
        <v>42996</v>
      </c>
      <c r="R27" s="3">
        <f>IF(AND(Q39&lt;&gt;"",IF(ISERROR(TEXT(Q39+1,"mmm")),"",TEXT(Q39+1,"mmm"))=TEXT(N25,"mmm")),Q39+1,"")</f>
        <v>43003</v>
      </c>
      <c r="S27" s="35" t="str">
        <f>IF(AND(R39&lt;&gt;"",IF(ISERROR(TEXT(R39+1,"mmm")),"",TEXT(R39+1,"mmm"))=TEXT(N25,"mmm")),R39+1,"")</f>
        <v/>
      </c>
      <c r="T27" s="155" t="str">
        <f>IF(TEXT(T25,"dddd")=$A4,T25,"")</f>
        <v/>
      </c>
      <c r="U27" s="155">
        <f>T39+1</f>
        <v>43010</v>
      </c>
      <c r="V27" s="3">
        <f>U39+1</f>
        <v>43017</v>
      </c>
      <c r="W27" s="29">
        <f>V39+1</f>
        <v>43024</v>
      </c>
      <c r="X27" s="3">
        <f>IF(AND(W39&lt;&gt;"",IF(ISERROR(TEXT(W39+1,"mmm")),"",TEXT(W39+1,"mmm"))=TEXT(T25,"mmm")),W39+1,"")</f>
        <v>43031</v>
      </c>
      <c r="Y27" s="24">
        <f>IF(AND(X39&lt;&gt;"",IF(ISERROR(TEXT(X39+1,"mmm")),"",TEXT(X39+1,"mmm"))=TEXT(T25,"mmm")),X39+1,"")</f>
        <v>43038</v>
      </c>
      <c r="Z27" s="119" t="str">
        <f>IF(TEXT(Z25,"dddd")=$A4,Z25,"")</f>
        <v/>
      </c>
      <c r="AA27" s="155">
        <f>Z39+1</f>
        <v>43045</v>
      </c>
      <c r="AB27" s="3">
        <f>AA39+1</f>
        <v>43052</v>
      </c>
      <c r="AC27" s="29">
        <f>AB39+1</f>
        <v>43059</v>
      </c>
      <c r="AD27" s="29">
        <f>IF(AND(AC39&lt;&gt;"",IF(ISERROR(TEXT(AC39+1,"mmm")),"",TEXT(AC39+1,"mmm"))=TEXT(Z25,"mmm")),AC39+1,"")</f>
        <v>43066</v>
      </c>
      <c r="AE27" s="174" t="str">
        <f>IF(AND(AD39&lt;&gt;"",IF(ISERROR(TEXT(AD39+1,"mmm")),"",TEXT(AD39+1,"mmm"))=TEXT(Z25,"mmm")),AD39+1,"")</f>
        <v/>
      </c>
      <c r="AF27" s="3" t="str">
        <f>IF(TEXT(AF25,"dddd")=$A4,AF25,"")</f>
        <v/>
      </c>
      <c r="AG27" s="29">
        <f>AF39+1</f>
        <v>43073</v>
      </c>
      <c r="AH27" s="3">
        <f>AG39+1</f>
        <v>43080</v>
      </c>
      <c r="AI27" s="29">
        <f>AH39+1</f>
        <v>43087</v>
      </c>
      <c r="AJ27" s="3">
        <f>IF(AND(AI39&lt;&gt;"",IF(ISERROR(TEXT(AI39+1,"mmm")),"",TEXT(AI39+1,"mmm"))=TEXT(AF25,"mmm")),AI39+1,"")</f>
        <v>43094</v>
      </c>
      <c r="AK27" s="29" t="str">
        <f>IF(AND(AJ39&lt;&gt;"",IF(ISERROR(TEXT(AJ39+1,"mmm")),"",TEXT(AJ39+1,"mmm"))=TEXT(AF25,"mmm")),AJ39+1,"")</f>
        <v/>
      </c>
      <c r="AQ27" s="88"/>
      <c r="AR27" s="88"/>
    </row>
    <row r="28" spans="1:82" s="429" customFormat="1" ht="12" customHeight="1" x14ac:dyDescent="0.2">
      <c r="A28" s="12"/>
      <c r="B28" s="32"/>
      <c r="C28" s="28"/>
      <c r="D28" s="86"/>
      <c r="E28" s="28"/>
      <c r="F28" s="86"/>
      <c r="G28" s="33"/>
      <c r="H28" s="86"/>
      <c r="I28" s="28"/>
      <c r="J28" s="28" t="str">
        <f>IF(ISNA(VLOOKUP(J27,feestdagen,5,0))=TRUE," ","F")</f>
        <v xml:space="preserve"> </v>
      </c>
      <c r="K28" s="28"/>
      <c r="L28" s="86"/>
      <c r="M28" s="25"/>
      <c r="N28" s="112"/>
      <c r="O28" s="156"/>
      <c r="P28" s="25"/>
      <c r="Q28" s="28"/>
      <c r="R28" s="86"/>
      <c r="S28" s="33"/>
      <c r="T28" s="156"/>
      <c r="U28" s="156"/>
      <c r="V28" s="86"/>
      <c r="W28" s="28"/>
      <c r="X28" s="86"/>
      <c r="Y28" s="25"/>
      <c r="Z28" s="112" t="str">
        <f>IF(ISNA(VLOOKUP(Z27,feestdagen,5,0))=TRUE," ","F")</f>
        <v xml:space="preserve"> </v>
      </c>
      <c r="AA28" s="156" t="str">
        <f>IF(ISNA(VLOOKUP(AA27,feestdagen,5,0))=TRUE," ","F")</f>
        <v xml:space="preserve"> </v>
      </c>
      <c r="AB28" s="86"/>
      <c r="AC28" s="28"/>
      <c r="AD28" s="28"/>
      <c r="AE28" s="175"/>
      <c r="AF28" s="86"/>
      <c r="AG28" s="28"/>
      <c r="AH28" s="86"/>
      <c r="AI28" s="28"/>
      <c r="AJ28" s="86"/>
      <c r="AK28" s="28"/>
      <c r="AQ28" s="88"/>
      <c r="AR28" s="88"/>
    </row>
    <row r="29" spans="1:82" s="429" customFormat="1" ht="12" customHeight="1" x14ac:dyDescent="0.2">
      <c r="A29" s="19" t="s">
        <v>1</v>
      </c>
      <c r="B29" s="34" t="str">
        <f>IF(AND(B27="",TEXT(B25,"dddd")=$A6),B25,IF(AND(B27&lt;&gt;""),B27+1,""))</f>
        <v/>
      </c>
      <c r="C29" s="29">
        <f>C27+1</f>
        <v>42920</v>
      </c>
      <c r="D29" s="3">
        <f>D27+1</f>
        <v>42927</v>
      </c>
      <c r="E29" s="29">
        <f>E27+1</f>
        <v>42934</v>
      </c>
      <c r="F29" s="3">
        <f>IF(AND(F27&lt;&gt;"",IF(ISERROR(TEXT(F27+1,"mmm")),"",TEXT(F27+1,"mmm"))=TEXT(B25,"mmm")),F27+1,"")</f>
        <v>42941</v>
      </c>
      <c r="G29" s="35" t="str">
        <f>IF(AND(G27&lt;&gt;"",IF(ISERROR(TEXT(G27+1,"mmm")),"",TEXT(G27+1,"mmm"))=TEXT(B25,"mmm")),G27+1,"")</f>
        <v/>
      </c>
      <c r="H29" s="3">
        <f>IF(AND(H27="",TEXT(H25,"dddd")=$A6),H25,IF(AND(H27&lt;&gt;""),H27+1,""))</f>
        <v>42948</v>
      </c>
      <c r="I29" s="29">
        <f>I27+1</f>
        <v>42955</v>
      </c>
      <c r="J29" s="3">
        <f>J27+1</f>
        <v>42962</v>
      </c>
      <c r="K29" s="29">
        <f>K27+1</f>
        <v>42969</v>
      </c>
      <c r="L29" s="3">
        <f>IF(AND(L27&lt;&gt;"",IF(ISERROR(TEXT(L27+1,"mmm")),"",TEXT(L27+1,"mmm"))=TEXT(H25,"mmm")),L27+1,"")</f>
        <v>42976</v>
      </c>
      <c r="M29" s="24" t="str">
        <f>IF(AND(M27&lt;&gt;"",IF(ISERROR(TEXT(M27+1,"mmm")),"",TEXT(M27+1,"mmm"))=TEXT(H25,"mmm")),M27+1,"")</f>
        <v/>
      </c>
      <c r="N29" s="119" t="str">
        <f>IF(AND(N27="",TEXT(N25,"dddd")=$A6),N25,IF(AND(N27&lt;&gt;""),N27+1,""))</f>
        <v/>
      </c>
      <c r="O29" s="155">
        <f>O27+1</f>
        <v>42983</v>
      </c>
      <c r="P29" s="24">
        <f>P27+1</f>
        <v>42990</v>
      </c>
      <c r="Q29" s="29">
        <f>Q27+1</f>
        <v>42997</v>
      </c>
      <c r="R29" s="3">
        <f>IF(AND(R27&lt;&gt;"",IF(ISERROR(TEXT(R27+1,"mmm")),"",TEXT(R27+1,"mmm"))=TEXT(N25,"mmm")),R27+1,"")</f>
        <v>43004</v>
      </c>
      <c r="S29" s="35" t="str">
        <f>IF(AND(S27&lt;&gt;"",IF(ISERROR(TEXT(S27+1,"mmm")),"",TEXT(S27+1,"mmm"))=TEXT(N25,"mmm")),S27+1,"")</f>
        <v/>
      </c>
      <c r="T29" s="155" t="str">
        <f>IF(AND(T27="",TEXT(T25,"dddd")=$A6),T25,IF(AND(T27&lt;&gt;""),T27+1,""))</f>
        <v/>
      </c>
      <c r="U29" s="155">
        <f>U27+1</f>
        <v>43011</v>
      </c>
      <c r="V29" s="3">
        <f>V27+1</f>
        <v>43018</v>
      </c>
      <c r="W29" s="29">
        <f>W27+1</f>
        <v>43025</v>
      </c>
      <c r="X29" s="3">
        <f>IF(AND(X27&lt;&gt;"",IF(ISERROR(TEXT(X27+1,"mmm")),"",TEXT(X27+1,"mmm"))=TEXT(T25,"mmm")),X27+1,"")</f>
        <v>43032</v>
      </c>
      <c r="Y29" s="24">
        <f>IF(AND(Y27&lt;&gt;"",IF(ISERROR(TEXT(Y27+1,"mmm")),"",TEXT(Y27+1,"mmm"))=TEXT(T25,"mmm")),Y27+1,"")</f>
        <v>43039</v>
      </c>
      <c r="Z29" s="119" t="str">
        <f>IF(AND(Z27="",TEXT(Z25,"dddd")=$A6),Z25,IF(AND(Z27&lt;&gt;""),Z27+1,""))</f>
        <v/>
      </c>
      <c r="AA29" s="155">
        <f>AA27+1</f>
        <v>43046</v>
      </c>
      <c r="AB29" s="3">
        <f>AB27+1</f>
        <v>43053</v>
      </c>
      <c r="AC29" s="29">
        <f>AC27+1</f>
        <v>43060</v>
      </c>
      <c r="AD29" s="29">
        <f>IF(AND(AD27&lt;&gt;"",IF(ISERROR(TEXT(AD27+1,"mmm")),"",TEXT(AD27+1,"mmm"))=TEXT(Z25,"mmm")),AD27+1,"")</f>
        <v>43067</v>
      </c>
      <c r="AE29" s="174" t="str">
        <f>IF(AND(AE27&lt;&gt;"",IF(ISERROR(TEXT(AE27+1,"mmm")),"",TEXT(AE27+1,"mmm"))=TEXT(Z25,"mmm")),AE27+1,"")</f>
        <v/>
      </c>
      <c r="AF29" s="3" t="str">
        <f>IF(AND(AF27="",TEXT(AF25,"dddd")=$A6),AF25,IF(AND(AF27&lt;&gt;""),AF27+1,""))</f>
        <v/>
      </c>
      <c r="AG29" s="29">
        <f>AG27+1</f>
        <v>43074</v>
      </c>
      <c r="AH29" s="3">
        <f>AH27+1</f>
        <v>43081</v>
      </c>
      <c r="AI29" s="29">
        <f>AI27+1</f>
        <v>43088</v>
      </c>
      <c r="AJ29" s="3">
        <f>IF(AND(AJ27&lt;&gt;"",IF(ISERROR(TEXT(AJ27+1,"mmm")),"",TEXT(AJ27+1,"mmm"))=TEXT(AF25,"mmm")),AJ27+1,"")</f>
        <v>43095</v>
      </c>
      <c r="AK29" s="29" t="str">
        <f>IF(AND(AK27&lt;&gt;"",IF(ISERROR(TEXT(AK27+1,"mmm")),"",TEXT(AK27+1,"mmm"))=TEXT(AF25,"mmm")),AK27+1,"")</f>
        <v/>
      </c>
      <c r="AQ29" s="88"/>
      <c r="AR29" s="88"/>
    </row>
    <row r="30" spans="1:82" s="429" customFormat="1" ht="12" customHeight="1" x14ac:dyDescent="0.2">
      <c r="A30" s="12"/>
      <c r="B30" s="32"/>
      <c r="C30" s="28"/>
      <c r="D30" s="86"/>
      <c r="E30" s="28" t="str">
        <f>IF(ISNA(VLOOKUP(E29,feestdagen,5,0))=TRUE," ","F")</f>
        <v xml:space="preserve"> </v>
      </c>
      <c r="F30" s="86"/>
      <c r="G30" s="33"/>
      <c r="H30" s="86"/>
      <c r="I30" s="28"/>
      <c r="J30" s="86"/>
      <c r="K30" s="28"/>
      <c r="L30" s="86"/>
      <c r="M30" s="25"/>
      <c r="N30" s="112"/>
      <c r="O30" s="156"/>
      <c r="P30" s="25"/>
      <c r="Q30" s="28"/>
      <c r="R30" s="86"/>
      <c r="S30" s="33"/>
      <c r="T30" s="156"/>
      <c r="U30" s="156"/>
      <c r="V30" s="86"/>
      <c r="W30" s="28"/>
      <c r="X30" s="86"/>
      <c r="Y30" s="25"/>
      <c r="Z30" s="112" t="str">
        <f>IF(ISNA(VLOOKUP(Z29,feestdagen,5,0))=TRUE," ","F")</f>
        <v xml:space="preserve"> </v>
      </c>
      <c r="AA30" s="156" t="str">
        <f>IF(ISNA(VLOOKUP(AA29,feestdagen,5,0))=TRUE," ","F")</f>
        <v xml:space="preserve"> </v>
      </c>
      <c r="AB30" s="86" t="str">
        <f>IF(ISNA(VLOOKUP(AB29,feestdagen,5,0))=TRUE," ","F")</f>
        <v xml:space="preserve"> </v>
      </c>
      <c r="AC30" s="28"/>
      <c r="AD30" s="28"/>
      <c r="AE30" s="175"/>
      <c r="AF30" s="86"/>
      <c r="AG30" s="28"/>
      <c r="AH30" s="86"/>
      <c r="AI30" s="28"/>
      <c r="AJ30" s="86"/>
      <c r="AK30" s="28"/>
      <c r="AQ30" s="88"/>
      <c r="AR30" s="88"/>
    </row>
    <row r="31" spans="1:82" s="429" customFormat="1" ht="12" customHeight="1" x14ac:dyDescent="0.2">
      <c r="A31" s="19" t="s">
        <v>2</v>
      </c>
      <c r="B31" s="34" t="str">
        <f>IF(AND(B29="",TEXT(B25,"dddd")=$A8),B25,IF(AND(B29&lt;&gt;""),B29+1,""))</f>
        <v/>
      </c>
      <c r="C31" s="29">
        <f>C29+1</f>
        <v>42921</v>
      </c>
      <c r="D31" s="3">
        <f>D29+1</f>
        <v>42928</v>
      </c>
      <c r="E31" s="29">
        <f>E29+1</f>
        <v>42935</v>
      </c>
      <c r="F31" s="3">
        <f>IF(AND(F29&lt;&gt;"",IF(ISERROR(TEXT(F29+1,"mmm")),"",TEXT(F29+1,"mmm"))=TEXT(B25,"mmm")),F29+1,"")</f>
        <v>42942</v>
      </c>
      <c r="G31" s="35" t="str">
        <f>IF(AND(G29&lt;&gt;"",IF(ISERROR(TEXT(G29+1,"mmm")),"",TEXT(G29+1,"mmm"))=TEXT(B25,"mmm")),G29+1,"")</f>
        <v/>
      </c>
      <c r="H31" s="3">
        <f>IF(AND(H29="",TEXT(H25,"dddd")=$A8),H25,IF(AND(H29&lt;&gt;""),H29+1,""))</f>
        <v>42949</v>
      </c>
      <c r="I31" s="29">
        <f>I29+1</f>
        <v>42956</v>
      </c>
      <c r="J31" s="3">
        <f>J29+1</f>
        <v>42963</v>
      </c>
      <c r="K31" s="29">
        <f>K29+1</f>
        <v>42970</v>
      </c>
      <c r="L31" s="3">
        <f>IF(AND(L29&lt;&gt;"",IF(ISERROR(TEXT(L29+1,"mmm")),"",TEXT(L29+1,"mmm"))=TEXT(H25,"mmm")),L29+1,"")</f>
        <v>42977</v>
      </c>
      <c r="M31" s="24" t="str">
        <f>IF(AND(M29&lt;&gt;"",IF(ISERROR(TEXT(M29+1,"mmm")),"",TEXT(M29+1,"mmm"))=TEXT(H25,"mmm")),M29+1,"")</f>
        <v/>
      </c>
      <c r="N31" s="119" t="str">
        <f>IF(AND(N29="",TEXT(N25,"dddd")=$A8),N25,IF(AND(N29&lt;&gt;""),N29+1,""))</f>
        <v/>
      </c>
      <c r="O31" s="155">
        <f>O29+1</f>
        <v>42984</v>
      </c>
      <c r="P31" s="24">
        <f>P29+1</f>
        <v>42991</v>
      </c>
      <c r="Q31" s="29">
        <f>Q29+1</f>
        <v>42998</v>
      </c>
      <c r="R31" s="3">
        <f>IF(AND(R29&lt;&gt;"",IF(ISERROR(TEXT(R29+1,"mmm")),"",TEXT(R29+1,"mmm"))=TEXT(N25,"mmm")),R29+1,"")</f>
        <v>43005</v>
      </c>
      <c r="S31" s="35" t="str">
        <f>IF(AND(S29&lt;&gt;"",IF(ISERROR(TEXT(S29+1,"mmm")),"",TEXT(S29+1,"mmm"))=TEXT(N25,"mmm")),S29+1,"")</f>
        <v/>
      </c>
      <c r="T31" s="155" t="str">
        <f>IF(AND(T29="",TEXT(T25,"dddd")=$A8),T25,IF(AND(T29&lt;&gt;""),T29+1,""))</f>
        <v/>
      </c>
      <c r="U31" s="155">
        <f>U29+1</f>
        <v>43012</v>
      </c>
      <c r="V31" s="3">
        <f>V29+1</f>
        <v>43019</v>
      </c>
      <c r="W31" s="29">
        <f>W29+1</f>
        <v>43026</v>
      </c>
      <c r="X31" s="3">
        <f>IF(AND(X29&lt;&gt;"",IF(ISERROR(TEXT(X29+1,"mmm")),"",TEXT(X29+1,"mmm"))=TEXT(T25,"mmm")),X29+1,"")</f>
        <v>43033</v>
      </c>
      <c r="Y31" s="24" t="str">
        <f>IF(AND(Y29&lt;&gt;"",IF(ISERROR(TEXT(Y29+1,"mmm")),"",TEXT(Y29+1,"mmm"))=TEXT(T25,"mmm")),Y29+1,"")</f>
        <v/>
      </c>
      <c r="Z31" s="119">
        <f>IF(AND(Z29="",TEXT(Z25,"dddd")=$A8),Z25,IF(AND(Z29&lt;&gt;""),Z29+1,""))</f>
        <v>43040</v>
      </c>
      <c r="AA31" s="155">
        <f>AA29+1</f>
        <v>43047</v>
      </c>
      <c r="AB31" s="3">
        <f>AB29+1</f>
        <v>43054</v>
      </c>
      <c r="AC31" s="29">
        <f>AC29+1</f>
        <v>43061</v>
      </c>
      <c r="AD31" s="29">
        <f>IF(AND(AD29&lt;&gt;"",IF(ISERROR(TEXT(AD29+1,"mmm")),"",TEXT(AD29+1,"mmm"))=TEXT(Z25,"mmm")),AD29+1,"")</f>
        <v>43068</v>
      </c>
      <c r="AE31" s="174" t="str">
        <f>IF(AND(AE29&lt;&gt;"",IF(ISERROR(TEXT(AE29+1,"mmm")),"",TEXT(AE29+1,"mmm"))=TEXT(Z25,"mmm")),AE29+1,"")</f>
        <v/>
      </c>
      <c r="AF31" s="3" t="str">
        <f>IF(AND(AF29="",TEXT(AF25,"dddd")=$A8),AF25,IF(AND(AF29&lt;&gt;""),AF29+1,""))</f>
        <v/>
      </c>
      <c r="AG31" s="29">
        <f>AG29+1</f>
        <v>43075</v>
      </c>
      <c r="AH31" s="3">
        <f>AH29+1</f>
        <v>43082</v>
      </c>
      <c r="AI31" s="29">
        <f>AI29+1</f>
        <v>43089</v>
      </c>
      <c r="AJ31" s="3">
        <f>IF(AND(AJ29&lt;&gt;"",IF(ISERROR(TEXT(AJ29+1,"mmm")),"",TEXT(AJ29+1,"mmm"))=TEXT(AF25,"mmm")),AJ29+1,"")</f>
        <v>43096</v>
      </c>
      <c r="AK31" s="29" t="str">
        <f>IF(AND(AK29&lt;&gt;"",IF(ISERROR(TEXT(AK29+1,"mmm")),"",TEXT(AK29+1,"mmm"))=TEXT(AF25,"mmm")),AK29+1,"")</f>
        <v/>
      </c>
      <c r="AQ31" s="88"/>
      <c r="AR31" s="88"/>
    </row>
    <row r="32" spans="1:82" s="429" customFormat="1" ht="12" customHeight="1" x14ac:dyDescent="0.2">
      <c r="A32" s="12"/>
      <c r="B32" s="32"/>
      <c r="C32" s="28"/>
      <c r="D32" s="86"/>
      <c r="E32" s="28" t="str">
        <f>IF(ISNA(VLOOKUP(E31,feestdagen,5,0))=TRUE," ","F")</f>
        <v xml:space="preserve"> </v>
      </c>
      <c r="F32" s="86"/>
      <c r="G32" s="33"/>
      <c r="H32" s="86"/>
      <c r="I32" s="28"/>
      <c r="J32" s="86"/>
      <c r="K32" s="28"/>
      <c r="L32" s="86"/>
      <c r="M32" s="25"/>
      <c r="N32" s="112"/>
      <c r="O32" s="156"/>
      <c r="P32" s="25"/>
      <c r="Q32" s="28"/>
      <c r="R32" s="86"/>
      <c r="S32" s="33"/>
      <c r="T32" s="156"/>
      <c r="U32" s="156"/>
      <c r="V32" s="86"/>
      <c r="W32" s="28"/>
      <c r="X32" s="86"/>
      <c r="Y32" s="25"/>
      <c r="Z32" s="112" t="str">
        <f>IF(ISNA(VLOOKUP(Z31,feestdagen,5,0))=TRUE," ","F")</f>
        <v>F</v>
      </c>
      <c r="AA32" s="156" t="str">
        <f>IF(ISNA(VLOOKUP(AA31,feestdagen,5,0))=TRUE," ","F")</f>
        <v xml:space="preserve"> </v>
      </c>
      <c r="AB32" s="86" t="str">
        <f>IF(ISNA(VLOOKUP(AB31,feestdagen,5,0))=TRUE," ","F")</f>
        <v>F</v>
      </c>
      <c r="AC32" s="28"/>
      <c r="AD32" s="28"/>
      <c r="AE32" s="175"/>
      <c r="AF32" s="86"/>
      <c r="AG32" s="28"/>
      <c r="AH32" s="86"/>
      <c r="AI32" s="28"/>
      <c r="AJ32" s="86"/>
      <c r="AK32" s="28"/>
      <c r="AQ32" s="88"/>
      <c r="AR32" s="88"/>
    </row>
    <row r="33" spans="1:82" s="429" customFormat="1" ht="12" customHeight="1" x14ac:dyDescent="0.2">
      <c r="A33" s="19" t="s">
        <v>3</v>
      </c>
      <c r="B33" s="34" t="str">
        <f>IF(AND(B31="",TEXT(B25,"dddd")=$A10),B25,IF(AND(B31&lt;&gt;""),B31+1,""))</f>
        <v/>
      </c>
      <c r="C33" s="29">
        <f>C31+1</f>
        <v>42922</v>
      </c>
      <c r="D33" s="3">
        <f>D31+1</f>
        <v>42929</v>
      </c>
      <c r="E33" s="29">
        <f>E31+1</f>
        <v>42936</v>
      </c>
      <c r="F33" s="3">
        <f>IF(AND(F31&lt;&gt;"",IF(ISERROR(TEXT(F31+1,"mmm")),"",TEXT(F31+1,"mmm"))=TEXT(B25,"mmm")),F31+1,"")</f>
        <v>42943</v>
      </c>
      <c r="G33" s="35" t="str">
        <f>IF(AND(G31&lt;&gt;"",IF(ISERROR(TEXT(G31+1,"mmm")),"",TEXT(G31+1,"mmm"))=TEXT(B25,"mmm")),G31+1,"")</f>
        <v/>
      </c>
      <c r="H33" s="3">
        <f>IF(AND(H31="",TEXT(H25,"dddd")=$A10),H25,IF(AND(H31&lt;&gt;""),H31+1,""))</f>
        <v>42950</v>
      </c>
      <c r="I33" s="29">
        <f>I31+1</f>
        <v>42957</v>
      </c>
      <c r="J33" s="3">
        <f>J31+1</f>
        <v>42964</v>
      </c>
      <c r="K33" s="29">
        <f>K31+1</f>
        <v>42971</v>
      </c>
      <c r="L33" s="3">
        <f>IF(AND(L31&lt;&gt;"",IF(ISERROR(TEXT(L31+1,"mmm")),"",TEXT(L31+1,"mmm"))=TEXT(H25,"mmm")),L31+1,"")</f>
        <v>42978</v>
      </c>
      <c r="M33" s="24" t="str">
        <f>IF(AND(M31&lt;&gt;"",IF(ISERROR(TEXT(M31+1,"mmm")),"",TEXT(M31+1,"mmm"))=TEXT(H25,"mmm")),M31+1,"")</f>
        <v/>
      </c>
      <c r="N33" s="119" t="str">
        <f>IF(AND(N31="",TEXT(N25,"dddd")=$A10),N25,IF(AND(N31&lt;&gt;""),N31+1,""))</f>
        <v/>
      </c>
      <c r="O33" s="155">
        <f>O31+1</f>
        <v>42985</v>
      </c>
      <c r="P33" s="24">
        <f>P31+1</f>
        <v>42992</v>
      </c>
      <c r="Q33" s="29">
        <f>Q31+1</f>
        <v>42999</v>
      </c>
      <c r="R33" s="3">
        <f>IF(AND(R31&lt;&gt;"",IF(ISERROR(TEXT(R31+1,"mmm")),"",TEXT(R31+1,"mmm"))=TEXT(N25,"mmm")),R31+1,"")</f>
        <v>43006</v>
      </c>
      <c r="S33" s="35" t="str">
        <f>IF(AND(S31&lt;&gt;"",IF(ISERROR(TEXT(S31+1,"mmm")),"",TEXT(S31+1,"mmm"))=TEXT(N25,"mmm")),S31+1,"")</f>
        <v/>
      </c>
      <c r="T33" s="155" t="str">
        <f>IF(AND(T31="",TEXT(T25,"dddd")=$A10),T25,IF(AND(T31&lt;&gt;""),T31+1,""))</f>
        <v/>
      </c>
      <c r="U33" s="155">
        <f>U31+1</f>
        <v>43013</v>
      </c>
      <c r="V33" s="3">
        <f>V31+1</f>
        <v>43020</v>
      </c>
      <c r="W33" s="29">
        <f>W31+1</f>
        <v>43027</v>
      </c>
      <c r="X33" s="3">
        <f>IF(AND(X31&lt;&gt;"",IF(ISERROR(TEXT(X31+1,"mmm")),"",TEXT(X31+1,"mmm"))=TEXT(T25,"mmm")),X31+1,"")</f>
        <v>43034</v>
      </c>
      <c r="Y33" s="24" t="str">
        <f>IF(AND(Y31&lt;&gt;"",IF(ISERROR(TEXT(Y31+1,"mmm")),"",TEXT(Y31+1,"mmm"))=TEXT(T25,"mmm")),Y31+1,"")</f>
        <v/>
      </c>
      <c r="Z33" s="119">
        <f>IF(AND(Z31="",TEXT(Z25,"dddd")=$A10),Z25,IF(AND(Z31&lt;&gt;""),Z31+1,""))</f>
        <v>43041</v>
      </c>
      <c r="AA33" s="155">
        <f>AA31+1</f>
        <v>43048</v>
      </c>
      <c r="AB33" s="3">
        <f>AB31+1</f>
        <v>43055</v>
      </c>
      <c r="AC33" s="29">
        <f>AC31+1</f>
        <v>43062</v>
      </c>
      <c r="AD33" s="29">
        <f>IF(AND(AD31&lt;&gt;"",IF(ISERROR(TEXT(AD31+1,"mmm")),"",TEXT(AD31+1,"mmm"))=TEXT(Z25,"mmm")),AD31+1,"")</f>
        <v>43069</v>
      </c>
      <c r="AE33" s="174" t="str">
        <f>IF(AND(AE31&lt;&gt;"",IF(ISERROR(TEXT(AE31+1,"mmm")),"",TEXT(AE31+1,"mmm"))=TEXT(Z25,"mmm")),AE31+1,"")</f>
        <v/>
      </c>
      <c r="AF33" s="3" t="str">
        <f>IF(AND(AF31="",TEXT(AF25,"dddd")=$A10),AF25,IF(AND(AF31&lt;&gt;""),AF31+1,""))</f>
        <v/>
      </c>
      <c r="AG33" s="29">
        <f>AG31+1</f>
        <v>43076</v>
      </c>
      <c r="AH33" s="3">
        <f>AH31+1</f>
        <v>43083</v>
      </c>
      <c r="AI33" s="29">
        <f>AI31+1</f>
        <v>43090</v>
      </c>
      <c r="AJ33" s="3">
        <f>IF(AND(AJ31&lt;&gt;"",IF(ISERROR(TEXT(AJ31+1,"mmm")),"",TEXT(AJ31+1,"mmm"))=TEXT(AF25,"mmm")),AJ31+1,"")</f>
        <v>43097</v>
      </c>
      <c r="AK33" s="29" t="str">
        <f>IF(AND(AK31&lt;&gt;"",IF(ISERROR(TEXT(AK31+1,"mmm")),"",TEXT(AK31+1,"mmm"))=TEXT(AF25,"mmm")),AK31+1,"")</f>
        <v/>
      </c>
      <c r="AQ33" s="88"/>
      <c r="AR33" s="88"/>
    </row>
    <row r="34" spans="1:82" s="429" customFormat="1" ht="12" customHeight="1" x14ac:dyDescent="0.2">
      <c r="A34" s="12"/>
      <c r="B34" s="32"/>
      <c r="C34" s="28" t="str">
        <f>IF(ISNA(VLOOKUP(C33,feestdagen,5,0))=TRUE," ","F")</f>
        <v xml:space="preserve"> </v>
      </c>
      <c r="D34" s="86"/>
      <c r="E34" s="28" t="str">
        <f>IF(ISNA(VLOOKUP(E33,feestdagen,5,0))=TRUE," ","F")</f>
        <v xml:space="preserve"> </v>
      </c>
      <c r="F34" s="86"/>
      <c r="G34" s="33"/>
      <c r="H34" s="112"/>
      <c r="I34" s="28"/>
      <c r="J34" s="86"/>
      <c r="K34" s="28"/>
      <c r="L34" s="86"/>
      <c r="M34" s="25"/>
      <c r="N34" s="112"/>
      <c r="O34" s="156"/>
      <c r="P34" s="25"/>
      <c r="Q34" s="28"/>
      <c r="R34" s="86"/>
      <c r="S34" s="33"/>
      <c r="T34" s="156"/>
      <c r="U34" s="156"/>
      <c r="V34" s="86"/>
      <c r="W34" s="28"/>
      <c r="X34" s="86"/>
      <c r="Y34" s="25"/>
      <c r="Z34" s="112"/>
      <c r="AA34" s="156" t="str">
        <f>IF(ISNA(VLOOKUP(AA33,feestdagen,5,0))=TRUE," ","F")</f>
        <v xml:space="preserve"> </v>
      </c>
      <c r="AB34" s="86" t="str">
        <f>IF(ISNA(VLOOKUP(AB33,feestdagen,5,0))=TRUE," ","F")</f>
        <v xml:space="preserve"> </v>
      </c>
      <c r="AC34" s="28"/>
      <c r="AD34" s="28"/>
      <c r="AE34" s="175"/>
      <c r="AF34" s="86"/>
      <c r="AG34" s="28"/>
      <c r="AH34" s="86"/>
      <c r="AI34" s="28"/>
      <c r="AJ34" s="86"/>
      <c r="AK34" s="28"/>
      <c r="AQ34" s="88"/>
      <c r="AR34" s="88"/>
    </row>
    <row r="35" spans="1:82" s="429" customFormat="1" ht="12" customHeight="1" x14ac:dyDescent="0.2">
      <c r="A35" s="19" t="s">
        <v>4</v>
      </c>
      <c r="B35" s="34" t="str">
        <f>IF(AND(B33="",TEXT(B25,"dddd")=$A12),B25,IF(AND(B33&lt;&gt;""),B33+1,""))</f>
        <v/>
      </c>
      <c r="C35" s="29">
        <f>C33+1</f>
        <v>42923</v>
      </c>
      <c r="D35" s="3">
        <f>D33+1</f>
        <v>42930</v>
      </c>
      <c r="E35" s="29">
        <f>E33+1</f>
        <v>42937</v>
      </c>
      <c r="F35" s="3">
        <f>IF(AND(F33&lt;&gt;"",IF(ISERROR(TEXT(F33+1,"mmm")),"",TEXT(F33+1,"mmm"))=TEXT(B25,"mmm")),F33+1,"")</f>
        <v>42944</v>
      </c>
      <c r="G35" s="35" t="str">
        <f>IF(AND(G33&lt;&gt;"",IF(ISERROR(TEXT(G33+1,"mmm")),"",TEXT(G33+1,"mmm"))=TEXT(B25,"mmm")),G33+1,"")</f>
        <v/>
      </c>
      <c r="H35" s="119">
        <f>IF(AND(H33="",TEXT(H25,"dddd")=$A12),H25,IF(AND(H33&lt;&gt;""),H33+1,""))</f>
        <v>42951</v>
      </c>
      <c r="I35" s="29">
        <f>I33+1</f>
        <v>42958</v>
      </c>
      <c r="J35" s="3">
        <f>J33+1</f>
        <v>42965</v>
      </c>
      <c r="K35" s="29">
        <f>K33+1</f>
        <v>42972</v>
      </c>
      <c r="L35" s="3" t="str">
        <f>IF(AND(L33&lt;&gt;"",IF(ISERROR(TEXT(L33+1,"mmm")),"",TEXT(L33+1,"mmm"))=TEXT(H25,"mmm")),L33+1,"")</f>
        <v/>
      </c>
      <c r="M35" s="24" t="str">
        <f>IF(AND(M33&lt;&gt;"",IF(ISERROR(TEXT(M33+1,"mmm")),"",TEXT(M33+1,"mmm"))=TEXT(H25,"mmm")),M33+1,"")</f>
        <v/>
      </c>
      <c r="N35" s="119">
        <f>IF(AND(N33="",TEXT(N25,"dddd")=$A12),N25,IF(AND(N33&lt;&gt;""),N33+1,""))</f>
        <v>42979</v>
      </c>
      <c r="O35" s="155">
        <f>O33+1</f>
        <v>42986</v>
      </c>
      <c r="P35" s="24">
        <f>P33+1</f>
        <v>42993</v>
      </c>
      <c r="Q35" s="29">
        <f>Q33+1</f>
        <v>43000</v>
      </c>
      <c r="R35" s="3">
        <f>IF(AND(R33&lt;&gt;"",IF(ISERROR(TEXT(R33+1,"mmm")),"",TEXT(R33+1,"mmm"))=TEXT(N25,"mmm")),R33+1,"")</f>
        <v>43007</v>
      </c>
      <c r="S35" s="35" t="str">
        <f>IF(AND(S33&lt;&gt;"",IF(ISERROR(TEXT(S33+1,"mmm")),"",TEXT(S33+1,"mmm"))=TEXT(N25,"mmm")),S33+1,"")</f>
        <v/>
      </c>
      <c r="T35" s="155" t="str">
        <f>IF(AND(T33="",TEXT(T25,"dddd")=$A12),T25,IF(AND(T33&lt;&gt;""),T33+1,""))</f>
        <v/>
      </c>
      <c r="U35" s="155">
        <f>U33+1</f>
        <v>43014</v>
      </c>
      <c r="V35" s="3">
        <f>V33+1</f>
        <v>43021</v>
      </c>
      <c r="W35" s="29">
        <f>W33+1</f>
        <v>43028</v>
      </c>
      <c r="X35" s="3">
        <f>IF(AND(X33&lt;&gt;"",IF(ISERROR(TEXT(X33+1,"mmm")),"",TEXT(X33+1,"mmm"))=TEXT(T25,"mmm")),X33+1,"")</f>
        <v>43035</v>
      </c>
      <c r="Y35" s="24" t="str">
        <f>IF(AND(Y33&lt;&gt;"",IF(ISERROR(TEXT(Y33+1,"mmm")),"",TEXT(Y33+1,"mmm"))=TEXT(T25,"mmm")),Y33+1,"")</f>
        <v/>
      </c>
      <c r="Z35" s="119">
        <f>IF(AND(Z33="",TEXT(Z25,"dddd")=$A12),Z25,IF(AND(Z33&lt;&gt;""),Z33+1,""))</f>
        <v>43042</v>
      </c>
      <c r="AA35" s="155">
        <f>AA33+1</f>
        <v>43049</v>
      </c>
      <c r="AB35" s="3">
        <f>AB33+1</f>
        <v>43056</v>
      </c>
      <c r="AC35" s="29">
        <f>AC33+1</f>
        <v>43063</v>
      </c>
      <c r="AD35" s="29" t="str">
        <f>IF(AND(AD33&lt;&gt;"",IF(ISERROR(TEXT(AD33+1,"mmm")),"",TEXT(AD33+1,"mmm"))=TEXT(Z25,"mmm")),AD33+1,"")</f>
        <v/>
      </c>
      <c r="AE35" s="174" t="str">
        <f>IF(AND(AE33&lt;&gt;"",IF(ISERROR(TEXT(AE33+1,"mmm")),"",TEXT(AE33+1,"mmm"))=TEXT(Z25,"mmm")),AE33+1,"")</f>
        <v/>
      </c>
      <c r="AF35" s="3">
        <f>IF(AND(AF33="",TEXT(AF25,"dddd")=$A12),AF25,IF(AND(AF33&lt;&gt;""),AF33+1,""))</f>
        <v>43070</v>
      </c>
      <c r="AG35" s="29">
        <f>AG33+1</f>
        <v>43077</v>
      </c>
      <c r="AH35" s="3">
        <f>AH33+1</f>
        <v>43084</v>
      </c>
      <c r="AI35" s="29">
        <f>AI33+1</f>
        <v>43091</v>
      </c>
      <c r="AJ35" s="3">
        <f>IF(AND(AJ33&lt;&gt;"",IF(ISERROR(TEXT(AJ33+1,"mmm")),"",TEXT(AJ33+1,"mmm"))=TEXT(AF25,"mmm")),AJ33+1,"")</f>
        <v>43098</v>
      </c>
      <c r="AK35" s="29" t="str">
        <f>IF(AND(AK33&lt;&gt;"",IF(ISERROR(TEXT(AK33+1,"mmm")),"",TEXT(AK33+1,"mmm"))=TEXT(AF25,"mmm")),AK33+1,"")</f>
        <v/>
      </c>
      <c r="AQ35" s="88"/>
      <c r="AR35" s="88"/>
    </row>
    <row r="36" spans="1:82" s="429" customFormat="1" ht="12" customHeight="1" x14ac:dyDescent="0.2">
      <c r="A36" s="12"/>
      <c r="B36" s="32"/>
      <c r="C36" s="28" t="str">
        <f>IF(ISNA(VLOOKUP(C35,feestdagen,5,0))=TRUE," ","F")</f>
        <v xml:space="preserve"> </v>
      </c>
      <c r="D36" s="86"/>
      <c r="E36" s="28"/>
      <c r="F36" s="86"/>
      <c r="G36" s="33"/>
      <c r="H36" s="86"/>
      <c r="I36" s="28"/>
      <c r="J36" s="86"/>
      <c r="K36" s="28"/>
      <c r="L36" s="86"/>
      <c r="M36" s="25"/>
      <c r="N36" s="112"/>
      <c r="O36" s="156"/>
      <c r="P36" s="25"/>
      <c r="Q36" s="28"/>
      <c r="R36" s="86"/>
      <c r="S36" s="33"/>
      <c r="T36" s="156"/>
      <c r="U36" s="156"/>
      <c r="V36" s="86"/>
      <c r="W36" s="28"/>
      <c r="X36" s="86"/>
      <c r="Y36" s="25"/>
      <c r="Z36" s="112" t="str">
        <f>IF(ISNA(VLOOKUP(Z35,feestdagen,5,0))=TRUE," ","F")</f>
        <v xml:space="preserve"> </v>
      </c>
      <c r="AA36" s="156" t="str">
        <f>IF(ISNA(VLOOKUP(AA35,feestdagen,5,0))=TRUE," ","F")</f>
        <v xml:space="preserve"> </v>
      </c>
      <c r="AB36" s="86" t="str">
        <f>IF(ISNA(VLOOKUP(AB35,feestdagen,5,0))=TRUE," ","F")</f>
        <v xml:space="preserve"> </v>
      </c>
      <c r="AC36" s="28"/>
      <c r="AD36" s="28"/>
      <c r="AE36" s="175"/>
      <c r="AF36" s="86"/>
      <c r="AG36" s="28"/>
      <c r="AH36" s="86"/>
      <c r="AI36" s="28" t="str">
        <f>IF(ISNA(VLOOKUP(AI35,feestdagen,5,0))=TRUE," ","F")</f>
        <v xml:space="preserve"> </v>
      </c>
      <c r="AJ36" s="86" t="str">
        <f>IF(ISNA(VLOOKUP(AJ35,feestdagen,5,0))=TRUE," ","F")</f>
        <v xml:space="preserve"> </v>
      </c>
      <c r="AK36" s="28"/>
      <c r="AQ36" s="88"/>
      <c r="AR36" s="88"/>
    </row>
    <row r="37" spans="1:82" s="429" customFormat="1" ht="12" customHeight="1" x14ac:dyDescent="0.2">
      <c r="A37" s="49" t="s">
        <v>5</v>
      </c>
      <c r="B37" s="38">
        <f>IF(AND(B35="",TEXT(B25,"dddd")=$A14),B25,IF(AND(B35&lt;&gt;""),B35+1,""))</f>
        <v>42917</v>
      </c>
      <c r="C37" s="30">
        <f>C35+1</f>
        <v>42924</v>
      </c>
      <c r="D37" s="1">
        <f>D35+1</f>
        <v>42931</v>
      </c>
      <c r="E37" s="30">
        <f>E35+1</f>
        <v>42938</v>
      </c>
      <c r="F37" s="1">
        <f>IF(AND(F35&lt;&gt;"",IF(ISERROR(TEXT(F35+1,"mmm")),"",TEXT(F35+1,"mmm"))=TEXT(B25,"mmm")),F35+1,"")</f>
        <v>42945</v>
      </c>
      <c r="G37" s="37" t="str">
        <f>IF(AND(G35&lt;&gt;"",IF(ISERROR(TEXT(G35+1,"mmm")),"",TEXT(G35+1,"mmm"))=TEXT(B25,"mmm")),G35+1,"")</f>
        <v/>
      </c>
      <c r="H37" s="1">
        <f>IF(AND(H35="",TEXT(H25,"dddd")=$A14),H25,IF(AND(H35&lt;&gt;""),H35+1,""))</f>
        <v>42952</v>
      </c>
      <c r="I37" s="30">
        <f>I35+1</f>
        <v>42959</v>
      </c>
      <c r="J37" s="1">
        <f>J35+1</f>
        <v>42966</v>
      </c>
      <c r="K37" s="30">
        <f>K35+1</f>
        <v>42973</v>
      </c>
      <c r="L37" s="1" t="str">
        <f>IF(AND(L35&lt;&gt;"",IF(ISERROR(TEXT(L35+1,"mmm")),"",TEXT(L35+1,"mmm"))=TEXT(H25,"mmm")),L35+1,"")</f>
        <v/>
      </c>
      <c r="M37" s="26" t="str">
        <f>IF(AND(M35&lt;&gt;"",IF(ISERROR(TEXT(M35+1,"mmm")),"",TEXT(M35+1,"mmm"))=TEXT(H25,"mmm")),M35+1,"")</f>
        <v/>
      </c>
      <c r="N37" s="226">
        <f>IF(AND(N35="",TEXT(N25,"dddd")=$A14),N25,IF(AND(N35&lt;&gt;""),N35+1,""))</f>
        <v>42980</v>
      </c>
      <c r="O37" s="157">
        <f>O35+1</f>
        <v>42987</v>
      </c>
      <c r="P37" s="27">
        <f>P35+1</f>
        <v>42994</v>
      </c>
      <c r="Q37" s="30">
        <f>Q35+1</f>
        <v>43001</v>
      </c>
      <c r="R37" s="1">
        <f>IF(AND(R35&lt;&gt;"",IF(ISERROR(TEXT(R35+1,"mmm")),"",TEXT(R35+1,"mmm"))=TEXT(N25,"mmm")),R35+1,"")</f>
        <v>43008</v>
      </c>
      <c r="S37" s="37" t="str">
        <f>IF(AND(S35&lt;&gt;"",IF(ISERROR(TEXT(S35+1,"mmm")),"",TEXT(S35+1,"mmm"))=TEXT(N25,"mmm")),S35+1,"")</f>
        <v/>
      </c>
      <c r="T37" s="157" t="str">
        <f>IF(AND(T35="",TEXT(T25,"dddd")=$A14),T25,IF(AND(T35&lt;&gt;""),T35+1,""))</f>
        <v/>
      </c>
      <c r="U37" s="157">
        <f>U35+1</f>
        <v>43015</v>
      </c>
      <c r="V37" s="1">
        <f>V35+1</f>
        <v>43022</v>
      </c>
      <c r="W37" s="30">
        <f>W35+1</f>
        <v>43029</v>
      </c>
      <c r="X37" s="1">
        <f>IF(AND(X35&lt;&gt;"",IF(ISERROR(TEXT(X35+1,"mmm")),"",TEXT(X35+1,"mmm"))=TEXT(T25,"mmm")),X35+1,"")</f>
        <v>43036</v>
      </c>
      <c r="Y37" s="26" t="str">
        <f>IF(AND(Y35&lt;&gt;"",IF(ISERROR(TEXT(Y35+1,"mmm")),"",TEXT(Y35+1,"mmm"))=TEXT(T25,"mmm")),Y35+1,"")</f>
        <v/>
      </c>
      <c r="Z37" s="226">
        <f>IF(AND(Z35="",TEXT(Z25,"dddd")=$A14),Z25,IF(AND(Z35&lt;&gt;""),Z35+1,""))</f>
        <v>43043</v>
      </c>
      <c r="AA37" s="157">
        <f>AA35+1</f>
        <v>43050</v>
      </c>
      <c r="AB37" s="1">
        <f>AB35+1</f>
        <v>43057</v>
      </c>
      <c r="AC37" s="30">
        <f>AC35+1</f>
        <v>43064</v>
      </c>
      <c r="AD37" s="30" t="str">
        <f>IF(AND(AD35&lt;&gt;"",IF(ISERROR(TEXT(AD35+1,"mmm")),"",TEXT(AD35+1,"mmm"))=TEXT(Z25,"mmm")),AD35+1,"")</f>
        <v/>
      </c>
      <c r="AE37" s="176" t="str">
        <f>IF(AND(AE35&lt;&gt;"",IF(ISERROR(TEXT(AE35+1,"mmm")),"",TEXT(AE35+1,"mmm"))=TEXT(Z25,"mmm")),AE35+1,"")</f>
        <v/>
      </c>
      <c r="AF37" s="1">
        <f>IF(AND(AF35="",TEXT(AF25,"dddd")=$A14),AF25,IF(AND(AF35&lt;&gt;""),AF35+1,""))</f>
        <v>43071</v>
      </c>
      <c r="AG37" s="30">
        <f>AG35+1</f>
        <v>43078</v>
      </c>
      <c r="AH37" s="1">
        <f>AH35+1</f>
        <v>43085</v>
      </c>
      <c r="AI37" s="30">
        <f>AI35+1</f>
        <v>43092</v>
      </c>
      <c r="AJ37" s="1">
        <f>IF(AND(AJ35&lt;&gt;"",IF(ISERROR(TEXT(AJ35+1,"mmm")),"",TEXT(AJ35+1,"mmm"))=TEXT(AF25,"mmm")),AJ35+1,"")</f>
        <v>43099</v>
      </c>
      <c r="AK37" s="31" t="str">
        <f>IF(AND(AK35&lt;&gt;"",IF(ISERROR(TEXT(AK35+1,"mmm")),"",TEXT(AK35+1,"mmm"))=TEXT(AF25,"mmm")),AK35+1,"")</f>
        <v/>
      </c>
      <c r="AQ37" s="88"/>
      <c r="AR37" s="88"/>
    </row>
    <row r="38" spans="1:82" s="429" customFormat="1" ht="12" customHeight="1" x14ac:dyDescent="0.2">
      <c r="A38" s="4"/>
      <c r="B38" s="32"/>
      <c r="C38" s="28" t="str">
        <f>IF(ISNA(VLOOKUP(C37,feestdagen,5,0))=TRUE," ","F")</f>
        <v xml:space="preserve"> </v>
      </c>
      <c r="D38" s="86" t="str">
        <f>IF(ISNA(VLOOKUP(D37,feestdagen,5,0))=TRUE," ","F")</f>
        <v xml:space="preserve"> </v>
      </c>
      <c r="E38" s="28" t="str">
        <f>IF(ISNA(VLOOKUP(E37,feestdagen,5,0))=TRUE," ","F")</f>
        <v xml:space="preserve"> </v>
      </c>
      <c r="F38" s="86"/>
      <c r="G38" s="33"/>
      <c r="H38" s="86"/>
      <c r="I38" s="28"/>
      <c r="J38" s="86" t="str">
        <f>IF(ISNA(VLOOKUP(J37,feestdagen,5,0))=TRUE," ","F")</f>
        <v xml:space="preserve"> </v>
      </c>
      <c r="K38" s="28"/>
      <c r="L38" s="86"/>
      <c r="M38" s="25"/>
      <c r="N38" s="112"/>
      <c r="O38" s="156"/>
      <c r="P38" s="25"/>
      <c r="Q38" s="28"/>
      <c r="R38" s="86"/>
      <c r="S38" s="33"/>
      <c r="T38" s="156"/>
      <c r="U38" s="156"/>
      <c r="V38" s="86"/>
      <c r="W38" s="28"/>
      <c r="X38" s="86"/>
      <c r="Y38" s="25"/>
      <c r="Z38" s="112" t="s">
        <v>75</v>
      </c>
      <c r="AA38" s="156" t="str">
        <f>IF(ISNA(VLOOKUP(AA37,feestdagen,5,0))=TRUE," ","F")</f>
        <v>F</v>
      </c>
      <c r="AB38" s="86" t="str">
        <f>IF(ISNA(VLOOKUP(AB37,feestdagen,5,0))=TRUE," ","F")</f>
        <v xml:space="preserve"> </v>
      </c>
      <c r="AC38" s="28"/>
      <c r="AD38" s="28"/>
      <c r="AE38" s="175"/>
      <c r="AF38" s="86"/>
      <c r="AG38" s="28"/>
      <c r="AH38" s="86"/>
      <c r="AI38" s="28" t="str">
        <f>IF(ISNA(VLOOKUP(AI37,feestdagen,5,0))=TRUE," ","F")</f>
        <v xml:space="preserve"> </v>
      </c>
      <c r="AJ38" s="86" t="str">
        <f>IF(ISNA(VLOOKUP(AJ37,feestdagen,5,0))=TRUE," ","F")</f>
        <v xml:space="preserve"> </v>
      </c>
      <c r="AK38" s="28"/>
      <c r="AQ38" s="88"/>
      <c r="AR38" s="88"/>
    </row>
    <row r="39" spans="1:82" s="429" customFormat="1" ht="12" customHeight="1" x14ac:dyDescent="0.2">
      <c r="A39" s="49" t="s">
        <v>6</v>
      </c>
      <c r="B39" s="38">
        <f>IF(AND(B37="",TEXT(B25,"dddd")=$A16),B25,IF(AND(B37&lt;&gt;""),B37+1,""))</f>
        <v>42918</v>
      </c>
      <c r="C39" s="30">
        <f>C37+1</f>
        <v>42925</v>
      </c>
      <c r="D39" s="1">
        <f>D37+1</f>
        <v>42932</v>
      </c>
      <c r="E39" s="30">
        <f>E37+1</f>
        <v>42939</v>
      </c>
      <c r="F39" s="1">
        <f>IF(AND(F37&lt;&gt;"",IF(ISERROR(TEXT(F37+1,"mmm")),"",TEXT(F37+1,"mmm"))=TEXT(B25,"mmm")),F37+1,"")</f>
        <v>42946</v>
      </c>
      <c r="G39" s="37" t="str">
        <f>IF(AND(G37&lt;&gt;"",IF(ISERROR(TEXT(G37+1,"mmm")),"",TEXT(G37+1,"mmm"))=TEXT(B25,"mmm")),G37+1,"")</f>
        <v/>
      </c>
      <c r="H39" s="1">
        <f>IF(AND(H37="",TEXT(H25,"dddd")=$A16),H25,IF(AND(H37&lt;&gt;""),H37+1,""))</f>
        <v>42953</v>
      </c>
      <c r="I39" s="30">
        <f>I37+1</f>
        <v>42960</v>
      </c>
      <c r="J39" s="1">
        <f>J37+1</f>
        <v>42967</v>
      </c>
      <c r="K39" s="30">
        <f>K37+1</f>
        <v>42974</v>
      </c>
      <c r="L39" s="1" t="str">
        <f>IF(AND(L37&lt;&gt;"",IF(ISERROR(TEXT(L37+1,"mmm")),"",TEXT(L37+1,"mmm"))=TEXT(H25,"mmm")),L37+1,"")</f>
        <v/>
      </c>
      <c r="M39" s="26" t="str">
        <f>IF(AND(M37&lt;&gt;"",IF(ISERROR(TEXT(M37+1,"mmm")),"",TEXT(M37+1,"mmm"))=TEXT(H25,"mmm")),M37+1,"")</f>
        <v/>
      </c>
      <c r="N39" s="226">
        <f>IF(AND(N37="",TEXT(N25,"dddd")=$A16),N25,IF(AND(N37&lt;&gt;""),N37+1,""))</f>
        <v>42981</v>
      </c>
      <c r="O39" s="157">
        <f>O37+1</f>
        <v>42988</v>
      </c>
      <c r="P39" s="27">
        <f>P37+1</f>
        <v>42995</v>
      </c>
      <c r="Q39" s="30">
        <f>Q37+1</f>
        <v>43002</v>
      </c>
      <c r="R39" s="1" t="str">
        <f>IF(AND(R37&lt;&gt;"",IF(ISERROR(TEXT(R37+1,"mmm")),"",TEXT(R37+1,"mmm"))=TEXT(N25,"mmm")),R37+1,"")</f>
        <v/>
      </c>
      <c r="S39" s="37" t="str">
        <f>IF(AND(S37&lt;&gt;"",IF(ISERROR(TEXT(S37+1,"mmm")),"",TEXT(S37+1,"mmm"))=TEXT(N25,"mmm")),S37+1,"")</f>
        <v/>
      </c>
      <c r="T39" s="157">
        <f>IF(AND(T37="",TEXT(T25,"dddd")=$A16),T25,IF(AND(T37&lt;&gt;""),T37+1,""))</f>
        <v>43009</v>
      </c>
      <c r="U39" s="157">
        <f>U37+1</f>
        <v>43016</v>
      </c>
      <c r="V39" s="1">
        <f>V37+1</f>
        <v>43023</v>
      </c>
      <c r="W39" s="30">
        <f>W37+1</f>
        <v>43030</v>
      </c>
      <c r="X39" s="1">
        <f>IF(AND(X37&lt;&gt;"",IF(ISERROR(TEXT(X37+1,"mmm")),"",TEXT(X37+1,"mmm"))=TEXT(T25,"mmm")),X37+1,"")</f>
        <v>43037</v>
      </c>
      <c r="Y39" s="26" t="str">
        <f>IF(AND(Y37&lt;&gt;"",IF(ISERROR(TEXT(Y37+1,"mmm")),"",TEXT(Y37+1,"mmm"))=TEXT(T25,"mmm")),Y37+1,"")</f>
        <v/>
      </c>
      <c r="Z39" s="226">
        <f>IF(AND(Z37="",TEXT(Z25,"dddd")=$A16),Z25,IF(AND(Z37&lt;&gt;""),Z37+1,""))</f>
        <v>43044</v>
      </c>
      <c r="AA39" s="157">
        <f>AA37+1</f>
        <v>43051</v>
      </c>
      <c r="AB39" s="1">
        <f>AB37+1</f>
        <v>43058</v>
      </c>
      <c r="AC39" s="30">
        <f>AC37+1</f>
        <v>43065</v>
      </c>
      <c r="AD39" s="30" t="str">
        <f>IF(AND(AD37&lt;&gt;"",IF(ISERROR(TEXT(AD37+1,"mmm")),"",TEXT(AD37+1,"mmm"))=TEXT(Z25,"mmm")),AD37+1,"")</f>
        <v/>
      </c>
      <c r="AE39" s="176" t="str">
        <f>IF(AND(AE37&lt;&gt;"",IF(ISERROR(TEXT(AE37+1,"mmm")),"",TEXT(AE37+1,"mmm"))=TEXT(Z25,"mmm")),AE37+1,"")</f>
        <v/>
      </c>
      <c r="AF39" s="1">
        <f>IF(AND(AF37="",TEXT(AF25,"dddd")=$A16),AF25,IF(AND(AF37&lt;&gt;""),AF37+1,""))</f>
        <v>43072</v>
      </c>
      <c r="AG39" s="30">
        <f>AG37+1</f>
        <v>43079</v>
      </c>
      <c r="AH39" s="1">
        <f>AH37+1</f>
        <v>43086</v>
      </c>
      <c r="AI39" s="30">
        <f>AI37+1</f>
        <v>43093</v>
      </c>
      <c r="AJ39" s="1">
        <f>IF(AND(AJ37&lt;&gt;"",IF(ISERROR(TEXT(AJ37+1,"mmm")),"",TEXT(AJ37+1,"mmm"))=TEXT(AF25,"mmm")),AJ37+1,"")</f>
        <v>43100</v>
      </c>
      <c r="AK39" s="31" t="str">
        <f>IF(AND(AK37&lt;&gt;"",IF(ISERROR(TEXT(AK37+1,"mmm")),"",TEXT(AK37+1,"mmm"))=TEXT(AF25,"mmm")),AK37+1,"")</f>
        <v/>
      </c>
      <c r="AQ39" s="88"/>
      <c r="AR39" s="88"/>
    </row>
    <row r="40" spans="1:82" s="429" customFormat="1" ht="12" customHeight="1" x14ac:dyDescent="0.2">
      <c r="A40" s="2"/>
      <c r="B40" s="63"/>
      <c r="C40" s="125" t="str">
        <f>IF(ISNA(VLOOKUP(C39,feestdagen,5,0))=TRUE," ","F")</f>
        <v xml:space="preserve"> </v>
      </c>
      <c r="D40" s="86" t="str">
        <f>IF(ISNA(VLOOKUP(D39,feestdagen,5,0))=TRUE," ","F")</f>
        <v xml:space="preserve"> </v>
      </c>
      <c r="E40" s="28" t="str">
        <f>IF(ISNA(VLOOKUP(E39,feestdagen,5,0))=TRUE," ","F")</f>
        <v xml:space="preserve"> </v>
      </c>
      <c r="F40" s="94"/>
      <c r="G40" s="64"/>
      <c r="H40" s="94"/>
      <c r="I40" s="231"/>
      <c r="J40" s="86" t="str">
        <f>IF(ISNA(VLOOKUP(J39,feestdagen,5,0))=TRUE," ","F")</f>
        <v xml:space="preserve"> </v>
      </c>
      <c r="K40" s="65"/>
      <c r="L40" s="75"/>
      <c r="M40" s="66"/>
      <c r="N40" s="232"/>
      <c r="O40" s="161"/>
      <c r="P40" s="67"/>
      <c r="Q40" s="68"/>
      <c r="R40" s="69"/>
      <c r="S40" s="70"/>
      <c r="T40" s="169"/>
      <c r="U40" s="169"/>
      <c r="V40" s="71"/>
      <c r="W40" s="72"/>
      <c r="Y40" s="73"/>
      <c r="Z40" s="227" t="str">
        <f>IF(ISNA(VLOOKUP(Z39,feestdagen,5,0))=TRUE," ","F")</f>
        <v xml:space="preserve"> </v>
      </c>
      <c r="AA40" s="156" t="str">
        <f>IF(ISNA(VLOOKUP(AA39,feestdagen,5,0))=TRUE," ","F")</f>
        <v xml:space="preserve"> </v>
      </c>
      <c r="AB40" s="86" t="str">
        <f>IF(ISNA(VLOOKUP(AB39,feestdagen,5,0))=TRUE," ","F")</f>
        <v xml:space="preserve"> </v>
      </c>
      <c r="AC40" s="74"/>
      <c r="AD40" s="74"/>
      <c r="AE40" s="177"/>
      <c r="AG40" s="74"/>
      <c r="AI40" s="28" t="str">
        <f>IF(ISNA(VLOOKUP(AI39,feestdagen,5,0))=TRUE," ","F")</f>
        <v xml:space="preserve"> </v>
      </c>
      <c r="AJ40" s="86" t="str">
        <f>IF(ISNA(VLOOKUP(AJ39,feestdagen,5,0))=TRUE," ","F")</f>
        <v xml:space="preserve"> </v>
      </c>
      <c r="AK40" s="74"/>
      <c r="AQ40" s="88"/>
      <c r="AR40" s="88"/>
    </row>
    <row r="41" spans="1:82" s="54" customFormat="1" ht="13.5" customHeight="1" x14ac:dyDescent="0.2">
      <c r="A41" s="113" t="s">
        <v>46</v>
      </c>
      <c r="B41" s="114">
        <f ca="1">MAX(0,SUMPRODUCT((B27:B36&lt;=$C$1)*(B27:B36&lt;&gt;0)-(B27:B36="V")-(B27:B36="1/2VVM")-(B27:B36="1/2VNM")-(B27:B36="CV")-(B27:B36="1/2CVVM")-(B27:B36="1/2CVNM")-(B27:B36="F")-(B27:B36="Z")-(B27:B36="Kd")-(B27:B36="1/2KDVM")-(B27:B36="1/2KDNM")))</f>
        <v>0</v>
      </c>
      <c r="C41" s="115">
        <f t="shared" ref="C41:AK41" ca="1" si="11">MAX(0,SUMPRODUCT((C27:C36&lt;=$C$1)*(C27:C36&lt;&gt;0)-(C27:C36="V")-(C27:C36="1/2VVM")-(C27:C36="1/2VNM")-(C27:C36="CV")-(C27:C36="1/2CVVM")-(C27:C36="1/2CVNM")-(C27:C36="F")-(C27:C36="Z")-(C27:C36="Kd")-(C27:C36="1/2KDVM")-(C27:C36="1/2KDNM")))</f>
        <v>0</v>
      </c>
      <c r="D41" s="117">
        <f t="shared" ca="1" si="11"/>
        <v>0</v>
      </c>
      <c r="E41" s="115">
        <f t="shared" ca="1" si="11"/>
        <v>0</v>
      </c>
      <c r="F41" s="115">
        <f t="shared" ca="1" si="11"/>
        <v>0</v>
      </c>
      <c r="G41" s="116">
        <f t="shared" ca="1" si="11"/>
        <v>0</v>
      </c>
      <c r="H41" s="117">
        <f t="shared" ca="1" si="11"/>
        <v>0</v>
      </c>
      <c r="I41" s="115">
        <f t="shared" ca="1" si="11"/>
        <v>0</v>
      </c>
      <c r="J41" s="117">
        <f t="shared" ca="1" si="11"/>
        <v>0</v>
      </c>
      <c r="K41" s="115">
        <f t="shared" ca="1" si="11"/>
        <v>0</v>
      </c>
      <c r="L41" s="115">
        <f t="shared" ca="1" si="11"/>
        <v>0</v>
      </c>
      <c r="M41" s="118">
        <f t="shared" ca="1" si="11"/>
        <v>0</v>
      </c>
      <c r="N41" s="114">
        <f t="shared" ca="1" si="11"/>
        <v>0</v>
      </c>
      <c r="O41" s="117">
        <f t="shared" ca="1" si="11"/>
        <v>0</v>
      </c>
      <c r="P41" s="115">
        <f t="shared" ca="1" si="11"/>
        <v>0</v>
      </c>
      <c r="Q41" s="115">
        <f t="shared" ca="1" si="11"/>
        <v>0</v>
      </c>
      <c r="R41" s="115">
        <f t="shared" ca="1" si="11"/>
        <v>0</v>
      </c>
      <c r="S41" s="118">
        <f t="shared" ca="1" si="11"/>
        <v>0</v>
      </c>
      <c r="T41" s="114">
        <f t="shared" ca="1" si="11"/>
        <v>0</v>
      </c>
      <c r="U41" s="117">
        <f t="shared" ca="1" si="11"/>
        <v>0</v>
      </c>
      <c r="V41" s="115">
        <f t="shared" ca="1" si="11"/>
        <v>0</v>
      </c>
      <c r="W41" s="115">
        <f t="shared" ca="1" si="11"/>
        <v>0</v>
      </c>
      <c r="X41" s="115">
        <f t="shared" ca="1" si="11"/>
        <v>0</v>
      </c>
      <c r="Y41" s="116">
        <f t="shared" ca="1" si="11"/>
        <v>0</v>
      </c>
      <c r="Z41" s="114">
        <f t="shared" ca="1" si="11"/>
        <v>0</v>
      </c>
      <c r="AA41" s="117">
        <f t="shared" ca="1" si="11"/>
        <v>0</v>
      </c>
      <c r="AB41" s="115">
        <f t="shared" ca="1" si="11"/>
        <v>0</v>
      </c>
      <c r="AC41" s="115">
        <f t="shared" ca="1" si="11"/>
        <v>0</v>
      </c>
      <c r="AD41" s="115">
        <f t="shared" ca="1" si="11"/>
        <v>0</v>
      </c>
      <c r="AE41" s="179">
        <f t="shared" ca="1" si="11"/>
        <v>0</v>
      </c>
      <c r="AF41" s="117">
        <f t="shared" ca="1" si="11"/>
        <v>0</v>
      </c>
      <c r="AG41" s="115">
        <f t="shared" ca="1" si="11"/>
        <v>0</v>
      </c>
      <c r="AH41" s="115">
        <f t="shared" ca="1" si="11"/>
        <v>0</v>
      </c>
      <c r="AI41" s="115">
        <f t="shared" ca="1" si="11"/>
        <v>0</v>
      </c>
      <c r="AJ41" s="117">
        <f t="shared" ca="1" si="11"/>
        <v>0</v>
      </c>
      <c r="AK41" s="116">
        <f t="shared" ca="1" si="11"/>
        <v>0</v>
      </c>
      <c r="AL41" s="97"/>
      <c r="AM41" s="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row>
    <row r="42" spans="1:82" s="54" customFormat="1" ht="12" customHeight="1" thickBot="1" x14ac:dyDescent="0.25">
      <c r="A42" s="51" t="s">
        <v>47</v>
      </c>
      <c r="B42" s="127">
        <f ca="1">IF(B26&lt;=$G$1,B41*8,"")</f>
        <v>0</v>
      </c>
      <c r="C42" s="128">
        <f ca="1">IF(C26&lt;=$G$1,C41*8,"")</f>
        <v>0</v>
      </c>
      <c r="D42" s="111">
        <f t="shared" ref="D42:AK42" ca="1" si="12">IF(D26&lt;=$G$1,D41*8,"")</f>
        <v>0</v>
      </c>
      <c r="E42" s="108">
        <f t="shared" ca="1" si="12"/>
        <v>0</v>
      </c>
      <c r="F42" s="108">
        <f t="shared" ca="1" si="12"/>
        <v>0</v>
      </c>
      <c r="G42" s="109">
        <f t="shared" ca="1" si="12"/>
        <v>0</v>
      </c>
      <c r="H42" s="110">
        <f t="shared" ca="1" si="12"/>
        <v>0</v>
      </c>
      <c r="I42" s="108">
        <f t="shared" ca="1" si="12"/>
        <v>0</v>
      </c>
      <c r="J42" s="111">
        <f t="shared" ca="1" si="12"/>
        <v>0</v>
      </c>
      <c r="K42" s="108">
        <f t="shared" ca="1" si="12"/>
        <v>0</v>
      </c>
      <c r="L42" s="108">
        <f t="shared" ca="1" si="12"/>
        <v>0</v>
      </c>
      <c r="M42" s="109" t="str">
        <f t="shared" ca="1" si="12"/>
        <v/>
      </c>
      <c r="N42" s="110">
        <f t="shared" ca="1" si="12"/>
        <v>0</v>
      </c>
      <c r="O42" s="111">
        <f t="shared" ca="1" si="12"/>
        <v>0</v>
      </c>
      <c r="P42" s="108">
        <f t="shared" ca="1" si="12"/>
        <v>0</v>
      </c>
      <c r="Q42" s="108">
        <f t="shared" ca="1" si="12"/>
        <v>0</v>
      </c>
      <c r="R42" s="108">
        <f t="shared" ca="1" si="12"/>
        <v>0</v>
      </c>
      <c r="S42" s="109" t="str">
        <f t="shared" ca="1" si="12"/>
        <v/>
      </c>
      <c r="T42" s="110">
        <f t="shared" ca="1" si="12"/>
        <v>0</v>
      </c>
      <c r="U42" s="111">
        <f t="shared" ca="1" si="12"/>
        <v>0</v>
      </c>
      <c r="V42" s="108">
        <f t="shared" ca="1" si="12"/>
        <v>0</v>
      </c>
      <c r="W42" s="108">
        <f t="shared" ca="1" si="12"/>
        <v>0</v>
      </c>
      <c r="X42" s="108">
        <f t="shared" ca="1" si="12"/>
        <v>0</v>
      </c>
      <c r="Y42" s="107" t="str">
        <f t="shared" ca="1" si="12"/>
        <v/>
      </c>
      <c r="Z42" s="110" t="str">
        <f t="shared" ca="1" si="12"/>
        <v/>
      </c>
      <c r="AA42" s="111" t="str">
        <f t="shared" ca="1" si="12"/>
        <v/>
      </c>
      <c r="AB42" s="108" t="str">
        <f t="shared" ca="1" si="12"/>
        <v/>
      </c>
      <c r="AC42" s="108" t="str">
        <f t="shared" ca="1" si="12"/>
        <v/>
      </c>
      <c r="AD42" s="108" t="str">
        <f t="shared" ca="1" si="12"/>
        <v/>
      </c>
      <c r="AE42" s="180" t="str">
        <f t="shared" ca="1" si="12"/>
        <v/>
      </c>
      <c r="AF42" s="111" t="str">
        <f t="shared" ca="1" si="12"/>
        <v/>
      </c>
      <c r="AG42" s="108" t="str">
        <f t="shared" ca="1" si="12"/>
        <v/>
      </c>
      <c r="AH42" s="108" t="str">
        <f t="shared" ca="1" si="12"/>
        <v/>
      </c>
      <c r="AI42" s="108" t="str">
        <f t="shared" ca="1" si="12"/>
        <v/>
      </c>
      <c r="AJ42" s="111" t="str">
        <f t="shared" ca="1" si="12"/>
        <v/>
      </c>
      <c r="AK42" s="107" t="str">
        <f t="shared" ca="1" si="12"/>
        <v/>
      </c>
      <c r="AL42" s="97"/>
      <c r="AM42" s="97"/>
      <c r="AN42" s="97"/>
      <c r="AO42" s="97"/>
      <c r="AP42" s="97"/>
      <c r="AQ42" s="97"/>
      <c r="AR42" s="97"/>
      <c r="AS42" s="97"/>
      <c r="AT42" s="97"/>
      <c r="AU42" s="97"/>
      <c r="AV42" s="97"/>
      <c r="AW42" s="97"/>
      <c r="AX42" s="97"/>
      <c r="AY42" s="52"/>
      <c r="AZ42" s="97"/>
      <c r="BA42" s="97"/>
      <c r="BB42" s="97"/>
      <c r="BC42" s="97"/>
      <c r="BD42" s="97"/>
      <c r="BE42" s="97"/>
      <c r="BF42" s="53"/>
      <c r="BG42" s="97"/>
      <c r="BH42" s="97"/>
      <c r="BI42" s="97"/>
      <c r="BJ42" s="97"/>
      <c r="BK42" s="97"/>
      <c r="BL42" s="97"/>
      <c r="BM42" s="97"/>
      <c r="BN42" s="97"/>
      <c r="BO42" s="97"/>
      <c r="BP42" s="97"/>
      <c r="BQ42" s="97"/>
      <c r="BR42" s="97"/>
      <c r="BS42" s="97"/>
      <c r="BT42" s="52"/>
      <c r="BU42" s="97"/>
      <c r="BV42" s="97"/>
      <c r="BW42" s="97"/>
      <c r="BX42" s="53"/>
      <c r="BY42" s="97"/>
      <c r="BZ42" s="97"/>
      <c r="CA42" s="97"/>
      <c r="CB42" s="97"/>
      <c r="CC42" s="97"/>
      <c r="CD42" s="97"/>
    </row>
    <row r="43" spans="1:82" s="87" customFormat="1" ht="13.5" customHeight="1" thickBot="1" x14ac:dyDescent="0.25">
      <c r="A43" s="131" t="s">
        <v>97</v>
      </c>
      <c r="B43" s="200">
        <f ca="1">IF(B42="","",B42/2)</f>
        <v>0</v>
      </c>
      <c r="C43" s="229">
        <f t="shared" ref="C43:AK43" ca="1" si="13">IF(C42="","",C42/2)</f>
        <v>0</v>
      </c>
      <c r="D43" s="203">
        <f t="shared" ca="1" si="13"/>
        <v>0</v>
      </c>
      <c r="E43" s="200">
        <f t="shared" ca="1" si="13"/>
        <v>0</v>
      </c>
      <c r="F43" s="200">
        <f t="shared" ca="1" si="13"/>
        <v>0</v>
      </c>
      <c r="G43" s="201">
        <f t="shared" ca="1" si="13"/>
        <v>0</v>
      </c>
      <c r="H43" s="202">
        <f t="shared" ca="1" si="13"/>
        <v>0</v>
      </c>
      <c r="I43" s="229">
        <f t="shared" ca="1" si="13"/>
        <v>0</v>
      </c>
      <c r="J43" s="225">
        <f t="shared" ca="1" si="13"/>
        <v>0</v>
      </c>
      <c r="K43" s="200">
        <f t="shared" ca="1" si="13"/>
        <v>0</v>
      </c>
      <c r="L43" s="200">
        <f t="shared" ca="1" si="13"/>
        <v>0</v>
      </c>
      <c r="M43" s="201" t="str">
        <f t="shared" ca="1" si="13"/>
        <v/>
      </c>
      <c r="N43" s="202">
        <f t="shared" ca="1" si="13"/>
        <v>0</v>
      </c>
      <c r="O43" s="225">
        <f t="shared" ca="1" si="13"/>
        <v>0</v>
      </c>
      <c r="P43" s="200">
        <f t="shared" ca="1" si="13"/>
        <v>0</v>
      </c>
      <c r="Q43" s="200">
        <f t="shared" ca="1" si="13"/>
        <v>0</v>
      </c>
      <c r="R43" s="200">
        <f t="shared" ca="1" si="13"/>
        <v>0</v>
      </c>
      <c r="S43" s="201" t="str">
        <f t="shared" ca="1" si="13"/>
        <v/>
      </c>
      <c r="T43" s="202">
        <f t="shared" ca="1" si="13"/>
        <v>0</v>
      </c>
      <c r="U43" s="225">
        <f t="shared" ca="1" si="13"/>
        <v>0</v>
      </c>
      <c r="V43" s="200">
        <f t="shared" ca="1" si="13"/>
        <v>0</v>
      </c>
      <c r="W43" s="200">
        <f t="shared" ca="1" si="13"/>
        <v>0</v>
      </c>
      <c r="X43" s="200">
        <f t="shared" ca="1" si="13"/>
        <v>0</v>
      </c>
      <c r="Y43" s="204" t="str">
        <f t="shared" ca="1" si="13"/>
        <v/>
      </c>
      <c r="Z43" s="203" t="str">
        <f t="shared" ca="1" si="13"/>
        <v/>
      </c>
      <c r="AA43" s="200" t="str">
        <f t="shared" ca="1" si="13"/>
        <v/>
      </c>
      <c r="AB43" s="200" t="str">
        <f t="shared" ca="1" si="13"/>
        <v/>
      </c>
      <c r="AC43" s="200" t="str">
        <f t="shared" ca="1" si="13"/>
        <v/>
      </c>
      <c r="AD43" s="229" t="str">
        <f t="shared" ca="1" si="13"/>
        <v/>
      </c>
      <c r="AE43" s="228" t="str">
        <f t="shared" ca="1" si="13"/>
        <v/>
      </c>
      <c r="AF43" s="203" t="str">
        <f t="shared" ca="1" si="13"/>
        <v/>
      </c>
      <c r="AG43" s="200" t="str">
        <f t="shared" ca="1" si="13"/>
        <v/>
      </c>
      <c r="AH43" s="200" t="str">
        <f t="shared" ca="1" si="13"/>
        <v/>
      </c>
      <c r="AI43" s="229" t="str">
        <f t="shared" ca="1" si="13"/>
        <v/>
      </c>
      <c r="AJ43" s="203" t="str">
        <f t="shared" ca="1" si="13"/>
        <v/>
      </c>
      <c r="AK43" s="200" t="str">
        <f t="shared" ca="1" si="13"/>
        <v/>
      </c>
      <c r="AL43" s="32"/>
      <c r="AM43" s="86"/>
      <c r="AN43" s="86"/>
      <c r="AO43" s="86"/>
      <c r="AP43" s="86"/>
      <c r="AQ43" s="86"/>
      <c r="AR43" s="86"/>
      <c r="AS43" s="86"/>
      <c r="AT43" s="86"/>
      <c r="AU43" s="86"/>
      <c r="AV43" s="86"/>
      <c r="AW43" s="86"/>
      <c r="AX43" s="86"/>
      <c r="AY43" s="92"/>
      <c r="AZ43" s="86"/>
      <c r="BA43" s="86"/>
      <c r="BB43" s="86"/>
      <c r="BC43" s="86"/>
      <c r="BD43" s="86"/>
      <c r="BE43" s="86"/>
      <c r="BF43" s="93"/>
      <c r="BG43" s="86"/>
      <c r="BH43" s="86"/>
      <c r="BI43" s="86"/>
      <c r="BJ43" s="86"/>
      <c r="BK43" s="86"/>
      <c r="BL43" s="86"/>
      <c r="BM43" s="86"/>
      <c r="BN43" s="86"/>
      <c r="BO43" s="86"/>
      <c r="BP43" s="86"/>
      <c r="BQ43" s="86"/>
      <c r="BR43" s="86"/>
      <c r="BS43" s="86"/>
      <c r="BT43" s="92"/>
      <c r="BU43" s="86"/>
      <c r="BV43" s="86"/>
      <c r="BW43" s="86"/>
      <c r="BX43" s="93"/>
      <c r="BY43" s="86"/>
      <c r="BZ43" s="86"/>
      <c r="CA43" s="86"/>
      <c r="CB43" s="86"/>
      <c r="CC43" s="86"/>
      <c r="CD43" s="86"/>
    </row>
    <row r="44" spans="1:82" s="87" customFormat="1" ht="13.5" customHeight="1" x14ac:dyDescent="0.2">
      <c r="A44" s="144" t="s">
        <v>98</v>
      </c>
      <c r="B44" s="198">
        <f ca="1">SUM(B43:G43)</f>
        <v>0</v>
      </c>
      <c r="C44" s="196"/>
      <c r="D44" s="184"/>
      <c r="E44" s="132"/>
      <c r="F44" s="132"/>
      <c r="G44" s="140"/>
      <c r="H44" s="198">
        <f ca="1">SUM(H43:M43)</f>
        <v>0</v>
      </c>
      <c r="I44" s="196"/>
      <c r="J44" s="188"/>
      <c r="K44" s="132"/>
      <c r="L44" s="132"/>
      <c r="M44" s="140"/>
      <c r="N44" s="198">
        <f ca="1">SUM(N43:S43)</f>
        <v>0</v>
      </c>
      <c r="O44" s="134"/>
      <c r="P44" s="188"/>
      <c r="Q44" s="132"/>
      <c r="R44" s="132"/>
      <c r="S44" s="140"/>
      <c r="T44" s="198">
        <f ca="1">SUM(T43:Y43)</f>
        <v>0</v>
      </c>
      <c r="U44" s="199"/>
      <c r="V44" s="188"/>
      <c r="W44" s="132"/>
      <c r="X44" s="132"/>
      <c r="Y44" s="140"/>
      <c r="Z44" s="198">
        <f ca="1">SUM(Z43:AE43)</f>
        <v>0</v>
      </c>
      <c r="AA44" s="186"/>
      <c r="AB44" s="132"/>
      <c r="AC44" s="132"/>
      <c r="AD44" s="132"/>
      <c r="AE44" s="140"/>
      <c r="AF44" s="198">
        <f ca="1">SUM(AF43:AK43)</f>
        <v>0</v>
      </c>
      <c r="AG44" s="196"/>
      <c r="AH44" s="188"/>
      <c r="AI44" s="132"/>
      <c r="AJ44" s="132"/>
      <c r="AK44" s="140"/>
      <c r="AL44" s="86"/>
      <c r="AM44" s="86"/>
      <c r="AN44" s="86"/>
      <c r="AO44" s="86"/>
      <c r="AP44" s="86"/>
      <c r="AQ44" s="86"/>
      <c r="AR44" s="86"/>
      <c r="AS44" s="86"/>
      <c r="AT44" s="86"/>
      <c r="AU44" s="86"/>
      <c r="AV44" s="86"/>
      <c r="AW44" s="86"/>
      <c r="AX44" s="86"/>
      <c r="AY44" s="92"/>
      <c r="AZ44" s="86"/>
      <c r="BA44" s="86"/>
      <c r="BB44" s="86"/>
      <c r="BC44" s="86"/>
      <c r="BD44" s="86"/>
      <c r="BE44" s="86"/>
      <c r="BF44" s="93"/>
      <c r="BG44" s="86"/>
      <c r="BH44" s="86"/>
      <c r="BI44" s="86"/>
      <c r="BJ44" s="86"/>
      <c r="BK44" s="86"/>
      <c r="BL44" s="86"/>
      <c r="BM44" s="86"/>
      <c r="BN44" s="86"/>
      <c r="BO44" s="86"/>
      <c r="BP44" s="86"/>
      <c r="BQ44" s="86"/>
      <c r="BR44" s="86"/>
      <c r="BS44" s="86"/>
      <c r="BT44" s="92"/>
      <c r="BU44" s="86"/>
      <c r="BV44" s="86"/>
      <c r="BW44" s="86"/>
      <c r="BX44" s="93"/>
      <c r="BY44" s="86"/>
      <c r="BZ44" s="86"/>
      <c r="CA44" s="86"/>
      <c r="CB44" s="86"/>
      <c r="CC44" s="86"/>
      <c r="CD44" s="86"/>
    </row>
    <row r="45" spans="1:82" s="87" customFormat="1" ht="27.75" customHeight="1" thickBot="1" x14ac:dyDescent="0.25">
      <c r="A45" s="144" t="s">
        <v>86</v>
      </c>
      <c r="B45" s="145">
        <f ca="1">SUM(B42:G42)</f>
        <v>0</v>
      </c>
      <c r="C45" s="195">
        <f ca="1">SUM(B41:G41)</f>
        <v>0</v>
      </c>
      <c r="D45" s="135"/>
      <c r="E45" s="135"/>
      <c r="F45" s="136"/>
      <c r="G45" s="143"/>
      <c r="H45" s="145">
        <f ca="1">SUM(H42:M42)</f>
        <v>0</v>
      </c>
      <c r="I45" s="195">
        <f ca="1">SUM(H41:M41)</f>
        <v>0</v>
      </c>
      <c r="J45" s="183">
        <f ca="1">SUM(H42:M42)</f>
        <v>0</v>
      </c>
      <c r="K45" s="137">
        <f ca="1">SUM(H41:M41)</f>
        <v>0</v>
      </c>
      <c r="L45" s="136"/>
      <c r="M45" s="143"/>
      <c r="N45" s="145">
        <f ca="1">SUM(N42:S42)</f>
        <v>0</v>
      </c>
      <c r="O45" s="182">
        <f ca="1">SUM(N41:S41)</f>
        <v>0</v>
      </c>
      <c r="P45" s="183">
        <f ca="1">SUM(N42:S42)</f>
        <v>0</v>
      </c>
      <c r="Q45" s="137">
        <f ca="1">SUM(N41:S41)</f>
        <v>0</v>
      </c>
      <c r="R45" s="138"/>
      <c r="S45" s="141"/>
      <c r="T45" s="145">
        <f ca="1">SUM(T42:Y42)</f>
        <v>0</v>
      </c>
      <c r="U45" s="182">
        <f ca="1">SUM(T41:Y41)</f>
        <v>0</v>
      </c>
      <c r="V45" s="183">
        <f ca="1">SUM(T42:Y42)</f>
        <v>0</v>
      </c>
      <c r="W45" s="139">
        <f ca="1">SUM(T41:Y41)</f>
        <v>0</v>
      </c>
      <c r="X45" s="139"/>
      <c r="Y45" s="141"/>
      <c r="Z45" s="145">
        <f ca="1">SUM(Z42:AE42)</f>
        <v>0</v>
      </c>
      <c r="AA45" s="182">
        <f ca="1">SUM(Z41:AE41)</f>
        <v>0</v>
      </c>
      <c r="AB45" s="183">
        <f ca="1">SUM(Z42:AE42)</f>
        <v>0</v>
      </c>
      <c r="AC45" s="139">
        <f ca="1">SUM(Z41:AE41)</f>
        <v>0</v>
      </c>
      <c r="AD45" s="138"/>
      <c r="AE45" s="141"/>
      <c r="AF45" s="145">
        <f ca="1">SUM(AF42:AK42)</f>
        <v>0</v>
      </c>
      <c r="AG45" s="195">
        <f ca="1">SUM(AF41:AK41)</f>
        <v>0</v>
      </c>
      <c r="AH45" s="138">
        <f ca="1">SUM(AF42:AK42)</f>
        <v>0</v>
      </c>
      <c r="AI45" s="139">
        <f ca="1">SUM(AF41:AK41)</f>
        <v>0</v>
      </c>
      <c r="AJ45" s="138"/>
      <c r="AK45" s="141"/>
      <c r="AL45" s="86"/>
      <c r="AM45" s="86"/>
      <c r="AN45" s="86"/>
      <c r="AO45" s="86"/>
      <c r="AP45" s="86"/>
      <c r="AQ45" s="86"/>
      <c r="AR45" s="86"/>
      <c r="AS45" s="86"/>
      <c r="AT45" s="86"/>
      <c r="AU45" s="86"/>
      <c r="AV45" s="86"/>
      <c r="AW45" s="86"/>
      <c r="AX45" s="86"/>
      <c r="AY45" s="92"/>
      <c r="AZ45" s="86"/>
      <c r="BA45" s="86"/>
      <c r="BB45" s="86"/>
      <c r="BC45" s="86"/>
      <c r="BD45" s="86"/>
      <c r="BE45" s="86"/>
      <c r="BF45" s="93"/>
      <c r="BG45" s="86"/>
      <c r="BH45" s="86"/>
      <c r="BI45" s="86"/>
      <c r="BJ45" s="86"/>
      <c r="BK45" s="86"/>
      <c r="BL45" s="86"/>
      <c r="BM45" s="86"/>
      <c r="BN45" s="86"/>
      <c r="BO45" s="86"/>
      <c r="BP45" s="86"/>
      <c r="BQ45" s="86"/>
      <c r="BR45" s="86"/>
      <c r="BS45" s="86"/>
      <c r="BT45" s="92"/>
      <c r="BU45" s="86"/>
      <c r="BV45" s="86"/>
      <c r="BW45" s="86"/>
      <c r="BX45" s="93"/>
      <c r="BY45" s="86"/>
      <c r="BZ45" s="86"/>
      <c r="CA45" s="86"/>
      <c r="CB45" s="86"/>
      <c r="CC45" s="86"/>
      <c r="CD45" s="86"/>
    </row>
    <row r="47" spans="1:82" ht="13.5" customHeight="1" x14ac:dyDescent="0.2">
      <c r="X47" s="450" t="s">
        <v>119</v>
      </c>
      <c r="Y47" s="451"/>
      <c r="AA47" s="450" t="s">
        <v>120</v>
      </c>
      <c r="AB47" s="451"/>
    </row>
    <row r="48" spans="1:82" s="429" customFormat="1" ht="13.5" customHeight="1" x14ac:dyDescent="0.2">
      <c r="A48" s="90"/>
      <c r="B48" s="91"/>
      <c r="C48" s="431"/>
      <c r="D48" s="431"/>
      <c r="E48" s="431"/>
      <c r="F48" s="431"/>
      <c r="G48" s="431"/>
      <c r="H48" s="88"/>
      <c r="I48" s="94"/>
      <c r="J48" s="99"/>
      <c r="K48" s="100"/>
      <c r="L48" s="101"/>
      <c r="O48" s="102" t="s">
        <v>82</v>
      </c>
      <c r="Q48" s="103"/>
      <c r="T48" s="120"/>
      <c r="Y48" s="429">
        <f>35+13</f>
        <v>48</v>
      </c>
      <c r="AA48" s="97"/>
      <c r="AG48" s="81"/>
      <c r="AH48"/>
      <c r="AI48"/>
      <c r="AJ48"/>
      <c r="AK48"/>
      <c r="AL48"/>
      <c r="AM48"/>
      <c r="AN48"/>
      <c r="AO48"/>
      <c r="AP48"/>
      <c r="AQ48" s="88"/>
      <c r="AR48" s="88"/>
    </row>
    <row r="49" spans="1:83" s="429" customFormat="1" ht="13.5" customHeight="1" x14ac:dyDescent="0.2">
      <c r="A49" s="90"/>
      <c r="B49" s="91"/>
      <c r="C49" s="431"/>
      <c r="D49" s="431"/>
      <c r="E49" s="431"/>
      <c r="F49" s="431"/>
      <c r="G49" s="431"/>
      <c r="H49" s="88"/>
      <c r="I49" s="94"/>
      <c r="J49" s="99"/>
      <c r="K49" s="100"/>
      <c r="L49" s="101"/>
      <c r="S49" s="81" t="s">
        <v>109</v>
      </c>
      <c r="U49" s="81"/>
      <c r="W49" s="189"/>
      <c r="X49" s="440">
        <f>IF(AND(X50="geen",X51="geen",X52="geen"),"Geen",IF(X50="geen","0",X50)+ IF(X51="geen","0",X51)+IF(X52="geen","0",X52))</f>
        <v>52</v>
      </c>
      <c r="Y49" s="441"/>
      <c r="AA49" s="97"/>
      <c r="AG49" s="81"/>
      <c r="AH49"/>
      <c r="AI49"/>
      <c r="AJ49"/>
      <c r="AK49"/>
      <c r="AL49"/>
      <c r="AM49"/>
      <c r="AN49"/>
      <c r="AO49"/>
      <c r="AP49"/>
      <c r="AQ49" s="88"/>
      <c r="AR49" s="88"/>
    </row>
    <row r="50" spans="1:83" s="429" customFormat="1" ht="13.5" customHeight="1" x14ac:dyDescent="0.2">
      <c r="A50" s="446" t="s">
        <v>80</v>
      </c>
      <c r="B50" s="91"/>
      <c r="H50" s="88"/>
      <c r="I50" s="94"/>
      <c r="J50" s="99"/>
      <c r="K50" s="100"/>
      <c r="L50" s="101"/>
      <c r="O50" s="61" t="s">
        <v>81</v>
      </c>
      <c r="Q50" s="103"/>
      <c r="W50" s="189"/>
      <c r="X50" s="440">
        <f>IF(13-$W$57-$Z$57-$AC$57=0,"Geen",(13-$W$57-$Z$57-$AC$57))</f>
        <v>13</v>
      </c>
      <c r="Y50" s="441"/>
      <c r="AA50" s="105">
        <f>IF(X50&gt;0,X50*8,"Geen")</f>
        <v>104</v>
      </c>
      <c r="AF50"/>
      <c r="AG50"/>
      <c r="AH50"/>
      <c r="AI50"/>
      <c r="AJ50"/>
      <c r="AK50"/>
      <c r="AL50"/>
      <c r="AM50"/>
      <c r="AN50"/>
      <c r="AO50"/>
      <c r="AP50"/>
      <c r="AQ50" s="88"/>
      <c r="AR50" s="88"/>
    </row>
    <row r="51" spans="1:83" s="429" customFormat="1" ht="13.5" customHeight="1" x14ac:dyDescent="0.2">
      <c r="A51" s="447"/>
      <c r="B51" s="431"/>
      <c r="C51" s="431"/>
      <c r="D51" s="431" t="s">
        <v>44</v>
      </c>
      <c r="E51" s="448">
        <f>jaar</f>
        <v>2017</v>
      </c>
      <c r="F51" s="437"/>
      <c r="H51" s="88"/>
      <c r="I51" s="94"/>
      <c r="J51" s="82"/>
      <c r="K51" s="83"/>
      <c r="L51" s="83"/>
      <c r="P51" s="106"/>
      <c r="S51" s="82" t="s">
        <v>79</v>
      </c>
      <c r="W51" s="189"/>
      <c r="X51" s="440">
        <f>IF($F$53-$E$57-$H$57/2-$K$57/2=0,"Geen",$F$53-$E$57-$H$57/2-$K$57/2)</f>
        <v>26</v>
      </c>
      <c r="Y51" s="441"/>
      <c r="AA51" s="105">
        <f t="shared" ref="AA51:AA53" si="14">IF(X51&gt;0,X51*8,"Geen")</f>
        <v>208</v>
      </c>
      <c r="AD51" s="449"/>
      <c r="AE51" s="439"/>
      <c r="AF51" s="439"/>
      <c r="AG51" s="439"/>
      <c r="AH51" s="439"/>
      <c r="AI51" s="439"/>
      <c r="AJ51"/>
      <c r="AK51"/>
      <c r="AL51"/>
      <c r="AM51"/>
      <c r="AN51"/>
      <c r="AO51"/>
      <c r="AP51"/>
      <c r="AQ51" s="88"/>
      <c r="AR51" s="88"/>
    </row>
    <row r="52" spans="1:83" s="429" customFormat="1" ht="13.5" customHeight="1" x14ac:dyDescent="0.2">
      <c r="A52" s="447"/>
      <c r="B52" s="431"/>
      <c r="C52" s="431"/>
      <c r="D52" s="431"/>
      <c r="E52" s="428"/>
      <c r="F52" s="426"/>
      <c r="H52" s="88"/>
      <c r="I52" s="94"/>
      <c r="J52" s="82"/>
      <c r="K52" s="83"/>
      <c r="L52" s="83"/>
      <c r="P52" s="106"/>
      <c r="S52" s="209" t="s">
        <v>108</v>
      </c>
      <c r="W52" s="189"/>
      <c r="X52" s="440">
        <f>IF(13-$M$57-$P$57/2-$S$57/2=0,"Geen",13-$M$57-$P$57/2-$S$57/2)</f>
        <v>13</v>
      </c>
      <c r="Y52" s="441"/>
      <c r="AA52" s="105">
        <f t="shared" si="14"/>
        <v>104</v>
      </c>
      <c r="AB52" s="430"/>
      <c r="AC52" s="430"/>
      <c r="AF52"/>
      <c r="AH52"/>
      <c r="AI52"/>
      <c r="AJ52"/>
      <c r="AK52"/>
      <c r="AL52"/>
      <c r="AM52"/>
      <c r="AN52"/>
      <c r="AO52"/>
      <c r="AP52"/>
      <c r="AQ52" s="88"/>
      <c r="AR52" s="88"/>
    </row>
    <row r="53" spans="1:83" s="429" customFormat="1" ht="13.5" customHeight="1" x14ac:dyDescent="0.2">
      <c r="A53" s="447"/>
      <c r="B53" s="105">
        <v>24</v>
      </c>
      <c r="C53" s="431"/>
      <c r="D53" s="104" t="s">
        <v>83</v>
      </c>
      <c r="E53" s="431"/>
      <c r="F53" s="105">
        <f>B53+feestdagen!E21</f>
        <v>26</v>
      </c>
      <c r="G53" s="431"/>
      <c r="H53" s="88"/>
      <c r="I53" s="94"/>
      <c r="J53" s="80"/>
      <c r="K53" s="81"/>
      <c r="L53" s="81"/>
      <c r="M53" s="80"/>
      <c r="N53" s="81"/>
      <c r="S53" s="209" t="s">
        <v>107</v>
      </c>
      <c r="X53" s="440">
        <f>IF(13-$W$57-$Z$57-$AC$57=0,"Geen",(13-$W$57-$Z$57-$AC$57))</f>
        <v>13</v>
      </c>
      <c r="Y53" s="441"/>
      <c r="Z53" s="84"/>
      <c r="AA53" s="105">
        <f t="shared" si="14"/>
        <v>104</v>
      </c>
      <c r="AC53" s="84"/>
      <c r="AD53"/>
      <c r="AE53"/>
      <c r="AF53"/>
      <c r="AG53"/>
      <c r="AH53"/>
      <c r="AI53"/>
      <c r="AJ53"/>
      <c r="AK53"/>
      <c r="AL53"/>
      <c r="AM53"/>
      <c r="AN53"/>
      <c r="AO53"/>
      <c r="AP53"/>
      <c r="AQ53" s="88"/>
      <c r="AR53" s="88"/>
    </row>
    <row r="54" spans="1:83" s="429" customFormat="1" ht="13.5" customHeight="1" x14ac:dyDescent="0.2">
      <c r="A54" s="427"/>
      <c r="C54" s="431"/>
      <c r="D54" s="104"/>
      <c r="E54" s="431"/>
      <c r="G54" s="431"/>
      <c r="H54" s="88"/>
      <c r="I54" s="94"/>
      <c r="J54" s="80"/>
      <c r="K54" s="81"/>
      <c r="L54" s="81"/>
      <c r="M54" s="80"/>
      <c r="N54" s="81"/>
      <c r="Z54" s="84"/>
      <c r="AC54" s="84"/>
      <c r="AD54"/>
      <c r="AE54"/>
      <c r="AF54"/>
      <c r="AG54"/>
      <c r="AH54"/>
      <c r="AI54"/>
      <c r="AJ54"/>
      <c r="AK54"/>
      <c r="AL54"/>
      <c r="AM54"/>
      <c r="AN54"/>
      <c r="AO54"/>
      <c r="AP54"/>
      <c r="AQ54" s="88"/>
      <c r="AR54" s="88"/>
    </row>
    <row r="55" spans="1:83" s="429" customFormat="1" ht="13.5" customHeight="1" x14ac:dyDescent="0.2">
      <c r="A55" s="427"/>
      <c r="C55" s="431"/>
      <c r="D55" s="104"/>
      <c r="E55" s="431"/>
      <c r="G55" s="431"/>
      <c r="H55" s="88"/>
      <c r="I55" s="94"/>
      <c r="J55" s="80"/>
      <c r="K55" s="81"/>
      <c r="L55" s="81"/>
      <c r="M55" s="80"/>
      <c r="N55" s="81"/>
      <c r="Z55" s="430"/>
      <c r="AA55" s="430"/>
      <c r="AC55" s="84"/>
      <c r="AF55"/>
      <c r="AG55"/>
      <c r="AH55"/>
      <c r="AI55"/>
      <c r="AJ55"/>
      <c r="AK55"/>
      <c r="AL55"/>
      <c r="AM55"/>
      <c r="AN55"/>
      <c r="AO55"/>
      <c r="AP55"/>
      <c r="AQ55" s="88"/>
      <c r="AR55" s="88"/>
    </row>
    <row r="56" spans="1:83" s="429" customFormat="1" ht="13.5" customHeight="1" x14ac:dyDescent="0.2">
      <c r="A56" s="427"/>
      <c r="C56" s="431"/>
      <c r="D56" s="104"/>
      <c r="E56" s="431"/>
      <c r="G56" s="431"/>
      <c r="H56" s="88"/>
      <c r="I56" s="94"/>
      <c r="J56" s="80"/>
      <c r="K56" s="81"/>
      <c r="L56" s="81"/>
      <c r="M56" s="80"/>
      <c r="N56" s="81"/>
      <c r="Z56" s="84"/>
      <c r="AC56" s="84"/>
      <c r="AF56"/>
      <c r="AG56"/>
      <c r="AH56"/>
      <c r="AI56"/>
      <c r="AJ56"/>
      <c r="AK56"/>
      <c r="AL56"/>
      <c r="AM56"/>
      <c r="AN56"/>
      <c r="AO56"/>
      <c r="AP56"/>
      <c r="AQ56" s="88"/>
      <c r="AR56" s="88"/>
    </row>
    <row r="57" spans="1:83" s="429" customFormat="1" ht="13.5" customHeight="1" x14ac:dyDescent="0.2">
      <c r="A57" s="442" t="s">
        <v>45</v>
      </c>
      <c r="B57" s="442"/>
      <c r="C57" s="442"/>
      <c r="D57" s="433" t="s">
        <v>40</v>
      </c>
      <c r="E57" s="87">
        <f>COUNTIF($B$4:$AK$13,"v")+COUNTIF($B$27:$AK$36,"V")</f>
        <v>0</v>
      </c>
      <c r="F57" s="443" t="s">
        <v>91</v>
      </c>
      <c r="G57" s="443"/>
      <c r="H57" s="87">
        <f>COUNTIF($B$4:$AK$13,"1/2VVM")+COUNTIF($B$27:$AK$36,"1/2VVM")</f>
        <v>0</v>
      </c>
      <c r="I57" s="443" t="s">
        <v>92</v>
      </c>
      <c r="J57" s="443"/>
      <c r="K57" s="87">
        <f>COUNTIF($B$4:$AK$13,"1/2VNM")+COUNTIF($B$27:$AK$36,"1/2VNM")</f>
        <v>0</v>
      </c>
      <c r="L57" s="78" t="s">
        <v>42</v>
      </c>
      <c r="M57" s="87">
        <f>COUNTIF($B$4:$AK$13,"cv")+COUNTIF($B$27:$AK$36,"CV")</f>
        <v>0</v>
      </c>
      <c r="N57" s="444" t="s">
        <v>93</v>
      </c>
      <c r="O57" s="444"/>
      <c r="P57" s="87">
        <f>COUNTIF($B$4:$AK$13,"1/2CVVM")+COUNTIF($B$27:$AK$36,"1/2CVVM")</f>
        <v>0</v>
      </c>
      <c r="Q57" s="444" t="s">
        <v>94</v>
      </c>
      <c r="R57" s="444"/>
      <c r="S57" s="87">
        <f>COUNTIF($B$4:$AK$13,"1/2CVNM")+COUNTIF($B$27:$AK$36,"1/2CVNM")</f>
        <v>0</v>
      </c>
      <c r="T57" s="77" t="s">
        <v>41</v>
      </c>
      <c r="U57" s="87">
        <f>COUNTIF($B$4:$AK$13,"z")+COUNTIF($B$27:$AK$36,"z")</f>
        <v>0</v>
      </c>
      <c r="V57" s="79" t="s">
        <v>43</v>
      </c>
      <c r="W57" s="87">
        <f>COUNTIF($B$4:$AK$13,"KD")+COUNTIF($B$27:$AK$36,"KD")</f>
        <v>0</v>
      </c>
      <c r="X57" s="435" t="s">
        <v>90</v>
      </c>
      <c r="Y57" s="435"/>
      <c r="Z57" s="87">
        <f>COUNTIF($B$4:$AK$13,"1/2KDVM")+COUNTIF($B$27:$AK$36,"1/2KDVM")</f>
        <v>0</v>
      </c>
      <c r="AA57" s="435" t="s">
        <v>89</v>
      </c>
      <c r="AB57" s="435"/>
      <c r="AC57" s="87">
        <f>COUNTIF($B$4:$AK$13,"1/2KDNM")+COUNTIF($B$27:$AK$36,"1/2KDNM")</f>
        <v>0</v>
      </c>
      <c r="AD57" s="404" t="s">
        <v>111</v>
      </c>
      <c r="AE57" s="54">
        <f>COUNTIF($B$4:$AK$13,"wo")+COUNTIF($B$27:$AK$36,"Wo")</f>
        <v>0</v>
      </c>
      <c r="AF57" s="98" t="s">
        <v>112</v>
      </c>
      <c r="AG57" s="98"/>
      <c r="AH57" s="98"/>
      <c r="AI57" s="98"/>
      <c r="AJ57" s="434"/>
      <c r="AK57" s="98"/>
      <c r="AL57"/>
      <c r="AM57"/>
      <c r="AN57"/>
      <c r="AO57"/>
      <c r="AP57"/>
      <c r="AQ57" s="88"/>
      <c r="AR57" s="88"/>
    </row>
    <row r="58" spans="1:83" s="429" customFormat="1" ht="13.5" customHeight="1" x14ac:dyDescent="0.2">
      <c r="A58" s="436"/>
      <c r="B58" s="436"/>
      <c r="C58" s="87"/>
      <c r="N58" s="88"/>
      <c r="O58" s="76"/>
      <c r="AF58"/>
      <c r="AG58"/>
      <c r="AH58"/>
      <c r="AI58"/>
      <c r="AJ58"/>
      <c r="AK58"/>
      <c r="AL58"/>
      <c r="AM58"/>
      <c r="AN58"/>
      <c r="AO58"/>
      <c r="AP58"/>
      <c r="AQ58" s="88"/>
      <c r="AR58" s="88"/>
    </row>
    <row r="59" spans="1:83" ht="13.5" customHeight="1" x14ac:dyDescent="0.2">
      <c r="C59" s="436"/>
      <c r="D59" s="437"/>
      <c r="I59" s="76"/>
      <c r="J59" s="76"/>
      <c r="K59" s="76"/>
      <c r="L59" s="76"/>
      <c r="M59" s="76"/>
      <c r="N59" s="76"/>
      <c r="O59" s="76"/>
    </row>
    <row r="60" spans="1:83" ht="13.5" customHeight="1" x14ac:dyDescent="0.2">
      <c r="C60" s="432"/>
      <c r="D60" s="426"/>
      <c r="I60" s="76"/>
      <c r="J60" s="76"/>
      <c r="K60" s="76"/>
      <c r="L60" s="76"/>
      <c r="M60" s="76"/>
      <c r="N60" s="76"/>
      <c r="O60" s="76"/>
    </row>
    <row r="61" spans="1:83" ht="13.5" customHeight="1" x14ac:dyDescent="0.2">
      <c r="B61" s="438"/>
      <c r="C61" s="439"/>
      <c r="D61" s="192"/>
      <c r="E61" s="191"/>
      <c r="F61" s="192"/>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191"/>
      <c r="AU61" s="191"/>
      <c r="AV61" s="191"/>
      <c r="AW61" s="191"/>
      <c r="AX61" s="191"/>
      <c r="AY61" s="191"/>
      <c r="AZ61" s="191"/>
      <c r="BA61" s="191"/>
      <c r="BB61" s="191"/>
      <c r="BC61" s="426"/>
      <c r="BD61" s="426"/>
      <c r="BE61" s="426"/>
      <c r="BF61" s="426"/>
      <c r="BG61" s="426"/>
      <c r="BH61" s="426"/>
      <c r="BI61" s="426"/>
      <c r="BJ61" s="426"/>
      <c r="BK61" s="426"/>
      <c r="BL61" s="426"/>
      <c r="BM61" s="426"/>
      <c r="BN61" s="426"/>
      <c r="BO61" s="426"/>
      <c r="BP61" s="426"/>
      <c r="BQ61" s="426"/>
      <c r="BR61" s="426"/>
      <c r="BS61" s="426"/>
      <c r="BT61" s="426"/>
      <c r="BU61" s="426"/>
      <c r="BV61" s="426"/>
      <c r="BW61" s="426"/>
      <c r="BX61" s="426"/>
      <c r="BY61" s="426"/>
      <c r="BZ61" s="426"/>
      <c r="CA61" s="426"/>
      <c r="CB61" s="426"/>
      <c r="CC61" s="426"/>
      <c r="CD61" s="426"/>
      <c r="CE61" s="426"/>
    </row>
    <row r="62" spans="1:83" ht="13.5" customHeight="1" x14ac:dyDescent="0.2">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c r="AI62" s="191"/>
      <c r="AJ62" s="191"/>
      <c r="AK62" s="191"/>
      <c r="AL62" s="191"/>
      <c r="AM62" s="191"/>
      <c r="AN62" s="191"/>
      <c r="AO62" s="191"/>
      <c r="AP62" s="191"/>
      <c r="AQ62" s="191"/>
      <c r="AR62" s="191"/>
      <c r="AS62" s="191"/>
      <c r="AT62" s="191"/>
      <c r="AU62" s="191"/>
      <c r="AV62" s="191"/>
      <c r="AW62" s="191"/>
      <c r="AX62" s="191"/>
      <c r="AY62" s="191"/>
      <c r="AZ62" s="191"/>
      <c r="BA62" s="191"/>
      <c r="BB62" s="191"/>
      <c r="BC62" s="426"/>
      <c r="BD62" s="426"/>
      <c r="BE62" s="426"/>
      <c r="BF62" s="426"/>
      <c r="BG62" s="426"/>
      <c r="BH62" s="426"/>
      <c r="BI62" s="426"/>
      <c r="BJ62" s="426"/>
      <c r="BK62" s="426"/>
      <c r="BL62" s="426"/>
      <c r="BM62" s="426"/>
      <c r="BN62" s="426"/>
      <c r="BO62" s="426"/>
      <c r="BP62" s="426"/>
      <c r="BQ62" s="426"/>
      <c r="BR62" s="426"/>
      <c r="BS62" s="426"/>
      <c r="BT62" s="426"/>
      <c r="BU62" s="426"/>
      <c r="BV62" s="426"/>
      <c r="BW62" s="426"/>
      <c r="BX62" s="426"/>
      <c r="BY62" s="426"/>
      <c r="BZ62" s="426"/>
      <c r="CA62" s="426"/>
      <c r="CB62" s="426"/>
      <c r="CC62" s="426"/>
      <c r="CD62" s="426"/>
      <c r="CE62" s="426"/>
    </row>
    <row r="63" spans="1:83" ht="13.5" customHeight="1" x14ac:dyDescent="0.2">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1"/>
      <c r="AY63" s="191"/>
      <c r="AZ63" s="191"/>
      <c r="BA63" s="191"/>
      <c r="BB63" s="191"/>
      <c r="BC63" s="426"/>
      <c r="BD63" s="426"/>
      <c r="BE63" s="426"/>
      <c r="BF63" s="426"/>
      <c r="BG63" s="426"/>
      <c r="BH63" s="426"/>
      <c r="BI63" s="426"/>
      <c r="BJ63" s="426"/>
      <c r="BK63" s="426"/>
      <c r="BL63" s="426"/>
      <c r="BM63" s="426"/>
      <c r="BN63" s="426"/>
      <c r="BO63" s="426"/>
      <c r="BP63" s="426"/>
      <c r="BQ63" s="426"/>
      <c r="BR63" s="426"/>
      <c r="BS63" s="426"/>
      <c r="BT63" s="426"/>
      <c r="BU63" s="426"/>
      <c r="BV63" s="426"/>
      <c r="BW63" s="426"/>
      <c r="BX63" s="426"/>
      <c r="BY63" s="426"/>
      <c r="BZ63" s="426"/>
      <c r="CA63" s="426"/>
      <c r="CB63" s="426"/>
      <c r="CC63" s="426"/>
      <c r="CD63" s="426"/>
      <c r="CE63" s="426"/>
    </row>
    <row r="64" spans="1:83" ht="13.5" customHeight="1" x14ac:dyDescent="0.2">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426"/>
      <c r="BD64" s="426"/>
      <c r="BE64" s="426"/>
      <c r="BF64" s="426"/>
      <c r="BG64" s="426"/>
      <c r="BH64" s="426"/>
      <c r="BI64" s="426"/>
      <c r="BJ64" s="426"/>
      <c r="BK64" s="426"/>
      <c r="BL64" s="426"/>
      <c r="BM64" s="426"/>
      <c r="BN64" s="426"/>
      <c r="BO64" s="426"/>
      <c r="BP64" s="426"/>
      <c r="BQ64" s="426"/>
      <c r="BR64" s="426"/>
      <c r="BS64" s="426"/>
      <c r="BT64" s="426"/>
      <c r="BU64" s="426"/>
      <c r="BV64" s="426"/>
      <c r="BW64" s="426"/>
      <c r="BX64" s="426"/>
      <c r="BY64" s="426"/>
      <c r="BZ64" s="426"/>
      <c r="CA64" s="426"/>
      <c r="CB64" s="426"/>
      <c r="CC64" s="426"/>
      <c r="CD64" s="426"/>
      <c r="CE64" s="426"/>
    </row>
    <row r="65" spans="2:83" ht="13.5" customHeight="1" x14ac:dyDescent="0.2">
      <c r="B65" s="191"/>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191"/>
      <c r="AU65" s="191"/>
      <c r="AV65" s="191"/>
      <c r="AW65" s="191"/>
      <c r="AX65" s="191"/>
      <c r="AY65" s="191"/>
      <c r="AZ65" s="191"/>
      <c r="BA65" s="191"/>
      <c r="BB65" s="191"/>
      <c r="BC65" s="426"/>
      <c r="BD65" s="426"/>
      <c r="BE65" s="426"/>
      <c r="BF65" s="426"/>
      <c r="BG65" s="426"/>
      <c r="BH65" s="426"/>
      <c r="BI65" s="426"/>
      <c r="BJ65" s="426"/>
      <c r="BK65" s="426"/>
      <c r="BL65" s="426"/>
      <c r="BM65" s="426"/>
      <c r="BN65" s="426"/>
      <c r="BO65" s="426"/>
      <c r="BP65" s="426"/>
      <c r="BQ65" s="426"/>
      <c r="BR65" s="426"/>
      <c r="BS65" s="426"/>
      <c r="BT65" s="426"/>
      <c r="BU65" s="426"/>
      <c r="BV65" s="426"/>
      <c r="BW65" s="426"/>
      <c r="BX65" s="426"/>
      <c r="BY65" s="426"/>
      <c r="BZ65" s="426"/>
      <c r="CA65" s="426"/>
      <c r="CB65" s="426"/>
      <c r="CC65" s="426"/>
      <c r="CD65" s="426"/>
      <c r="CE65" s="426"/>
    </row>
    <row r="66" spans="2:83" ht="13.5" customHeight="1" x14ac:dyDescent="0.2">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191"/>
      <c r="BA66" s="191"/>
      <c r="BB66" s="191"/>
      <c r="BC66" s="426"/>
      <c r="BD66" s="426"/>
      <c r="BE66" s="426"/>
      <c r="BF66" s="426"/>
      <c r="BG66" s="426"/>
      <c r="BH66" s="426"/>
      <c r="BI66" s="426"/>
      <c r="BJ66" s="426"/>
      <c r="BK66" s="426"/>
      <c r="BL66" s="426"/>
      <c r="BM66" s="426"/>
      <c r="BN66" s="426"/>
      <c r="BO66" s="426"/>
      <c r="BP66" s="426"/>
      <c r="BQ66" s="426"/>
      <c r="BR66" s="426"/>
      <c r="BS66" s="426"/>
      <c r="BT66" s="426"/>
      <c r="BU66" s="426"/>
      <c r="BV66" s="426"/>
      <c r="BW66" s="426"/>
      <c r="BX66" s="426"/>
      <c r="BY66" s="426"/>
      <c r="BZ66" s="426"/>
      <c r="CA66" s="426"/>
      <c r="CB66" s="426"/>
      <c r="CC66" s="426"/>
      <c r="CD66" s="426"/>
      <c r="CE66" s="426"/>
    </row>
    <row r="67" spans="2:83" ht="13.5" customHeight="1" x14ac:dyDescent="0.2">
      <c r="B67" s="191"/>
      <c r="C67" s="405" t="s">
        <v>114</v>
      </c>
      <c r="D67" s="191"/>
      <c r="E67" s="191"/>
      <c r="F67" s="191"/>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1"/>
      <c r="AY67" s="191"/>
      <c r="AZ67" s="191"/>
      <c r="BA67" s="191"/>
      <c r="BB67" s="191"/>
      <c r="BC67" s="426"/>
      <c r="BD67" s="426"/>
      <c r="BE67" s="426"/>
      <c r="BF67" s="426"/>
      <c r="BG67" s="426"/>
      <c r="BH67" s="426"/>
      <c r="BI67" s="426"/>
      <c r="BJ67" s="426"/>
      <c r="BK67" s="426"/>
      <c r="BL67" s="426"/>
      <c r="BM67" s="426"/>
      <c r="BN67" s="426"/>
      <c r="BO67" s="426"/>
      <c r="BP67" s="426"/>
      <c r="BQ67" s="426"/>
      <c r="BR67" s="426"/>
      <c r="BS67" s="426"/>
      <c r="BT67" s="426"/>
      <c r="BU67" s="426"/>
      <c r="BV67" s="426"/>
      <c r="BW67" s="426"/>
      <c r="BX67" s="426"/>
      <c r="BY67" s="426"/>
      <c r="BZ67" s="426"/>
      <c r="CA67" s="426"/>
      <c r="CB67" s="426"/>
      <c r="CC67" s="426"/>
      <c r="CD67" s="426"/>
      <c r="CE67" s="426"/>
    </row>
    <row r="68" spans="2:83" ht="13.5" customHeight="1" x14ac:dyDescent="0.2">
      <c r="B68" s="191"/>
      <c r="C68"/>
      <c r="D68" s="191"/>
      <c r="E68" s="191"/>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191"/>
      <c r="AU68" s="191"/>
      <c r="AV68" s="191"/>
      <c r="AW68" s="191"/>
      <c r="AX68" s="191"/>
      <c r="AY68" s="191"/>
      <c r="AZ68" s="191"/>
      <c r="BA68" s="191"/>
      <c r="BB68" s="191"/>
      <c r="BC68" s="426"/>
      <c r="BD68" s="426"/>
      <c r="BE68" s="426"/>
      <c r="BF68" s="426"/>
      <c r="BG68" s="426"/>
      <c r="BH68" s="426"/>
      <c r="BI68" s="426"/>
      <c r="BJ68" s="426"/>
      <c r="BK68" s="426"/>
      <c r="BL68" s="426"/>
      <c r="BM68" s="426"/>
      <c r="BN68" s="426"/>
      <c r="BO68" s="426"/>
      <c r="BP68" s="426"/>
      <c r="BQ68" s="426"/>
      <c r="BR68" s="426"/>
      <c r="BS68" s="426"/>
      <c r="BT68" s="426"/>
      <c r="BU68" s="426"/>
      <c r="BV68" s="426"/>
      <c r="BW68" s="426"/>
      <c r="BX68" s="426"/>
      <c r="BY68" s="426"/>
      <c r="BZ68" s="426"/>
      <c r="CA68" s="426"/>
      <c r="CB68" s="426"/>
      <c r="CC68" s="426"/>
      <c r="CD68" s="426"/>
      <c r="CE68" s="426"/>
    </row>
    <row r="69" spans="2:83" ht="13.5" customHeight="1" x14ac:dyDescent="0.2">
      <c r="B69" s="191"/>
      <c r="C69" s="407" t="s">
        <v>115</v>
      </c>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191"/>
      <c r="AU69" s="191"/>
      <c r="AV69" s="191"/>
      <c r="AW69" s="191"/>
      <c r="AX69" s="191"/>
      <c r="AY69" s="191"/>
      <c r="AZ69" s="191"/>
      <c r="BA69" s="191"/>
      <c r="BB69" s="191"/>
      <c r="BC69" s="426"/>
      <c r="BD69" s="426"/>
      <c r="BE69" s="426"/>
      <c r="BF69" s="426"/>
      <c r="BG69" s="426"/>
      <c r="BH69" s="426"/>
      <c r="BI69" s="426"/>
      <c r="BJ69" s="426"/>
      <c r="BK69" s="426"/>
      <c r="BL69" s="426"/>
      <c r="BM69" s="426"/>
      <c r="BN69" s="426"/>
      <c r="BO69" s="426"/>
      <c r="BP69" s="426"/>
      <c r="BQ69" s="426"/>
      <c r="BR69" s="426"/>
      <c r="BS69" s="426"/>
      <c r="BT69" s="426"/>
      <c r="BU69" s="426"/>
      <c r="BV69" s="426"/>
      <c r="BW69" s="426"/>
      <c r="BX69" s="426"/>
      <c r="BY69" s="426"/>
      <c r="BZ69" s="426"/>
      <c r="CA69" s="426"/>
      <c r="CB69" s="426"/>
      <c r="CC69" s="426"/>
      <c r="CD69" s="426"/>
      <c r="CE69" s="426"/>
    </row>
    <row r="70" spans="2:83" ht="13.5" customHeight="1" x14ac:dyDescent="0.2">
      <c r="B70" s="191"/>
      <c r="C70" s="406"/>
      <c r="D70" s="191"/>
      <c r="E70" s="191"/>
      <c r="F70" s="191"/>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426"/>
      <c r="BD70" s="426"/>
      <c r="BE70" s="426"/>
      <c r="BF70" s="426"/>
      <c r="BG70" s="426"/>
      <c r="BH70" s="426"/>
      <c r="BI70" s="426"/>
      <c r="BJ70" s="426"/>
      <c r="BK70" s="426"/>
      <c r="BL70" s="426"/>
      <c r="BM70" s="426"/>
      <c r="BN70" s="426"/>
      <c r="BO70" s="426"/>
      <c r="BP70" s="426"/>
      <c r="BQ70" s="426"/>
      <c r="BR70" s="426"/>
      <c r="BS70" s="426"/>
      <c r="BT70" s="426"/>
      <c r="BU70" s="426"/>
      <c r="BV70" s="426"/>
      <c r="BW70" s="426"/>
      <c r="BX70" s="426"/>
      <c r="BY70" s="426"/>
      <c r="BZ70" s="426"/>
      <c r="CA70" s="426"/>
      <c r="CB70" s="426"/>
      <c r="CC70" s="426"/>
      <c r="CD70" s="426"/>
      <c r="CE70" s="426"/>
    </row>
    <row r="71" spans="2:83" ht="13.5" customHeight="1" x14ac:dyDescent="0.2">
      <c r="B71" s="191"/>
      <c r="C71" s="406" t="s">
        <v>116</v>
      </c>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191"/>
      <c r="BC71" s="426"/>
      <c r="BD71" s="426"/>
      <c r="BE71" s="426"/>
      <c r="BF71" s="426"/>
      <c r="BG71" s="426"/>
      <c r="BH71" s="426"/>
      <c r="BI71" s="426"/>
      <c r="BJ71" s="426"/>
      <c r="BK71" s="426"/>
      <c r="BL71" s="426"/>
      <c r="BM71" s="426"/>
      <c r="BN71" s="426"/>
      <c r="BO71" s="426"/>
      <c r="BP71" s="426"/>
      <c r="BQ71" s="426"/>
      <c r="BR71" s="426"/>
      <c r="BS71" s="426"/>
      <c r="BT71" s="426"/>
      <c r="BU71" s="426"/>
      <c r="BV71" s="426"/>
      <c r="BW71" s="426"/>
      <c r="BX71" s="426"/>
      <c r="BY71" s="426"/>
      <c r="BZ71" s="426"/>
      <c r="CA71" s="426"/>
      <c r="CB71" s="426"/>
      <c r="CC71" s="426"/>
      <c r="CD71" s="426"/>
      <c r="CE71" s="426"/>
    </row>
    <row r="72" spans="2:83" ht="13.5" customHeight="1" x14ac:dyDescent="0.2">
      <c r="B72" s="191"/>
      <c r="C72" s="406" t="s">
        <v>117</v>
      </c>
      <c r="D72" s="191"/>
      <c r="E72" s="191"/>
      <c r="F72" s="191"/>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426"/>
      <c r="BD72" s="426"/>
      <c r="BE72" s="426"/>
      <c r="BF72" s="426"/>
      <c r="BG72" s="426"/>
      <c r="BH72" s="426"/>
      <c r="BI72" s="426"/>
      <c r="BJ72" s="426"/>
      <c r="BK72" s="426"/>
      <c r="BL72" s="426"/>
      <c r="BM72" s="426"/>
      <c r="BN72" s="426"/>
      <c r="BO72" s="426"/>
      <c r="BP72" s="426"/>
      <c r="BQ72" s="426"/>
      <c r="BR72" s="426"/>
      <c r="BS72" s="426"/>
      <c r="BT72" s="426"/>
      <c r="BU72" s="426"/>
      <c r="BV72" s="426"/>
      <c r="BW72" s="426"/>
      <c r="BX72" s="426"/>
      <c r="BY72" s="426"/>
      <c r="BZ72" s="426"/>
      <c r="CA72" s="426"/>
      <c r="CB72" s="426"/>
      <c r="CC72" s="426"/>
      <c r="CD72" s="426"/>
      <c r="CE72" s="426"/>
    </row>
    <row r="73" spans="2:83" ht="13.5" customHeight="1" x14ac:dyDescent="0.2">
      <c r="B73" s="191"/>
      <c r="C73" s="406" t="s">
        <v>118</v>
      </c>
      <c r="D73" s="191"/>
      <c r="E73" s="191"/>
      <c r="F73" s="191"/>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426"/>
      <c r="BD73" s="426"/>
      <c r="BE73" s="426"/>
      <c r="BF73" s="426"/>
      <c r="BG73" s="426"/>
      <c r="BH73" s="426"/>
      <c r="BI73" s="426"/>
      <c r="BJ73" s="426"/>
      <c r="BK73" s="426"/>
      <c r="BL73" s="426"/>
      <c r="BM73" s="426"/>
      <c r="BN73" s="426"/>
      <c r="BO73" s="426"/>
      <c r="BP73" s="426"/>
      <c r="BQ73" s="426"/>
      <c r="BR73" s="426"/>
      <c r="BS73" s="426"/>
      <c r="BT73" s="426"/>
      <c r="BU73" s="426"/>
      <c r="BV73" s="426"/>
      <c r="BW73" s="426"/>
      <c r="BX73" s="426"/>
      <c r="BY73" s="426"/>
      <c r="BZ73" s="426"/>
      <c r="CA73" s="426"/>
      <c r="CB73" s="426"/>
      <c r="CC73" s="426"/>
      <c r="CD73" s="426"/>
      <c r="CE73" s="426"/>
    </row>
    <row r="74" spans="2:83" ht="13.5" customHeight="1" x14ac:dyDescent="0.2">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1"/>
      <c r="AY74" s="191"/>
      <c r="AZ74" s="191"/>
      <c r="BA74" s="191"/>
      <c r="BB74" s="191"/>
      <c r="BC74" s="426"/>
      <c r="BD74" s="426"/>
      <c r="BE74" s="426"/>
      <c r="BF74" s="426"/>
      <c r="BG74" s="426"/>
      <c r="BH74" s="426"/>
      <c r="BI74" s="426"/>
      <c r="BJ74" s="426"/>
      <c r="BK74" s="426"/>
      <c r="BL74" s="426"/>
      <c r="BM74" s="426"/>
      <c r="BN74" s="426"/>
      <c r="BO74" s="426"/>
      <c r="BP74" s="426"/>
      <c r="BQ74" s="426"/>
      <c r="BR74" s="426"/>
      <c r="BS74" s="426"/>
      <c r="BT74" s="426"/>
      <c r="BU74" s="426"/>
      <c r="BV74" s="426"/>
      <c r="BW74" s="426"/>
      <c r="BX74" s="426"/>
      <c r="BY74" s="426"/>
      <c r="BZ74" s="426"/>
      <c r="CA74" s="426"/>
      <c r="CB74" s="426"/>
      <c r="CC74" s="426"/>
      <c r="CD74" s="426"/>
      <c r="CE74" s="426"/>
    </row>
    <row r="75" spans="2:83" ht="13.5" customHeight="1" x14ac:dyDescent="0.2">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426"/>
      <c r="BD75" s="426"/>
      <c r="BE75" s="426"/>
      <c r="BF75" s="426"/>
      <c r="BG75" s="426"/>
      <c r="BH75" s="426"/>
      <c r="BI75" s="426"/>
      <c r="BJ75" s="426"/>
      <c r="BK75" s="426"/>
      <c r="BL75" s="426"/>
      <c r="BM75" s="426"/>
      <c r="BN75" s="426"/>
      <c r="BO75" s="426"/>
      <c r="BP75" s="426"/>
      <c r="BQ75" s="426"/>
      <c r="BR75" s="426"/>
      <c r="BS75" s="426"/>
      <c r="BT75" s="426"/>
      <c r="BU75" s="426"/>
      <c r="BV75" s="426"/>
      <c r="BW75" s="426"/>
      <c r="BX75" s="426"/>
      <c r="BY75" s="426"/>
      <c r="BZ75" s="426"/>
      <c r="CA75" s="426"/>
      <c r="CB75" s="426"/>
      <c r="CC75" s="426"/>
      <c r="CD75" s="426"/>
      <c r="CE75" s="426"/>
    </row>
    <row r="76" spans="2:83" ht="13.5" customHeight="1" x14ac:dyDescent="0.2">
      <c r="B76" s="191"/>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191"/>
      <c r="AU76" s="191"/>
      <c r="AV76" s="191"/>
      <c r="AW76" s="191"/>
      <c r="AX76" s="191"/>
      <c r="AY76" s="191"/>
      <c r="AZ76" s="191"/>
      <c r="BA76" s="191"/>
      <c r="BB76" s="191"/>
      <c r="BC76" s="426"/>
      <c r="BD76" s="426"/>
      <c r="BE76" s="426"/>
      <c r="BF76" s="426"/>
      <c r="BG76" s="426"/>
      <c r="BH76" s="426"/>
      <c r="BI76" s="426"/>
      <c r="BJ76" s="426"/>
      <c r="BK76" s="426"/>
      <c r="BL76" s="426"/>
      <c r="BM76" s="426"/>
      <c r="BN76" s="426"/>
      <c r="BO76" s="426"/>
      <c r="BP76" s="426"/>
      <c r="BQ76" s="426"/>
      <c r="BR76" s="426"/>
      <c r="BS76" s="426"/>
      <c r="BT76" s="426"/>
      <c r="BU76" s="426"/>
      <c r="BV76" s="426"/>
      <c r="BW76" s="426"/>
      <c r="BX76" s="426"/>
      <c r="BY76" s="426"/>
      <c r="BZ76" s="426"/>
      <c r="CA76" s="426"/>
      <c r="CB76" s="426"/>
      <c r="CC76" s="426"/>
      <c r="CD76" s="426"/>
      <c r="CE76" s="426"/>
    </row>
    <row r="77" spans="2:83" ht="13.5" customHeight="1" x14ac:dyDescent="0.2">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191"/>
      <c r="AU77" s="191"/>
      <c r="AV77" s="191"/>
      <c r="AW77" s="191"/>
      <c r="AX77" s="191"/>
      <c r="AY77" s="191"/>
      <c r="AZ77" s="191"/>
      <c r="BA77" s="191"/>
      <c r="BB77" s="191"/>
      <c r="BC77" s="426"/>
      <c r="BD77" s="426"/>
      <c r="BE77" s="426"/>
      <c r="BF77" s="426"/>
      <c r="BG77" s="426"/>
      <c r="BH77" s="426"/>
      <c r="BI77" s="426"/>
      <c r="BJ77" s="426"/>
      <c r="BK77" s="426"/>
      <c r="BL77" s="426"/>
      <c r="BM77" s="426"/>
      <c r="BN77" s="426"/>
      <c r="BO77" s="426"/>
      <c r="BP77" s="426"/>
      <c r="BQ77" s="426"/>
      <c r="BR77" s="426"/>
      <c r="BS77" s="426"/>
      <c r="BT77" s="426"/>
      <c r="BU77" s="426"/>
      <c r="BV77" s="426"/>
      <c r="BW77" s="426"/>
      <c r="BX77" s="426"/>
      <c r="BY77" s="426"/>
      <c r="BZ77" s="426"/>
      <c r="CA77" s="426"/>
      <c r="CB77" s="426"/>
      <c r="CC77" s="426"/>
      <c r="CD77" s="426"/>
      <c r="CE77" s="426"/>
    </row>
    <row r="78" spans="2:83" ht="13.5" customHeight="1" x14ac:dyDescent="0.2">
      <c r="B78" s="191"/>
      <c r="C78" s="191"/>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191"/>
      <c r="AU78" s="191"/>
      <c r="AV78" s="191"/>
      <c r="AW78" s="191"/>
      <c r="AX78" s="191"/>
      <c r="AY78" s="191"/>
      <c r="AZ78" s="191"/>
      <c r="BA78" s="191"/>
      <c r="BB78" s="191"/>
      <c r="BC78" s="426"/>
      <c r="BD78" s="426"/>
      <c r="BE78" s="426"/>
      <c r="BF78" s="426"/>
      <c r="BG78" s="426"/>
      <c r="BH78" s="426"/>
      <c r="BI78" s="426"/>
      <c r="BJ78" s="426"/>
      <c r="BK78" s="426"/>
      <c r="BL78" s="426"/>
      <c r="BM78" s="426"/>
      <c r="BN78" s="426"/>
      <c r="BO78" s="426"/>
      <c r="BP78" s="426"/>
      <c r="BQ78" s="426"/>
      <c r="BR78" s="426"/>
      <c r="BS78" s="426"/>
      <c r="BT78" s="426"/>
      <c r="BU78" s="426"/>
      <c r="BV78" s="426"/>
      <c r="BW78" s="426"/>
      <c r="BX78" s="426"/>
      <c r="BY78" s="426"/>
      <c r="BZ78" s="426"/>
      <c r="CA78" s="426"/>
      <c r="CB78" s="426"/>
      <c r="CC78" s="426"/>
      <c r="CD78" s="426"/>
      <c r="CE78" s="426"/>
    </row>
    <row r="79" spans="2:83" ht="13.5" customHeight="1" x14ac:dyDescent="0.2">
      <c r="B79" s="191"/>
      <c r="C79" s="191"/>
      <c r="D79" s="191"/>
      <c r="E79" s="191"/>
      <c r="F79" s="191"/>
      <c r="G79" s="191"/>
      <c r="H79" s="191"/>
      <c r="I79" s="191"/>
      <c r="J79" s="191"/>
      <c r="K79" s="191"/>
      <c r="L79" s="191"/>
      <c r="M79" s="191"/>
      <c r="N79" s="191"/>
      <c r="O79" s="191"/>
      <c r="P79" s="191"/>
      <c r="Q79" s="191"/>
      <c r="R79" s="191"/>
      <c r="S79" s="191"/>
      <c r="T79" s="191"/>
      <c r="U79" s="191"/>
      <c r="V79" s="191"/>
      <c r="W79" s="191"/>
      <c r="X79" s="191"/>
      <c r="Y79" s="191"/>
      <c r="Z79" s="191"/>
      <c r="AA79" s="191"/>
      <c r="AB79" s="191"/>
      <c r="AC79" s="191"/>
      <c r="AD79" s="191"/>
      <c r="AE79" s="191"/>
      <c r="AF79" s="191"/>
      <c r="AG79" s="191"/>
      <c r="AH79" s="191"/>
      <c r="AI79" s="191"/>
      <c r="AJ79" s="191"/>
      <c r="AK79" s="191"/>
      <c r="AL79" s="191"/>
      <c r="AM79" s="191"/>
      <c r="AN79" s="191"/>
      <c r="AO79" s="191"/>
      <c r="AP79" s="191"/>
      <c r="AQ79" s="191"/>
      <c r="AR79" s="191"/>
      <c r="AS79" s="191"/>
      <c r="AT79" s="191"/>
      <c r="AU79" s="191"/>
      <c r="AV79" s="191"/>
      <c r="AW79" s="191"/>
      <c r="AX79" s="191"/>
      <c r="AY79" s="191"/>
      <c r="AZ79" s="191"/>
      <c r="BA79" s="191"/>
      <c r="BB79" s="191"/>
      <c r="BC79" s="426"/>
      <c r="BD79" s="426"/>
      <c r="BE79" s="426"/>
      <c r="BF79" s="426"/>
      <c r="BG79" s="426"/>
      <c r="BH79" s="426"/>
      <c r="BI79" s="426"/>
      <c r="BJ79" s="426"/>
      <c r="BK79" s="426"/>
      <c r="BL79" s="426"/>
      <c r="BM79" s="426"/>
      <c r="BN79" s="426"/>
      <c r="BO79" s="426"/>
      <c r="BP79" s="426"/>
      <c r="BQ79" s="426"/>
      <c r="BR79" s="426"/>
      <c r="BS79" s="426"/>
      <c r="BT79" s="426"/>
      <c r="BU79" s="426"/>
      <c r="BV79" s="426"/>
      <c r="BW79" s="426"/>
      <c r="BX79" s="426"/>
      <c r="BY79" s="426"/>
      <c r="BZ79" s="426"/>
      <c r="CA79" s="426"/>
      <c r="CB79" s="426"/>
      <c r="CC79" s="426"/>
      <c r="CD79" s="426"/>
      <c r="CE79" s="426"/>
    </row>
    <row r="80" spans="2:83" ht="13.5" customHeight="1" x14ac:dyDescent="0.2">
      <c r="B80" s="191"/>
      <c r="C80" s="191"/>
      <c r="D80" s="191"/>
      <c r="E80" s="191"/>
      <c r="F80" s="191"/>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191"/>
      <c r="AU80" s="191"/>
      <c r="AV80" s="191"/>
      <c r="AW80" s="191"/>
      <c r="AX80" s="191"/>
      <c r="AY80" s="191"/>
      <c r="AZ80" s="191"/>
      <c r="BA80" s="191"/>
      <c r="BB80" s="191"/>
      <c r="BC80" s="426"/>
      <c r="BD80" s="426"/>
      <c r="BE80" s="426"/>
      <c r="BF80" s="426"/>
      <c r="BG80" s="426"/>
      <c r="BH80" s="426"/>
      <c r="BI80" s="426"/>
      <c r="BJ80" s="426"/>
      <c r="BK80" s="426"/>
      <c r="BL80" s="426"/>
      <c r="BM80" s="426"/>
      <c r="BN80" s="426"/>
      <c r="BO80" s="426"/>
      <c r="BP80" s="426"/>
      <c r="BQ80" s="426"/>
      <c r="BR80" s="426"/>
      <c r="BS80" s="426"/>
      <c r="BT80" s="426"/>
      <c r="BU80" s="426"/>
      <c r="BV80" s="426"/>
      <c r="BW80" s="426"/>
      <c r="BX80" s="426"/>
      <c r="BY80" s="426"/>
      <c r="BZ80" s="426"/>
      <c r="CA80" s="426"/>
      <c r="CB80" s="426"/>
      <c r="CC80" s="426"/>
      <c r="CD80" s="426"/>
      <c r="CE80" s="426"/>
    </row>
    <row r="81" spans="2:83" ht="13.5" customHeight="1" x14ac:dyDescent="0.2">
      <c r="B81" s="191"/>
      <c r="C81" s="191"/>
      <c r="D81" s="191"/>
      <c r="E81" s="191"/>
      <c r="F81" s="191"/>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191"/>
      <c r="AU81" s="191"/>
      <c r="AV81" s="191"/>
      <c r="AW81" s="191"/>
      <c r="AX81" s="191"/>
      <c r="AY81" s="191"/>
      <c r="AZ81" s="191"/>
      <c r="BA81" s="191"/>
      <c r="BB81" s="191"/>
      <c r="BC81" s="426"/>
      <c r="BD81" s="426"/>
      <c r="BE81" s="426"/>
      <c r="BF81" s="426"/>
      <c r="BG81" s="426"/>
      <c r="BH81" s="426"/>
      <c r="BI81" s="426"/>
      <c r="BJ81" s="426"/>
      <c r="BK81" s="426"/>
      <c r="BL81" s="426"/>
      <c r="BM81" s="426"/>
      <c r="BN81" s="426"/>
      <c r="BO81" s="426"/>
      <c r="BP81" s="426"/>
      <c r="BQ81" s="426"/>
      <c r="BR81" s="426"/>
      <c r="BS81" s="426"/>
      <c r="BT81" s="426"/>
      <c r="BU81" s="426"/>
      <c r="BV81" s="426"/>
      <c r="BW81" s="426"/>
      <c r="BX81" s="426"/>
      <c r="BY81" s="426"/>
      <c r="BZ81" s="426"/>
      <c r="CA81" s="426"/>
      <c r="CB81" s="426"/>
      <c r="CC81" s="426"/>
      <c r="CD81" s="426"/>
      <c r="CE81" s="426"/>
    </row>
    <row r="82" spans="2:83" ht="13.5" customHeight="1" x14ac:dyDescent="0.2">
      <c r="B82" s="191"/>
      <c r="C82" s="191"/>
      <c r="D82" s="191"/>
      <c r="E82" s="191"/>
      <c r="F82" s="191"/>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191"/>
      <c r="AU82" s="191"/>
      <c r="AV82" s="191"/>
      <c r="AW82" s="191"/>
      <c r="AX82" s="191"/>
      <c r="AY82" s="191"/>
      <c r="AZ82" s="191"/>
      <c r="BA82" s="191"/>
      <c r="BB82" s="191"/>
      <c r="BC82" s="426"/>
      <c r="BD82" s="426"/>
      <c r="BE82" s="426"/>
      <c r="BF82" s="426"/>
      <c r="BG82" s="426"/>
      <c r="BH82" s="426"/>
      <c r="BI82" s="426"/>
      <c r="BJ82" s="426"/>
      <c r="BK82" s="426"/>
      <c r="BL82" s="426"/>
      <c r="BM82" s="426"/>
      <c r="BN82" s="426"/>
      <c r="BO82" s="426"/>
      <c r="BP82" s="426"/>
      <c r="BQ82" s="426"/>
      <c r="BR82" s="426"/>
      <c r="BS82" s="426"/>
      <c r="BT82" s="426"/>
      <c r="BU82" s="426"/>
      <c r="BV82" s="426"/>
      <c r="BW82" s="426"/>
      <c r="BX82" s="426"/>
      <c r="BY82" s="426"/>
      <c r="BZ82" s="426"/>
      <c r="CA82" s="426"/>
      <c r="CB82" s="426"/>
      <c r="CC82" s="426"/>
      <c r="CD82" s="426"/>
      <c r="CE82" s="426"/>
    </row>
    <row r="83" spans="2:83" ht="13.5" customHeight="1" x14ac:dyDescent="0.2">
      <c r="B83" s="191"/>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426"/>
      <c r="BD83" s="426"/>
      <c r="BE83" s="426"/>
      <c r="BF83" s="426"/>
      <c r="BG83" s="426"/>
      <c r="BH83" s="426"/>
      <c r="BI83" s="426"/>
      <c r="BJ83" s="426"/>
      <c r="BK83" s="426"/>
      <c r="BL83" s="426"/>
      <c r="BM83" s="426"/>
      <c r="BN83" s="426"/>
      <c r="BO83" s="426"/>
      <c r="BP83" s="426"/>
      <c r="BQ83" s="426"/>
      <c r="BR83" s="426"/>
      <c r="BS83" s="426"/>
      <c r="BT83" s="426"/>
      <c r="BU83" s="426"/>
      <c r="BV83" s="426"/>
      <c r="BW83" s="426"/>
      <c r="BX83" s="426"/>
      <c r="BY83" s="426"/>
      <c r="BZ83" s="426"/>
      <c r="CA83" s="426"/>
      <c r="CB83" s="426"/>
      <c r="CC83" s="426"/>
      <c r="CD83" s="426"/>
      <c r="CE83" s="426"/>
    </row>
    <row r="84" spans="2:83" ht="13.5" customHeight="1" x14ac:dyDescent="0.2">
      <c r="B84" s="191"/>
      <c r="C84" s="191"/>
      <c r="D84" s="191"/>
      <c r="E84" s="191"/>
      <c r="F84" s="191"/>
      <c r="G84" s="191"/>
      <c r="H84" s="191"/>
      <c r="I84" s="191"/>
      <c r="J84" s="191"/>
      <c r="K84" s="191"/>
      <c r="L84" s="191"/>
      <c r="M84" s="191"/>
      <c r="N84" s="191"/>
      <c r="O84" s="191"/>
      <c r="P84" s="191"/>
      <c r="Q84" s="191"/>
      <c r="R84" s="191"/>
      <c r="S84" s="191"/>
      <c r="T84" s="191"/>
      <c r="U84" s="191"/>
      <c r="V84" s="191"/>
      <c r="W84" s="191"/>
      <c r="X84" s="191"/>
      <c r="Y84" s="191"/>
      <c r="Z84" s="191"/>
      <c r="AA84" s="191"/>
      <c r="AB84" s="191"/>
      <c r="AC84" s="191"/>
      <c r="AD84" s="191"/>
      <c r="AE84" s="191"/>
      <c r="AF84" s="191"/>
      <c r="AG84" s="191"/>
      <c r="AH84" s="191"/>
      <c r="AI84" s="191"/>
      <c r="AJ84" s="191"/>
      <c r="AK84" s="191"/>
      <c r="AL84" s="191"/>
      <c r="AM84" s="191"/>
      <c r="AN84" s="191"/>
      <c r="AO84" s="191"/>
      <c r="AP84" s="191"/>
      <c r="AQ84" s="191"/>
      <c r="AR84" s="191"/>
      <c r="AS84" s="191"/>
      <c r="AT84" s="191"/>
      <c r="AU84" s="191"/>
      <c r="AV84" s="191"/>
      <c r="AW84" s="191"/>
      <c r="AX84" s="191"/>
      <c r="AY84" s="191"/>
      <c r="AZ84" s="191"/>
      <c r="BA84" s="191"/>
      <c r="BB84" s="191"/>
      <c r="BC84" s="426"/>
      <c r="BD84" s="426"/>
      <c r="BE84" s="426"/>
      <c r="BF84" s="426"/>
      <c r="BG84" s="426"/>
      <c r="BH84" s="426"/>
      <c r="BI84" s="426"/>
      <c r="BJ84" s="426"/>
      <c r="BK84" s="426"/>
      <c r="BL84" s="426"/>
      <c r="BM84" s="426"/>
      <c r="BN84" s="426"/>
      <c r="BO84" s="426"/>
      <c r="BP84" s="426"/>
      <c r="BQ84" s="426"/>
      <c r="BR84" s="426"/>
      <c r="BS84" s="426"/>
      <c r="BT84" s="426"/>
      <c r="BU84" s="426"/>
      <c r="BV84" s="426"/>
      <c r="BW84" s="426"/>
      <c r="BX84" s="426"/>
      <c r="BY84" s="426"/>
      <c r="BZ84" s="426"/>
      <c r="CA84" s="426"/>
      <c r="CB84" s="426"/>
      <c r="CC84" s="426"/>
      <c r="CD84" s="426"/>
      <c r="CE84" s="426"/>
    </row>
    <row r="85" spans="2:83" ht="13.5" customHeight="1" x14ac:dyDescent="0.2">
      <c r="B85" s="191"/>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426"/>
      <c r="BD85" s="426"/>
      <c r="BE85" s="426"/>
      <c r="BF85" s="426"/>
      <c r="BG85" s="426"/>
      <c r="BH85" s="426"/>
      <c r="BI85" s="426"/>
      <c r="BJ85" s="426"/>
      <c r="BK85" s="426"/>
      <c r="BL85" s="426"/>
      <c r="BM85" s="426"/>
      <c r="BN85" s="426"/>
      <c r="BO85" s="426"/>
      <c r="BP85" s="426"/>
      <c r="BQ85" s="426"/>
      <c r="BR85" s="426"/>
      <c r="BS85" s="426"/>
      <c r="BT85" s="426"/>
      <c r="BU85" s="426"/>
      <c r="BV85" s="426"/>
      <c r="BW85" s="426"/>
      <c r="BX85" s="426"/>
      <c r="BY85" s="426"/>
      <c r="BZ85" s="426"/>
      <c r="CA85" s="426"/>
      <c r="CB85" s="426"/>
      <c r="CC85" s="426"/>
      <c r="CD85" s="426"/>
      <c r="CE85" s="426"/>
    </row>
    <row r="86" spans="2:83" ht="13.5" customHeight="1" x14ac:dyDescent="0.2">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191"/>
      <c r="AU86" s="191"/>
      <c r="AV86" s="191"/>
      <c r="AW86" s="191"/>
      <c r="AX86" s="191"/>
      <c r="AY86" s="191"/>
      <c r="AZ86" s="191"/>
      <c r="BA86" s="191"/>
      <c r="BB86" s="191"/>
      <c r="BC86" s="426"/>
      <c r="BD86" s="426"/>
      <c r="BE86" s="426"/>
      <c r="BF86" s="426"/>
      <c r="BG86" s="426"/>
      <c r="BH86" s="426"/>
      <c r="BI86" s="426"/>
      <c r="BJ86" s="426"/>
      <c r="BK86" s="426"/>
      <c r="BL86" s="426"/>
      <c r="BM86" s="426"/>
      <c r="BN86" s="426"/>
      <c r="BO86" s="426"/>
      <c r="BP86" s="426"/>
      <c r="BQ86" s="426"/>
      <c r="BR86" s="426"/>
      <c r="BS86" s="426"/>
      <c r="BT86" s="426"/>
      <c r="BU86" s="426"/>
      <c r="BV86" s="426"/>
      <c r="BW86" s="426"/>
      <c r="BX86" s="426"/>
      <c r="BY86" s="426"/>
      <c r="BZ86" s="426"/>
      <c r="CA86" s="426"/>
      <c r="CB86" s="426"/>
      <c r="CC86" s="426"/>
      <c r="CD86" s="426"/>
      <c r="CE86" s="426"/>
    </row>
    <row r="87" spans="2:83" ht="13.5" customHeight="1" x14ac:dyDescent="0.2">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191"/>
      <c r="AW87" s="191"/>
      <c r="AX87" s="191"/>
      <c r="AY87" s="191"/>
      <c r="AZ87" s="191"/>
      <c r="BA87" s="191"/>
      <c r="BB87" s="191"/>
      <c r="BC87" s="426"/>
      <c r="BD87" s="426"/>
      <c r="BE87" s="426"/>
      <c r="BF87" s="426"/>
      <c r="BG87" s="426"/>
      <c r="BH87" s="426"/>
      <c r="BI87" s="426"/>
      <c r="BJ87" s="426"/>
      <c r="BK87" s="426"/>
      <c r="BL87" s="426"/>
      <c r="BM87" s="426"/>
      <c r="BN87" s="426"/>
      <c r="BO87" s="426"/>
      <c r="BP87" s="426"/>
      <c r="BQ87" s="426"/>
      <c r="BR87" s="426"/>
      <c r="BS87" s="426"/>
      <c r="BT87" s="426"/>
      <c r="BU87" s="426"/>
      <c r="BV87" s="426"/>
      <c r="BW87" s="426"/>
      <c r="BX87" s="426"/>
      <c r="BY87" s="426"/>
      <c r="BZ87" s="426"/>
      <c r="CA87" s="426"/>
      <c r="CB87" s="426"/>
      <c r="CC87" s="426"/>
      <c r="CD87" s="426"/>
      <c r="CE87" s="426"/>
    </row>
    <row r="88" spans="2:83" ht="13.5" customHeight="1" x14ac:dyDescent="0.2">
      <c r="B88" s="191"/>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191"/>
      <c r="AU88" s="191"/>
      <c r="AV88" s="191"/>
      <c r="AW88" s="191"/>
      <c r="AX88" s="191"/>
      <c r="AY88" s="191"/>
      <c r="AZ88" s="191"/>
      <c r="BA88" s="191"/>
      <c r="BB88" s="191"/>
      <c r="BC88" s="426"/>
      <c r="BD88" s="426"/>
      <c r="BE88" s="426"/>
      <c r="BF88" s="426"/>
      <c r="BG88" s="426"/>
      <c r="BH88" s="426"/>
      <c r="BI88" s="426"/>
      <c r="BJ88" s="426"/>
      <c r="BK88" s="426"/>
      <c r="BL88" s="426"/>
      <c r="BM88" s="426"/>
      <c r="BN88" s="426"/>
      <c r="BO88" s="426"/>
      <c r="BP88" s="426"/>
      <c r="BQ88" s="426"/>
      <c r="BR88" s="426"/>
      <c r="BS88" s="426"/>
      <c r="BT88" s="426"/>
      <c r="BU88" s="426"/>
      <c r="BV88" s="426"/>
      <c r="BW88" s="426"/>
      <c r="BX88" s="426"/>
      <c r="BY88" s="426"/>
      <c r="BZ88" s="426"/>
      <c r="CA88" s="426"/>
      <c r="CB88" s="426"/>
      <c r="CC88" s="426"/>
      <c r="CD88" s="426"/>
      <c r="CE88" s="426"/>
    </row>
    <row r="89" spans="2:83" ht="13.5" customHeight="1" x14ac:dyDescent="0.2">
      <c r="B89" s="191"/>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191"/>
      <c r="AU89" s="191"/>
      <c r="AV89" s="191"/>
      <c r="AW89" s="191"/>
      <c r="AX89" s="191"/>
      <c r="AY89" s="191"/>
      <c r="AZ89" s="191"/>
      <c r="BA89" s="191"/>
      <c r="BB89" s="191"/>
      <c r="BC89" s="426"/>
      <c r="BD89" s="426"/>
      <c r="BE89" s="426"/>
      <c r="BF89" s="426"/>
      <c r="BG89" s="426"/>
      <c r="BH89" s="426"/>
      <c r="BI89" s="426"/>
      <c r="BJ89" s="426"/>
      <c r="BK89" s="426"/>
      <c r="BL89" s="426"/>
      <c r="BM89" s="426"/>
      <c r="BN89" s="426"/>
      <c r="BO89" s="426"/>
      <c r="BP89" s="426"/>
      <c r="BQ89" s="426"/>
      <c r="BR89" s="426"/>
      <c r="BS89" s="426"/>
      <c r="BT89" s="426"/>
      <c r="BU89" s="426"/>
      <c r="BV89" s="426"/>
      <c r="BW89" s="426"/>
      <c r="BX89" s="426"/>
      <c r="BY89" s="426"/>
      <c r="BZ89" s="426"/>
      <c r="CA89" s="426"/>
      <c r="CB89" s="426"/>
      <c r="CC89" s="426"/>
      <c r="CD89" s="426"/>
      <c r="CE89" s="426"/>
    </row>
    <row r="90" spans="2:83" ht="13.5" customHeight="1" x14ac:dyDescent="0.2">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1"/>
      <c r="AN90" s="191"/>
      <c r="AO90" s="191"/>
      <c r="AP90" s="191"/>
      <c r="AQ90" s="191"/>
      <c r="AR90" s="191"/>
      <c r="AS90" s="191"/>
      <c r="AT90" s="191"/>
      <c r="AU90" s="191"/>
      <c r="AV90" s="191"/>
      <c r="AW90" s="191"/>
      <c r="AX90" s="191"/>
      <c r="AY90" s="191"/>
      <c r="AZ90" s="191"/>
      <c r="BA90" s="191"/>
      <c r="BB90" s="191"/>
      <c r="BC90" s="426"/>
      <c r="BD90" s="426"/>
      <c r="BE90" s="426"/>
      <c r="BF90" s="426"/>
      <c r="BG90" s="426"/>
      <c r="BH90" s="426"/>
      <c r="BI90" s="426"/>
      <c r="BJ90" s="426"/>
      <c r="BK90" s="426"/>
      <c r="BL90" s="426"/>
      <c r="BM90" s="426"/>
      <c r="BN90" s="426"/>
      <c r="BO90" s="426"/>
      <c r="BP90" s="426"/>
      <c r="BQ90" s="426"/>
      <c r="BR90" s="426"/>
      <c r="BS90" s="426"/>
      <c r="BT90" s="426"/>
      <c r="BU90" s="426"/>
      <c r="BV90" s="426"/>
      <c r="BW90" s="426"/>
      <c r="BX90" s="426"/>
      <c r="BY90" s="426"/>
      <c r="BZ90" s="426"/>
      <c r="CA90" s="426"/>
      <c r="CB90" s="426"/>
      <c r="CC90" s="426"/>
      <c r="CD90" s="426"/>
      <c r="CE90" s="426"/>
    </row>
    <row r="91" spans="2:83" ht="13.5" customHeight="1" x14ac:dyDescent="0.2">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191"/>
      <c r="AU91" s="191"/>
      <c r="AV91" s="191"/>
      <c r="AW91" s="191"/>
      <c r="AX91" s="191"/>
      <c r="AY91" s="191"/>
      <c r="AZ91" s="191"/>
      <c r="BA91" s="191"/>
      <c r="BB91" s="191"/>
      <c r="BC91" s="426"/>
      <c r="BD91" s="426"/>
      <c r="BE91" s="426"/>
      <c r="BF91" s="426"/>
      <c r="BG91" s="426"/>
      <c r="BH91" s="426"/>
      <c r="BI91" s="426"/>
      <c r="BJ91" s="426"/>
      <c r="BK91" s="426"/>
      <c r="BL91" s="426"/>
      <c r="BM91" s="426"/>
      <c r="BN91" s="426"/>
      <c r="BO91" s="426"/>
      <c r="BP91" s="426"/>
      <c r="BQ91" s="426"/>
      <c r="BR91" s="426"/>
      <c r="BS91" s="426"/>
      <c r="BT91" s="426"/>
      <c r="BU91" s="426"/>
      <c r="BV91" s="426"/>
      <c r="BW91" s="426"/>
      <c r="BX91" s="426"/>
      <c r="BY91" s="426"/>
      <c r="BZ91" s="426"/>
      <c r="CA91" s="426"/>
      <c r="CB91" s="426"/>
      <c r="CC91" s="426"/>
      <c r="CD91" s="426"/>
      <c r="CE91" s="426"/>
    </row>
    <row r="92" spans="2:83" ht="13.5" customHeight="1" x14ac:dyDescent="0.2">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191"/>
      <c r="AX92" s="191"/>
      <c r="AY92" s="191"/>
      <c r="AZ92" s="191"/>
      <c r="BA92" s="191"/>
      <c r="BB92" s="191"/>
      <c r="BC92" s="426"/>
      <c r="BD92" s="426"/>
      <c r="BE92" s="426"/>
      <c r="BF92" s="426"/>
      <c r="BG92" s="426"/>
      <c r="BH92" s="426"/>
      <c r="BI92" s="426"/>
      <c r="BJ92" s="426"/>
      <c r="BK92" s="426"/>
      <c r="BL92" s="426"/>
      <c r="BM92" s="426"/>
      <c r="BN92" s="426"/>
      <c r="BO92" s="426"/>
      <c r="BP92" s="426"/>
      <c r="BQ92" s="426"/>
      <c r="BR92" s="426"/>
      <c r="BS92" s="426"/>
      <c r="BT92" s="426"/>
      <c r="BU92" s="426"/>
      <c r="BV92" s="426"/>
      <c r="BW92" s="426"/>
      <c r="BX92" s="426"/>
      <c r="BY92" s="426"/>
      <c r="BZ92" s="426"/>
      <c r="CA92" s="426"/>
      <c r="CB92" s="426"/>
      <c r="CC92" s="426"/>
      <c r="CD92" s="426"/>
      <c r="CE92" s="426"/>
    </row>
    <row r="93" spans="2:83" ht="13.5" customHeight="1" x14ac:dyDescent="0.2">
      <c r="B93" s="191"/>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191"/>
      <c r="AU93" s="191"/>
      <c r="AV93" s="191"/>
      <c r="AW93" s="191"/>
      <c r="AX93" s="191"/>
      <c r="AY93" s="191"/>
      <c r="AZ93" s="191"/>
      <c r="BA93" s="191"/>
      <c r="BB93" s="191"/>
      <c r="BC93" s="426"/>
      <c r="BD93" s="426"/>
      <c r="BE93" s="426"/>
      <c r="BF93" s="426"/>
      <c r="BG93" s="426"/>
      <c r="BH93" s="426"/>
      <c r="BI93" s="426"/>
      <c r="BJ93" s="426"/>
      <c r="BK93" s="426"/>
      <c r="BL93" s="426"/>
      <c r="BM93" s="426"/>
      <c r="BN93" s="426"/>
      <c r="BO93" s="426"/>
      <c r="BP93" s="426"/>
      <c r="BQ93" s="426"/>
      <c r="BR93" s="426"/>
      <c r="BS93" s="426"/>
      <c r="BT93" s="426"/>
      <c r="BU93" s="426"/>
      <c r="BV93" s="426"/>
      <c r="BW93" s="426"/>
      <c r="BX93" s="426"/>
      <c r="BY93" s="426"/>
      <c r="BZ93" s="426"/>
      <c r="CA93" s="426"/>
      <c r="CB93" s="426"/>
      <c r="CC93" s="426"/>
      <c r="CD93" s="426"/>
      <c r="CE93" s="426"/>
    </row>
    <row r="94" spans="2:83" ht="13.5" customHeight="1" x14ac:dyDescent="0.2">
      <c r="B94" s="191"/>
      <c r="C94" s="191"/>
      <c r="D94" s="191"/>
      <c r="E94" s="191"/>
      <c r="F94" s="191"/>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191"/>
      <c r="AU94" s="191"/>
      <c r="AV94" s="191"/>
      <c r="AW94" s="191"/>
      <c r="AX94" s="191"/>
      <c r="AY94" s="191"/>
      <c r="AZ94" s="191"/>
      <c r="BA94" s="191"/>
      <c r="BB94" s="191"/>
      <c r="BC94" s="426"/>
      <c r="BD94" s="426"/>
      <c r="BE94" s="426"/>
      <c r="BF94" s="426"/>
      <c r="BG94" s="426"/>
      <c r="BH94" s="426"/>
      <c r="BI94" s="426"/>
      <c r="BJ94" s="426"/>
      <c r="BK94" s="426"/>
      <c r="BL94" s="426"/>
      <c r="BM94" s="426"/>
      <c r="BN94" s="426"/>
      <c r="BO94" s="426"/>
      <c r="BP94" s="426"/>
      <c r="BQ94" s="426"/>
      <c r="BR94" s="426"/>
      <c r="BS94" s="426"/>
      <c r="BT94" s="426"/>
      <c r="BU94" s="426"/>
      <c r="BV94" s="426"/>
      <c r="BW94" s="426"/>
      <c r="BX94" s="426"/>
      <c r="BY94" s="426"/>
      <c r="BZ94" s="426"/>
      <c r="CA94" s="426"/>
      <c r="CB94" s="426"/>
      <c r="CC94" s="426"/>
      <c r="CD94" s="426"/>
      <c r="CE94" s="426"/>
    </row>
    <row r="95" spans="2:83" ht="13.5" customHeight="1" x14ac:dyDescent="0.2">
      <c r="B95" s="191"/>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191"/>
      <c r="AU95" s="191"/>
      <c r="AV95" s="191"/>
      <c r="AW95" s="191"/>
      <c r="AX95" s="191"/>
      <c r="AY95" s="191"/>
      <c r="AZ95" s="191"/>
      <c r="BA95" s="191"/>
      <c r="BB95" s="191"/>
      <c r="BC95" s="426"/>
      <c r="BD95" s="426"/>
      <c r="BE95" s="426"/>
      <c r="BF95" s="426"/>
      <c r="BG95" s="426"/>
      <c r="BH95" s="426"/>
      <c r="BI95" s="426"/>
      <c r="BJ95" s="426"/>
      <c r="BK95" s="426"/>
      <c r="BL95" s="426"/>
      <c r="BM95" s="426"/>
      <c r="BN95" s="426"/>
      <c r="BO95" s="426"/>
      <c r="BP95" s="426"/>
      <c r="BQ95" s="426"/>
      <c r="BR95" s="426"/>
      <c r="BS95" s="426"/>
      <c r="BT95" s="426"/>
      <c r="BU95" s="426"/>
      <c r="BV95" s="426"/>
      <c r="BW95" s="426"/>
      <c r="BX95" s="426"/>
      <c r="BY95" s="426"/>
      <c r="BZ95" s="426"/>
      <c r="CA95" s="426"/>
      <c r="CB95" s="426"/>
      <c r="CC95" s="426"/>
      <c r="CD95" s="426"/>
      <c r="CE95" s="426"/>
    </row>
    <row r="96" spans="2:83" ht="13.5" customHeight="1" x14ac:dyDescent="0.2">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191"/>
      <c r="AU96" s="191"/>
      <c r="AV96" s="191"/>
      <c r="AW96" s="191"/>
      <c r="AX96" s="191"/>
      <c r="AY96" s="191"/>
      <c r="AZ96" s="191"/>
      <c r="BA96" s="191"/>
      <c r="BB96" s="191"/>
      <c r="BC96" s="426"/>
      <c r="BD96" s="426"/>
      <c r="BE96" s="426"/>
      <c r="BF96" s="426"/>
      <c r="BG96" s="426"/>
      <c r="BH96" s="426"/>
      <c r="BI96" s="426"/>
      <c r="BJ96" s="426"/>
      <c r="BK96" s="426"/>
      <c r="BL96" s="426"/>
      <c r="BM96" s="426"/>
      <c r="BN96" s="426"/>
      <c r="BO96" s="426"/>
      <c r="BP96" s="426"/>
      <c r="BQ96" s="426"/>
      <c r="BR96" s="426"/>
      <c r="BS96" s="426"/>
      <c r="BT96" s="426"/>
      <c r="BU96" s="426"/>
      <c r="BV96" s="426"/>
      <c r="BW96" s="426"/>
      <c r="BX96" s="426"/>
      <c r="BY96" s="426"/>
      <c r="BZ96" s="426"/>
      <c r="CA96" s="426"/>
      <c r="CB96" s="426"/>
      <c r="CC96" s="426"/>
      <c r="CD96" s="426"/>
      <c r="CE96" s="426"/>
    </row>
    <row r="97" spans="2:83" ht="13.5" customHeight="1" x14ac:dyDescent="0.2">
      <c r="B97" s="191"/>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191"/>
      <c r="AU97" s="191"/>
      <c r="AV97" s="191"/>
      <c r="AW97" s="191"/>
      <c r="AX97" s="191"/>
      <c r="AY97" s="191"/>
      <c r="AZ97" s="191"/>
      <c r="BA97" s="191"/>
      <c r="BB97" s="191"/>
      <c r="BC97" s="426"/>
      <c r="BD97" s="426"/>
      <c r="BE97" s="426"/>
      <c r="BF97" s="426"/>
      <c r="BG97" s="426"/>
      <c r="BH97" s="426"/>
      <c r="BI97" s="426"/>
      <c r="BJ97" s="426"/>
      <c r="BK97" s="426"/>
      <c r="BL97" s="426"/>
      <c r="BM97" s="426"/>
      <c r="BN97" s="426"/>
      <c r="BO97" s="426"/>
      <c r="BP97" s="426"/>
      <c r="BQ97" s="426"/>
      <c r="BR97" s="426"/>
      <c r="BS97" s="426"/>
      <c r="BT97" s="426"/>
      <c r="BU97" s="426"/>
      <c r="BV97" s="426"/>
      <c r="BW97" s="426"/>
      <c r="BX97" s="426"/>
      <c r="BY97" s="426"/>
      <c r="BZ97" s="426"/>
      <c r="CA97" s="426"/>
      <c r="CB97" s="426"/>
      <c r="CC97" s="426"/>
      <c r="CD97" s="426"/>
      <c r="CE97" s="426"/>
    </row>
    <row r="98" spans="2:83" ht="13.5" customHeight="1" x14ac:dyDescent="0.2">
      <c r="B98" s="191"/>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191"/>
      <c r="AU98" s="191"/>
      <c r="AV98" s="191"/>
      <c r="AW98" s="191"/>
      <c r="AX98" s="191"/>
      <c r="AY98" s="191"/>
      <c r="AZ98" s="191"/>
      <c r="BA98" s="191"/>
      <c r="BB98" s="191"/>
      <c r="BC98" s="426"/>
      <c r="BD98" s="426"/>
      <c r="BE98" s="426"/>
      <c r="BF98" s="426"/>
      <c r="BG98" s="426"/>
      <c r="BH98" s="426"/>
      <c r="BI98" s="426"/>
      <c r="BJ98" s="426"/>
      <c r="BK98" s="426"/>
      <c r="BL98" s="426"/>
      <c r="BM98" s="426"/>
      <c r="BN98" s="426"/>
      <c r="BO98" s="426"/>
      <c r="BP98" s="426"/>
      <c r="BQ98" s="426"/>
      <c r="BR98" s="426"/>
      <c r="BS98" s="426"/>
      <c r="BT98" s="426"/>
      <c r="BU98" s="426"/>
      <c r="BV98" s="426"/>
      <c r="BW98" s="426"/>
      <c r="BX98" s="426"/>
      <c r="BY98" s="426"/>
      <c r="BZ98" s="426"/>
      <c r="CA98" s="426"/>
      <c r="CB98" s="426"/>
      <c r="CC98" s="426"/>
      <c r="CD98" s="426"/>
      <c r="CE98" s="426"/>
    </row>
    <row r="99" spans="2:83" ht="13.5" customHeight="1" x14ac:dyDescent="0.2">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191"/>
      <c r="AA99" s="191"/>
      <c r="AB99" s="191"/>
      <c r="AC99" s="191"/>
      <c r="AD99" s="191"/>
      <c r="AE99" s="191"/>
      <c r="AF99" s="191"/>
      <c r="AG99" s="191"/>
      <c r="AH99" s="191"/>
      <c r="AI99" s="191"/>
      <c r="AJ99" s="191"/>
      <c r="AK99" s="191"/>
      <c r="AL99" s="191"/>
      <c r="AM99" s="191"/>
      <c r="AN99" s="191"/>
      <c r="AO99" s="191"/>
      <c r="AP99" s="191"/>
      <c r="AQ99" s="191"/>
      <c r="AR99" s="191"/>
      <c r="AS99" s="191"/>
      <c r="AT99" s="191"/>
      <c r="AU99" s="191"/>
      <c r="AV99" s="191"/>
      <c r="AW99" s="191"/>
      <c r="AX99" s="191"/>
      <c r="AY99" s="191"/>
      <c r="AZ99" s="191"/>
      <c r="BA99" s="191"/>
      <c r="BB99" s="191"/>
      <c r="BC99" s="426"/>
      <c r="BD99" s="426"/>
      <c r="BE99" s="426"/>
      <c r="BF99" s="426"/>
      <c r="BG99" s="426"/>
      <c r="BH99" s="426"/>
      <c r="BI99" s="426"/>
      <c r="BJ99" s="426"/>
      <c r="BK99" s="426"/>
      <c r="BL99" s="426"/>
      <c r="BM99" s="426"/>
      <c r="BN99" s="426"/>
      <c r="BO99" s="426"/>
      <c r="BP99" s="426"/>
      <c r="BQ99" s="426"/>
      <c r="BR99" s="426"/>
      <c r="BS99" s="426"/>
      <c r="BT99" s="426"/>
      <c r="BU99" s="426"/>
      <c r="BV99" s="426"/>
      <c r="BW99" s="426"/>
      <c r="BX99" s="426"/>
      <c r="BY99" s="426"/>
      <c r="BZ99" s="426"/>
      <c r="CA99" s="426"/>
      <c r="CB99" s="426"/>
      <c r="CC99" s="426"/>
      <c r="CD99" s="426"/>
      <c r="CE99" s="426"/>
    </row>
    <row r="100" spans="2:83" ht="13.5" customHeight="1" x14ac:dyDescent="0.2">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191"/>
      <c r="AU100" s="191"/>
      <c r="AV100" s="191"/>
      <c r="AW100" s="191"/>
      <c r="AX100" s="191"/>
      <c r="AY100" s="191"/>
      <c r="AZ100" s="191"/>
      <c r="BA100" s="191"/>
      <c r="BB100" s="191"/>
      <c r="BC100" s="426"/>
      <c r="BD100" s="426"/>
      <c r="BE100" s="426"/>
      <c r="BF100" s="426"/>
      <c r="BG100" s="426"/>
      <c r="BH100" s="426"/>
      <c r="BI100" s="426"/>
      <c r="BJ100" s="426"/>
      <c r="BK100" s="426"/>
      <c r="BL100" s="426"/>
      <c r="BM100" s="426"/>
      <c r="BN100" s="426"/>
      <c r="BO100" s="426"/>
      <c r="BP100" s="426"/>
      <c r="BQ100" s="426"/>
      <c r="BR100" s="426"/>
      <c r="BS100" s="426"/>
      <c r="BT100" s="426"/>
      <c r="BU100" s="426"/>
      <c r="BV100" s="426"/>
      <c r="BW100" s="426"/>
      <c r="BX100" s="426"/>
      <c r="BY100" s="426"/>
      <c r="BZ100" s="426"/>
      <c r="CA100" s="426"/>
      <c r="CB100" s="426"/>
      <c r="CC100" s="426"/>
      <c r="CD100" s="426"/>
      <c r="CE100" s="426"/>
    </row>
    <row r="101" spans="2:83" ht="13.5" customHeight="1" x14ac:dyDescent="0.2">
      <c r="B101" s="191"/>
      <c r="C101" s="191"/>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191"/>
      <c r="AU101" s="191"/>
      <c r="AV101" s="191"/>
      <c r="AW101" s="191"/>
      <c r="AX101" s="191"/>
      <c r="AY101" s="191"/>
      <c r="AZ101" s="191"/>
      <c r="BA101" s="191"/>
      <c r="BB101" s="191"/>
      <c r="BC101" s="426"/>
      <c r="BD101" s="426"/>
      <c r="BE101" s="426"/>
      <c r="BF101" s="426"/>
      <c r="BG101" s="426"/>
      <c r="BH101" s="426"/>
      <c r="BI101" s="426"/>
      <c r="BJ101" s="426"/>
      <c r="BK101" s="426"/>
      <c r="BL101" s="426"/>
      <c r="BM101" s="426"/>
      <c r="BN101" s="426"/>
      <c r="BO101" s="426"/>
      <c r="BP101" s="426"/>
      <c r="BQ101" s="426"/>
      <c r="BR101" s="426"/>
      <c r="BS101" s="426"/>
      <c r="BT101" s="426"/>
      <c r="BU101" s="426"/>
      <c r="BV101" s="426"/>
      <c r="BW101" s="426"/>
      <c r="BX101" s="426"/>
      <c r="BY101" s="426"/>
      <c r="BZ101" s="426"/>
      <c r="CA101" s="426"/>
      <c r="CB101" s="426"/>
      <c r="CC101" s="426"/>
      <c r="CD101" s="426"/>
      <c r="CE101" s="426"/>
    </row>
    <row r="102" spans="2:83" ht="13.5" customHeight="1" x14ac:dyDescent="0.2">
      <c r="B102" s="191"/>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191"/>
      <c r="AU102" s="191"/>
      <c r="AV102" s="191"/>
      <c r="AW102" s="191"/>
      <c r="AX102" s="191"/>
      <c r="AY102" s="191"/>
      <c r="AZ102" s="191"/>
      <c r="BA102" s="191"/>
      <c r="BB102" s="191"/>
      <c r="BC102" s="426"/>
      <c r="BD102" s="426"/>
      <c r="BE102" s="426"/>
      <c r="BF102" s="426"/>
      <c r="BG102" s="426"/>
      <c r="BH102" s="426"/>
      <c r="BI102" s="426"/>
      <c r="BJ102" s="426"/>
      <c r="BK102" s="426"/>
      <c r="BL102" s="426"/>
      <c r="BM102" s="426"/>
      <c r="BN102" s="426"/>
      <c r="BO102" s="426"/>
      <c r="BP102" s="426"/>
      <c r="BQ102" s="426"/>
      <c r="BR102" s="426"/>
      <c r="BS102" s="426"/>
      <c r="BT102" s="426"/>
      <c r="BU102" s="426"/>
      <c r="BV102" s="426"/>
      <c r="BW102" s="426"/>
      <c r="BX102" s="426"/>
      <c r="BY102" s="426"/>
      <c r="BZ102" s="426"/>
      <c r="CA102" s="426"/>
      <c r="CB102" s="426"/>
      <c r="CC102" s="426"/>
      <c r="CD102" s="426"/>
      <c r="CE102" s="426"/>
    </row>
    <row r="103" spans="2:83" ht="13.5" customHeight="1" x14ac:dyDescent="0.2">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191"/>
      <c r="AU103" s="191"/>
      <c r="AV103" s="191"/>
      <c r="AW103" s="191"/>
      <c r="AX103" s="191"/>
      <c r="AY103" s="191"/>
      <c r="AZ103" s="191"/>
      <c r="BA103" s="191"/>
      <c r="BB103" s="191"/>
      <c r="BC103" s="426"/>
      <c r="BD103" s="426"/>
      <c r="BE103" s="426"/>
      <c r="BF103" s="426"/>
      <c r="BG103" s="426"/>
      <c r="BH103" s="426"/>
      <c r="BI103" s="426"/>
      <c r="BJ103" s="426"/>
      <c r="BK103" s="426"/>
      <c r="BL103" s="426"/>
      <c r="BM103" s="426"/>
      <c r="BN103" s="426"/>
      <c r="BO103" s="426"/>
      <c r="BP103" s="426"/>
      <c r="BQ103" s="426"/>
      <c r="BR103" s="426"/>
      <c r="BS103" s="426"/>
      <c r="BT103" s="426"/>
      <c r="BU103" s="426"/>
      <c r="BV103" s="426"/>
      <c r="BW103" s="426"/>
      <c r="BX103" s="426"/>
      <c r="BY103" s="426"/>
      <c r="BZ103" s="426"/>
      <c r="CA103" s="426"/>
      <c r="CB103" s="426"/>
      <c r="CC103" s="426"/>
      <c r="CD103" s="426"/>
      <c r="CE103" s="426"/>
    </row>
    <row r="104" spans="2:83" ht="13.5" customHeight="1" x14ac:dyDescent="0.2">
      <c r="B104" s="191"/>
      <c r="C104" s="191"/>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191"/>
      <c r="AA104" s="191"/>
      <c r="AB104" s="191"/>
      <c r="AC104" s="191"/>
      <c r="AD104" s="191"/>
      <c r="AE104" s="191"/>
      <c r="AF104" s="191"/>
      <c r="AG104" s="191"/>
      <c r="AH104" s="191"/>
      <c r="AI104" s="191"/>
      <c r="AJ104" s="191"/>
      <c r="AK104" s="191"/>
      <c r="AL104" s="191"/>
      <c r="AM104" s="191"/>
      <c r="AN104" s="191"/>
      <c r="AO104" s="191"/>
      <c r="AP104" s="191"/>
      <c r="AQ104" s="191"/>
      <c r="AR104" s="191"/>
      <c r="AS104" s="191"/>
      <c r="AT104" s="191"/>
      <c r="AU104" s="191"/>
      <c r="AV104" s="191"/>
      <c r="AW104" s="191"/>
      <c r="AX104" s="191"/>
      <c r="AY104" s="191"/>
      <c r="AZ104" s="191"/>
      <c r="BA104" s="191"/>
      <c r="BB104" s="191"/>
      <c r="BC104" s="426"/>
      <c r="BD104" s="426"/>
      <c r="BE104" s="426"/>
      <c r="BF104" s="426"/>
      <c r="BG104" s="426"/>
      <c r="BH104" s="426"/>
      <c r="BI104" s="426"/>
      <c r="BJ104" s="426"/>
      <c r="BK104" s="426"/>
      <c r="BL104" s="426"/>
      <c r="BM104" s="426"/>
      <c r="BN104" s="426"/>
      <c r="BO104" s="426"/>
      <c r="BP104" s="426"/>
      <c r="BQ104" s="426"/>
      <c r="BR104" s="426"/>
      <c r="BS104" s="426"/>
      <c r="BT104" s="426"/>
      <c r="BU104" s="426"/>
      <c r="BV104" s="426"/>
      <c r="BW104" s="426"/>
      <c r="BX104" s="426"/>
      <c r="BY104" s="426"/>
      <c r="BZ104" s="426"/>
      <c r="CA104" s="426"/>
      <c r="CB104" s="426"/>
      <c r="CC104" s="426"/>
      <c r="CD104" s="426"/>
      <c r="CE104" s="426"/>
    </row>
    <row r="105" spans="2:83" ht="13.5" customHeight="1" x14ac:dyDescent="0.2">
      <c r="B105" s="191"/>
      <c r="C105" s="191"/>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191"/>
      <c r="AA105" s="191"/>
      <c r="AB105" s="191"/>
      <c r="AC105" s="191"/>
      <c r="AD105" s="191"/>
      <c r="AE105" s="191"/>
      <c r="AF105" s="191"/>
      <c r="AG105" s="191"/>
      <c r="AH105" s="191"/>
      <c r="AI105" s="191"/>
      <c r="AJ105" s="191"/>
      <c r="AK105" s="191"/>
      <c r="AL105" s="191"/>
      <c r="AM105" s="191"/>
      <c r="AN105" s="191"/>
      <c r="AO105" s="191"/>
      <c r="AP105" s="191"/>
      <c r="AQ105" s="191"/>
      <c r="AR105" s="191"/>
      <c r="AS105" s="191"/>
      <c r="AT105" s="191"/>
      <c r="AU105" s="191"/>
      <c r="AV105" s="191"/>
      <c r="AW105" s="191"/>
      <c r="AX105" s="191"/>
      <c r="AY105" s="191"/>
      <c r="AZ105" s="191"/>
      <c r="BA105" s="191"/>
      <c r="BB105" s="191"/>
      <c r="BC105" s="426"/>
      <c r="BD105" s="426"/>
      <c r="BE105" s="426"/>
      <c r="BF105" s="426"/>
      <c r="BG105" s="426"/>
      <c r="BH105" s="426"/>
      <c r="BI105" s="426"/>
      <c r="BJ105" s="426"/>
      <c r="BK105" s="426"/>
      <c r="BL105" s="426"/>
      <c r="BM105" s="426"/>
      <c r="BN105" s="426"/>
      <c r="BO105" s="426"/>
      <c r="BP105" s="426"/>
      <c r="BQ105" s="426"/>
      <c r="BR105" s="426"/>
      <c r="BS105" s="426"/>
      <c r="BT105" s="426"/>
      <c r="BU105" s="426"/>
      <c r="BV105" s="426"/>
      <c r="BW105" s="426"/>
      <c r="BX105" s="426"/>
      <c r="BY105" s="426"/>
      <c r="BZ105" s="426"/>
      <c r="CA105" s="426"/>
      <c r="CB105" s="426"/>
      <c r="CC105" s="426"/>
      <c r="CD105" s="426"/>
      <c r="CE105" s="426"/>
    </row>
    <row r="106" spans="2:83" ht="13.5" customHeight="1" x14ac:dyDescent="0.2">
      <c r="B106" s="191"/>
      <c r="C106" s="191"/>
      <c r="D106" s="191"/>
      <c r="E106" s="191"/>
      <c r="F106" s="191"/>
      <c r="G106" s="191"/>
      <c r="H106" s="191"/>
      <c r="I106" s="191"/>
      <c r="J106" s="191"/>
      <c r="K106" s="191"/>
      <c r="L106" s="191"/>
      <c r="M106" s="191"/>
      <c r="N106" s="191"/>
      <c r="O106" s="191"/>
      <c r="P106" s="191"/>
      <c r="Q106" s="191"/>
      <c r="R106" s="191"/>
      <c r="S106" s="191"/>
      <c r="T106" s="191"/>
      <c r="U106" s="191"/>
      <c r="V106" s="191"/>
      <c r="W106" s="191"/>
      <c r="X106" s="191"/>
      <c r="Y106" s="191"/>
      <c r="Z106" s="191"/>
      <c r="AA106" s="191"/>
      <c r="AB106" s="191"/>
      <c r="AC106" s="191"/>
      <c r="AD106" s="191"/>
      <c r="AE106" s="191"/>
      <c r="AF106" s="191"/>
      <c r="AG106" s="191"/>
      <c r="AH106" s="191"/>
      <c r="AI106" s="191"/>
      <c r="AJ106" s="191"/>
      <c r="AK106" s="191"/>
      <c r="AL106" s="191"/>
      <c r="AM106" s="191"/>
      <c r="AN106" s="191"/>
      <c r="AO106" s="191"/>
      <c r="AP106" s="191"/>
      <c r="AQ106" s="191"/>
      <c r="AR106" s="191"/>
      <c r="AS106" s="191"/>
      <c r="AT106" s="191"/>
      <c r="AU106" s="191"/>
      <c r="AV106" s="191"/>
      <c r="AW106" s="191"/>
      <c r="AX106" s="191"/>
      <c r="AY106" s="191"/>
      <c r="AZ106" s="191"/>
      <c r="BA106" s="191"/>
      <c r="BB106" s="191"/>
      <c r="BC106" s="426"/>
      <c r="BD106" s="426"/>
      <c r="BE106" s="426"/>
      <c r="BF106" s="426"/>
      <c r="BG106" s="426"/>
      <c r="BH106" s="426"/>
      <c r="BI106" s="426"/>
      <c r="BJ106" s="426"/>
      <c r="BK106" s="426"/>
      <c r="BL106" s="426"/>
      <c r="BM106" s="426"/>
      <c r="BN106" s="426"/>
      <c r="BO106" s="426"/>
      <c r="BP106" s="426"/>
      <c r="BQ106" s="426"/>
      <c r="BR106" s="426"/>
      <c r="BS106" s="426"/>
      <c r="BT106" s="426"/>
      <c r="BU106" s="426"/>
      <c r="BV106" s="426"/>
      <c r="BW106" s="426"/>
      <c r="BX106" s="426"/>
      <c r="BY106" s="426"/>
      <c r="BZ106" s="426"/>
      <c r="CA106" s="426"/>
      <c r="CB106" s="426"/>
      <c r="CC106" s="426"/>
      <c r="CD106" s="426"/>
      <c r="CE106" s="426"/>
    </row>
    <row r="107" spans="2:83" ht="13.5" customHeight="1" x14ac:dyDescent="0.2">
      <c r="B107" s="191"/>
      <c r="C107" s="191"/>
      <c r="D107" s="191"/>
      <c r="E107" s="191"/>
      <c r="F107" s="191"/>
      <c r="G107" s="191"/>
      <c r="H107" s="191"/>
      <c r="I107" s="191"/>
      <c r="J107" s="191"/>
      <c r="K107" s="191"/>
      <c r="L107" s="191"/>
      <c r="M107" s="191"/>
      <c r="N107" s="191"/>
      <c r="O107" s="191"/>
      <c r="P107" s="191"/>
      <c r="Q107" s="191"/>
      <c r="R107" s="191"/>
      <c r="S107" s="191"/>
      <c r="T107" s="191"/>
      <c r="U107" s="191"/>
      <c r="V107" s="191"/>
      <c r="W107" s="191"/>
      <c r="X107" s="191"/>
      <c r="Y107" s="191"/>
      <c r="Z107" s="191"/>
      <c r="AA107" s="191"/>
      <c r="AB107" s="191"/>
      <c r="AC107" s="191"/>
      <c r="AD107" s="191"/>
      <c r="AE107" s="191"/>
      <c r="AF107" s="191"/>
      <c r="AG107" s="191"/>
      <c r="AH107" s="191"/>
      <c r="AI107" s="191"/>
      <c r="AJ107" s="191"/>
      <c r="AK107" s="191"/>
      <c r="AL107" s="191"/>
      <c r="AM107" s="191"/>
      <c r="AN107" s="191"/>
      <c r="AO107" s="191"/>
      <c r="AP107" s="191"/>
      <c r="AQ107" s="191"/>
      <c r="AR107" s="191"/>
      <c r="AS107" s="191"/>
      <c r="AT107" s="191"/>
      <c r="AU107" s="191"/>
      <c r="AV107" s="191"/>
      <c r="AW107" s="191"/>
      <c r="AX107" s="191"/>
      <c r="AY107" s="191"/>
      <c r="AZ107" s="191"/>
      <c r="BA107" s="191"/>
      <c r="BB107" s="191"/>
      <c r="BC107" s="426"/>
      <c r="BD107" s="426"/>
      <c r="BE107" s="426"/>
      <c r="BF107" s="426"/>
      <c r="BG107" s="426"/>
      <c r="BH107" s="426"/>
      <c r="BI107" s="426"/>
      <c r="BJ107" s="426"/>
      <c r="BK107" s="426"/>
      <c r="BL107" s="426"/>
      <c r="BM107" s="426"/>
      <c r="BN107" s="426"/>
      <c r="BO107" s="426"/>
      <c r="BP107" s="426"/>
      <c r="BQ107" s="426"/>
      <c r="BR107" s="426"/>
      <c r="BS107" s="426"/>
      <c r="BT107" s="426"/>
      <c r="BU107" s="426"/>
      <c r="BV107" s="426"/>
      <c r="BW107" s="426"/>
      <c r="BX107" s="426"/>
      <c r="BY107" s="426"/>
      <c r="BZ107" s="426"/>
      <c r="CA107" s="426"/>
      <c r="CB107" s="426"/>
      <c r="CC107" s="426"/>
      <c r="CD107" s="426"/>
      <c r="CE107" s="426"/>
    </row>
    <row r="108" spans="2:83" ht="13.5" customHeight="1" x14ac:dyDescent="0.2">
      <c r="B108" s="191"/>
      <c r="C108" s="191"/>
      <c r="D108" s="191"/>
      <c r="E108" s="191"/>
      <c r="F108" s="191"/>
      <c r="G108" s="191"/>
      <c r="H108" s="191"/>
      <c r="I108" s="191"/>
      <c r="J108" s="191"/>
      <c r="K108" s="191"/>
      <c r="L108" s="191"/>
      <c r="M108" s="191"/>
      <c r="N108" s="191"/>
      <c r="O108" s="191"/>
      <c r="P108" s="191"/>
      <c r="Q108" s="191"/>
      <c r="R108" s="191"/>
      <c r="S108" s="191"/>
      <c r="T108" s="191"/>
      <c r="U108" s="191"/>
      <c r="V108" s="191"/>
      <c r="W108" s="191"/>
      <c r="X108" s="191"/>
      <c r="Y108" s="191"/>
      <c r="Z108" s="191"/>
      <c r="AA108" s="191"/>
      <c r="AB108" s="191"/>
      <c r="AC108" s="191"/>
      <c r="AD108" s="191"/>
      <c r="AE108" s="191"/>
      <c r="AF108" s="191"/>
      <c r="AG108" s="191"/>
      <c r="AH108" s="191"/>
      <c r="AI108" s="191"/>
      <c r="AJ108" s="191"/>
      <c r="AK108" s="191"/>
      <c r="AL108" s="191"/>
      <c r="AM108" s="191"/>
      <c r="AN108" s="191"/>
      <c r="AO108" s="191"/>
      <c r="AP108" s="191"/>
      <c r="AQ108" s="191"/>
      <c r="AR108" s="191"/>
      <c r="AS108" s="191"/>
      <c r="AT108" s="191"/>
      <c r="AU108" s="191"/>
      <c r="AV108" s="191"/>
      <c r="AW108" s="191"/>
      <c r="AX108" s="191"/>
      <c r="AY108" s="191"/>
      <c r="AZ108" s="191"/>
      <c r="BA108" s="191"/>
      <c r="BB108" s="191"/>
      <c r="BC108" s="426"/>
      <c r="BD108" s="426"/>
      <c r="BE108" s="426"/>
      <c r="BF108" s="426"/>
      <c r="BG108" s="426"/>
      <c r="BH108" s="426"/>
      <c r="BI108" s="426"/>
      <c r="BJ108" s="426"/>
      <c r="BK108" s="426"/>
      <c r="BL108" s="426"/>
      <c r="BM108" s="426"/>
      <c r="BN108" s="426"/>
      <c r="BO108" s="426"/>
      <c r="BP108" s="426"/>
      <c r="BQ108" s="426"/>
      <c r="BR108" s="426"/>
      <c r="BS108" s="426"/>
      <c r="BT108" s="426"/>
      <c r="BU108" s="426"/>
      <c r="BV108" s="426"/>
      <c r="BW108" s="426"/>
      <c r="BX108" s="426"/>
      <c r="BY108" s="426"/>
      <c r="BZ108" s="426"/>
      <c r="CA108" s="426"/>
      <c r="CB108" s="426"/>
      <c r="CC108" s="426"/>
      <c r="CD108" s="426"/>
      <c r="CE108" s="426"/>
    </row>
    <row r="109" spans="2:83" ht="13.5" customHeight="1" x14ac:dyDescent="0.2">
      <c r="B109" s="191"/>
      <c r="C109" s="191"/>
      <c r="D109" s="191"/>
      <c r="E109" s="191"/>
      <c r="F109" s="191"/>
      <c r="G109" s="191"/>
      <c r="H109" s="191"/>
      <c r="I109" s="191"/>
      <c r="J109" s="191"/>
      <c r="K109" s="191"/>
      <c r="L109" s="191"/>
      <c r="M109" s="191"/>
      <c r="N109" s="191"/>
      <c r="O109" s="191"/>
      <c r="P109" s="191"/>
      <c r="Q109" s="191"/>
      <c r="R109" s="191"/>
      <c r="S109" s="191"/>
      <c r="T109" s="191"/>
      <c r="U109" s="191"/>
      <c r="V109" s="191"/>
      <c r="W109" s="191"/>
      <c r="X109" s="191"/>
      <c r="Y109" s="191"/>
      <c r="Z109" s="191"/>
      <c r="AA109" s="191"/>
      <c r="AB109" s="191"/>
      <c r="AC109" s="191"/>
      <c r="AD109" s="191"/>
      <c r="AE109" s="191"/>
      <c r="AF109" s="191"/>
      <c r="AG109" s="191"/>
      <c r="AH109" s="191"/>
      <c r="AI109" s="191"/>
      <c r="AJ109" s="191"/>
      <c r="AK109" s="191"/>
      <c r="AL109" s="191"/>
      <c r="AM109" s="191"/>
      <c r="AN109" s="191"/>
      <c r="AO109" s="191"/>
      <c r="AP109" s="191"/>
      <c r="AQ109" s="191"/>
      <c r="AR109" s="191"/>
      <c r="AS109" s="191"/>
      <c r="AT109" s="191"/>
      <c r="AU109" s="191"/>
      <c r="AV109" s="191"/>
      <c r="AW109" s="191"/>
      <c r="AX109" s="191"/>
      <c r="AY109" s="191"/>
      <c r="AZ109" s="191"/>
      <c r="BA109" s="191"/>
      <c r="BB109" s="191"/>
      <c r="BC109" s="426"/>
      <c r="BD109" s="426"/>
      <c r="BE109" s="426"/>
      <c r="BF109" s="426"/>
      <c r="BG109" s="426"/>
      <c r="BH109" s="426"/>
      <c r="BI109" s="426"/>
      <c r="BJ109" s="426"/>
      <c r="BK109" s="426"/>
      <c r="BL109" s="426"/>
      <c r="BM109" s="426"/>
      <c r="BN109" s="426"/>
      <c r="BO109" s="426"/>
      <c r="BP109" s="426"/>
      <c r="BQ109" s="426"/>
      <c r="BR109" s="426"/>
      <c r="BS109" s="426"/>
      <c r="BT109" s="426"/>
      <c r="BU109" s="426"/>
      <c r="BV109" s="426"/>
      <c r="BW109" s="426"/>
      <c r="BX109" s="426"/>
      <c r="BY109" s="426"/>
      <c r="BZ109" s="426"/>
      <c r="CA109" s="426"/>
      <c r="CB109" s="426"/>
      <c r="CC109" s="426"/>
      <c r="CD109" s="426"/>
      <c r="CE109" s="426"/>
    </row>
    <row r="110" spans="2:83" ht="13.5" customHeight="1" x14ac:dyDescent="0.2">
      <c r="B110" s="191"/>
      <c r="C110" s="191"/>
      <c r="D110" s="191"/>
      <c r="E110" s="191"/>
      <c r="F110" s="191"/>
      <c r="G110" s="191"/>
      <c r="H110" s="191"/>
      <c r="I110" s="191"/>
      <c r="J110" s="191"/>
      <c r="K110" s="191"/>
      <c r="L110" s="191"/>
      <c r="M110" s="191"/>
      <c r="N110" s="191"/>
      <c r="O110" s="191"/>
      <c r="P110" s="191"/>
      <c r="Q110" s="191"/>
      <c r="R110" s="191"/>
      <c r="S110" s="191"/>
      <c r="T110" s="191"/>
      <c r="U110" s="191"/>
      <c r="V110" s="191"/>
      <c r="W110" s="191"/>
      <c r="X110" s="191"/>
      <c r="Y110" s="191"/>
      <c r="Z110" s="191"/>
      <c r="AA110" s="191"/>
      <c r="AB110" s="191"/>
      <c r="AC110" s="191"/>
      <c r="AD110" s="191"/>
      <c r="AE110" s="191"/>
      <c r="AF110" s="191"/>
      <c r="AG110" s="191"/>
      <c r="AH110" s="191"/>
      <c r="AI110" s="191"/>
      <c r="AJ110" s="191"/>
      <c r="AK110" s="191"/>
      <c r="AL110" s="191"/>
      <c r="AM110" s="191"/>
      <c r="AN110" s="191"/>
      <c r="AO110" s="191"/>
      <c r="AP110" s="191"/>
      <c r="AQ110" s="191"/>
      <c r="AR110" s="191"/>
      <c r="AS110" s="191"/>
      <c r="AT110" s="191"/>
      <c r="AU110" s="191"/>
      <c r="AV110" s="191"/>
      <c r="AW110" s="191"/>
      <c r="AX110" s="191"/>
      <c r="AY110" s="191"/>
      <c r="AZ110" s="191"/>
      <c r="BA110" s="191"/>
      <c r="BB110" s="191"/>
      <c r="BC110" s="426"/>
      <c r="BD110" s="426"/>
      <c r="BE110" s="426"/>
      <c r="BF110" s="426"/>
      <c r="BG110" s="426"/>
      <c r="BH110" s="426"/>
      <c r="BI110" s="426"/>
      <c r="BJ110" s="426"/>
      <c r="BK110" s="426"/>
      <c r="BL110" s="426"/>
      <c r="BM110" s="426"/>
      <c r="BN110" s="426"/>
      <c r="BO110" s="426"/>
      <c r="BP110" s="426"/>
      <c r="BQ110" s="426"/>
      <c r="BR110" s="426"/>
      <c r="BS110" s="426"/>
      <c r="BT110" s="426"/>
      <c r="BU110" s="426"/>
      <c r="BV110" s="426"/>
      <c r="BW110" s="426"/>
      <c r="BX110" s="426"/>
      <c r="BY110" s="426"/>
      <c r="BZ110" s="426"/>
      <c r="CA110" s="426"/>
      <c r="CB110" s="426"/>
      <c r="CC110" s="426"/>
      <c r="CD110" s="426"/>
      <c r="CE110" s="426"/>
    </row>
    <row r="111" spans="2:83" ht="13.5" customHeight="1" x14ac:dyDescent="0.2">
      <c r="B111" s="191"/>
      <c r="C111" s="191"/>
      <c r="D111" s="191"/>
      <c r="E111" s="191"/>
      <c r="F111" s="191"/>
      <c r="G111" s="191"/>
      <c r="H111" s="191"/>
      <c r="I111" s="191"/>
      <c r="J111" s="191"/>
      <c r="K111" s="191"/>
      <c r="L111" s="191"/>
      <c r="M111" s="191"/>
      <c r="N111" s="191"/>
      <c r="O111" s="191"/>
      <c r="P111" s="191"/>
      <c r="Q111" s="191"/>
      <c r="R111" s="191"/>
      <c r="S111" s="191"/>
      <c r="T111" s="191"/>
      <c r="U111" s="191"/>
      <c r="V111" s="191"/>
      <c r="W111" s="191"/>
      <c r="X111" s="191"/>
      <c r="Y111" s="191"/>
      <c r="Z111" s="191"/>
      <c r="AA111" s="191"/>
      <c r="AB111" s="191"/>
      <c r="AC111" s="191"/>
      <c r="AD111" s="191"/>
      <c r="AE111" s="191"/>
      <c r="AF111" s="191"/>
      <c r="AG111" s="191"/>
      <c r="AH111" s="191"/>
      <c r="AI111" s="191"/>
      <c r="AJ111" s="191"/>
      <c r="AK111" s="191"/>
      <c r="AL111" s="191"/>
      <c r="AM111" s="191"/>
      <c r="AN111" s="191"/>
      <c r="AO111" s="191"/>
      <c r="AP111" s="191"/>
      <c r="AQ111" s="191"/>
      <c r="AR111" s="191"/>
      <c r="AS111" s="191"/>
      <c r="AT111" s="191"/>
      <c r="AU111" s="191"/>
      <c r="AV111" s="191"/>
      <c r="AW111" s="191"/>
      <c r="AX111" s="191"/>
      <c r="AY111" s="191"/>
      <c r="AZ111" s="191"/>
      <c r="BA111" s="191"/>
      <c r="BB111" s="191"/>
      <c r="BC111" s="426"/>
      <c r="BD111" s="426"/>
      <c r="BE111" s="426"/>
      <c r="BF111" s="426"/>
      <c r="BG111" s="426"/>
      <c r="BH111" s="426"/>
      <c r="BI111" s="426"/>
      <c r="BJ111" s="426"/>
      <c r="BK111" s="426"/>
      <c r="BL111" s="426"/>
      <c r="BM111" s="426"/>
      <c r="BN111" s="426"/>
      <c r="BO111" s="426"/>
      <c r="BP111" s="426"/>
      <c r="BQ111" s="426"/>
      <c r="BR111" s="426"/>
      <c r="BS111" s="426"/>
      <c r="BT111" s="426"/>
      <c r="BU111" s="426"/>
      <c r="BV111" s="426"/>
      <c r="BW111" s="426"/>
      <c r="BX111" s="426"/>
      <c r="BY111" s="426"/>
      <c r="BZ111" s="426"/>
      <c r="CA111" s="426"/>
      <c r="CB111" s="426"/>
      <c r="CC111" s="426"/>
      <c r="CD111" s="426"/>
      <c r="CE111" s="426"/>
    </row>
    <row r="112" spans="2:83" ht="13.5" customHeight="1" x14ac:dyDescent="0.2">
      <c r="B112" s="426"/>
      <c r="C112" s="426"/>
      <c r="D112" s="426"/>
      <c r="E112" s="426"/>
      <c r="F112" s="426"/>
      <c r="G112" s="426"/>
      <c r="H112" s="426"/>
      <c r="I112" s="426"/>
      <c r="J112" s="426"/>
      <c r="K112" s="426"/>
      <c r="L112" s="426"/>
      <c r="M112" s="426"/>
      <c r="N112" s="426"/>
      <c r="O112" s="426"/>
      <c r="P112" s="426"/>
      <c r="Q112" s="426"/>
      <c r="R112" s="426"/>
      <c r="S112" s="426"/>
      <c r="T112" s="426"/>
      <c r="U112" s="426"/>
      <c r="V112" s="426"/>
      <c r="W112" s="426"/>
      <c r="X112" s="426"/>
      <c r="Y112" s="426"/>
      <c r="Z112" s="426"/>
      <c r="AA112" s="426"/>
      <c r="AB112" s="426"/>
      <c r="AC112" s="426"/>
      <c r="AD112" s="426"/>
      <c r="AE112" s="426"/>
      <c r="AF112" s="426"/>
      <c r="AG112" s="426"/>
      <c r="AH112" s="426"/>
      <c r="AI112" s="426"/>
      <c r="AJ112" s="426"/>
      <c r="AK112" s="426"/>
      <c r="AL112" s="426"/>
      <c r="AM112" s="426"/>
      <c r="AN112" s="426"/>
      <c r="AO112" s="426"/>
      <c r="AP112" s="426"/>
      <c r="AQ112" s="426"/>
      <c r="AR112" s="426"/>
      <c r="AS112" s="426"/>
      <c r="AT112" s="426"/>
      <c r="AU112" s="426"/>
      <c r="AV112" s="426"/>
      <c r="AW112" s="426"/>
      <c r="AX112" s="426"/>
      <c r="AY112" s="426"/>
      <c r="AZ112" s="426"/>
      <c r="BA112" s="426"/>
      <c r="BB112" s="426"/>
      <c r="BC112" s="426"/>
      <c r="BD112" s="426"/>
      <c r="BE112" s="426"/>
      <c r="BF112" s="426"/>
      <c r="BG112" s="426"/>
      <c r="BH112" s="426"/>
      <c r="BI112" s="426"/>
      <c r="BJ112" s="426"/>
      <c r="BK112" s="426"/>
      <c r="BL112" s="426"/>
      <c r="BM112" s="426"/>
      <c r="BN112" s="426"/>
      <c r="BO112" s="426"/>
      <c r="BP112" s="426"/>
      <c r="BQ112" s="426"/>
      <c r="BR112" s="426"/>
      <c r="BS112" s="426"/>
      <c r="BT112" s="426"/>
      <c r="BU112" s="426"/>
      <c r="BV112" s="426"/>
      <c r="BW112" s="426"/>
      <c r="BX112" s="426"/>
      <c r="BY112" s="426"/>
      <c r="BZ112" s="426"/>
      <c r="CA112" s="426"/>
      <c r="CB112" s="426"/>
      <c r="CC112" s="426"/>
      <c r="CD112" s="426"/>
      <c r="CE112" s="426"/>
    </row>
    <row r="113" spans="2:83" ht="13.5" customHeight="1" x14ac:dyDescent="0.2">
      <c r="B113" s="426"/>
      <c r="C113" s="426"/>
      <c r="D113" s="426"/>
      <c r="E113" s="426"/>
      <c r="F113" s="426"/>
      <c r="G113" s="426"/>
      <c r="H113" s="426"/>
      <c r="I113" s="426"/>
      <c r="J113" s="426"/>
      <c r="K113" s="426"/>
      <c r="L113" s="426"/>
      <c r="M113" s="426"/>
      <c r="N113" s="426"/>
      <c r="O113" s="426"/>
      <c r="P113" s="426"/>
      <c r="Q113" s="426"/>
      <c r="R113" s="426"/>
      <c r="S113" s="426"/>
      <c r="T113" s="426"/>
      <c r="U113" s="426"/>
      <c r="V113" s="426"/>
      <c r="W113" s="426"/>
      <c r="X113" s="426"/>
      <c r="Y113" s="426"/>
      <c r="Z113" s="426"/>
      <c r="AA113" s="426"/>
      <c r="AB113" s="426"/>
      <c r="AC113" s="426"/>
      <c r="AD113" s="426"/>
      <c r="AE113" s="426"/>
      <c r="AF113" s="426"/>
      <c r="AG113" s="426"/>
      <c r="AH113" s="426"/>
      <c r="AI113" s="426"/>
      <c r="AJ113" s="426"/>
      <c r="AK113" s="426"/>
      <c r="AL113" s="426"/>
      <c r="AM113" s="426"/>
      <c r="AN113" s="426"/>
      <c r="AO113" s="426"/>
      <c r="AP113" s="426"/>
      <c r="AQ113" s="426"/>
      <c r="AR113" s="426"/>
      <c r="AS113" s="426"/>
      <c r="AT113" s="426"/>
      <c r="AU113" s="426"/>
      <c r="AV113" s="426"/>
      <c r="AW113" s="426"/>
      <c r="AX113" s="426"/>
      <c r="AY113" s="426"/>
      <c r="AZ113" s="426"/>
      <c r="BA113" s="426"/>
      <c r="BB113" s="426"/>
      <c r="BC113" s="426"/>
      <c r="BD113" s="426"/>
      <c r="BE113" s="426"/>
      <c r="BF113" s="426"/>
      <c r="BG113" s="426"/>
      <c r="BH113" s="426"/>
      <c r="BI113" s="426"/>
      <c r="BJ113" s="426"/>
      <c r="BK113" s="426"/>
      <c r="BL113" s="426"/>
      <c r="BM113" s="426"/>
      <c r="BN113" s="426"/>
      <c r="BO113" s="426"/>
      <c r="BP113" s="426"/>
      <c r="BQ113" s="426"/>
      <c r="BR113" s="426"/>
      <c r="BS113" s="426"/>
      <c r="BT113" s="426"/>
      <c r="BU113" s="426"/>
      <c r="BV113" s="426"/>
      <c r="BW113" s="426"/>
      <c r="BX113" s="426"/>
      <c r="BY113" s="426"/>
      <c r="BZ113" s="426"/>
      <c r="CA113" s="426"/>
      <c r="CB113" s="426"/>
      <c r="CC113" s="426"/>
      <c r="CD113" s="426"/>
      <c r="CE113" s="426"/>
    </row>
    <row r="114" spans="2:83" ht="13.5" customHeight="1" x14ac:dyDescent="0.2">
      <c r="B114" s="426"/>
      <c r="C114" s="426"/>
      <c r="D114" s="426"/>
      <c r="E114" s="426"/>
      <c r="F114" s="426"/>
      <c r="G114" s="426"/>
      <c r="H114" s="426"/>
      <c r="I114" s="426"/>
      <c r="J114" s="426"/>
      <c r="K114" s="426"/>
      <c r="L114" s="426"/>
      <c r="M114" s="426"/>
      <c r="N114" s="426"/>
      <c r="O114" s="426"/>
      <c r="P114" s="426"/>
      <c r="Q114" s="426"/>
      <c r="R114" s="426"/>
      <c r="S114" s="426"/>
      <c r="T114" s="426"/>
      <c r="U114" s="426"/>
      <c r="V114" s="426"/>
      <c r="W114" s="426"/>
      <c r="X114" s="426"/>
      <c r="Y114" s="426"/>
      <c r="Z114" s="426"/>
      <c r="AA114" s="426"/>
      <c r="AB114" s="426"/>
      <c r="AC114" s="426"/>
      <c r="AD114" s="426"/>
      <c r="AE114" s="426"/>
      <c r="AF114" s="426"/>
      <c r="AG114" s="426"/>
      <c r="AH114" s="426"/>
      <c r="AI114" s="426"/>
      <c r="AJ114" s="426"/>
      <c r="AK114" s="426"/>
      <c r="AL114" s="426"/>
      <c r="AM114" s="426"/>
      <c r="AN114" s="426"/>
      <c r="AO114" s="426"/>
      <c r="AP114" s="426"/>
      <c r="AQ114" s="426"/>
      <c r="AR114" s="426"/>
      <c r="AS114" s="426"/>
      <c r="AT114" s="426"/>
      <c r="AU114" s="426"/>
      <c r="AV114" s="426"/>
      <c r="AW114" s="426"/>
      <c r="AX114" s="426"/>
      <c r="AY114" s="426"/>
      <c r="AZ114" s="426"/>
      <c r="BA114" s="426"/>
      <c r="BB114" s="426"/>
      <c r="BC114" s="426"/>
      <c r="BD114" s="426"/>
      <c r="BE114" s="426"/>
      <c r="BF114" s="426"/>
      <c r="BG114" s="426"/>
      <c r="BH114" s="426"/>
      <c r="BI114" s="426"/>
      <c r="BJ114" s="426"/>
      <c r="BK114" s="426"/>
      <c r="BL114" s="426"/>
      <c r="BM114" s="426"/>
      <c r="BN114" s="426"/>
      <c r="BO114" s="426"/>
      <c r="BP114" s="426"/>
      <c r="BQ114" s="426"/>
      <c r="BR114" s="426"/>
      <c r="BS114" s="426"/>
      <c r="BT114" s="426"/>
      <c r="BU114" s="426"/>
      <c r="BV114" s="426"/>
      <c r="BW114" s="426"/>
      <c r="BX114" s="426"/>
      <c r="BY114" s="426"/>
      <c r="BZ114" s="426"/>
      <c r="CA114" s="426"/>
      <c r="CB114" s="426"/>
      <c r="CC114" s="426"/>
      <c r="CD114" s="426"/>
      <c r="CE114" s="426"/>
    </row>
    <row r="115" spans="2:83" ht="13.5" customHeight="1" x14ac:dyDescent="0.2">
      <c r="B115" s="426"/>
      <c r="C115" s="426"/>
      <c r="D115" s="426"/>
      <c r="E115" s="426"/>
      <c r="F115" s="426"/>
      <c r="G115" s="426"/>
      <c r="H115" s="426"/>
      <c r="I115" s="426"/>
      <c r="J115" s="426"/>
      <c r="K115" s="426"/>
      <c r="L115" s="426"/>
      <c r="M115" s="426"/>
      <c r="N115" s="426"/>
      <c r="O115" s="426"/>
      <c r="P115" s="426"/>
      <c r="Q115" s="426"/>
      <c r="R115" s="426"/>
      <c r="S115" s="426"/>
      <c r="T115" s="426"/>
      <c r="U115" s="426"/>
      <c r="V115" s="426"/>
      <c r="W115" s="426"/>
      <c r="X115" s="426"/>
      <c r="Y115" s="426"/>
      <c r="Z115" s="426"/>
      <c r="AA115" s="426"/>
      <c r="AB115" s="426"/>
      <c r="AC115" s="426"/>
      <c r="AD115" s="426"/>
      <c r="AE115" s="426"/>
      <c r="AF115" s="426"/>
      <c r="AG115" s="426"/>
      <c r="AH115" s="426"/>
      <c r="AI115" s="426"/>
      <c r="AJ115" s="426"/>
      <c r="AK115" s="426"/>
      <c r="AL115" s="426"/>
      <c r="AM115" s="426"/>
      <c r="AN115" s="426"/>
      <c r="AO115" s="426"/>
      <c r="AP115" s="426"/>
      <c r="AQ115" s="426"/>
      <c r="AR115" s="426"/>
      <c r="AS115" s="426"/>
      <c r="AT115" s="426"/>
      <c r="AU115" s="426"/>
      <c r="AV115" s="426"/>
      <c r="AW115" s="426"/>
      <c r="AX115" s="426"/>
      <c r="AY115" s="426"/>
      <c r="AZ115" s="426"/>
      <c r="BA115" s="426"/>
      <c r="BB115" s="426"/>
      <c r="BC115" s="426"/>
      <c r="BD115" s="426"/>
      <c r="BE115" s="426"/>
      <c r="BF115" s="426"/>
      <c r="BG115" s="426"/>
      <c r="BH115" s="426"/>
      <c r="BI115" s="426"/>
      <c r="BJ115" s="426"/>
      <c r="BK115" s="426"/>
      <c r="BL115" s="426"/>
      <c r="BM115" s="426"/>
      <c r="BN115" s="426"/>
      <c r="BO115" s="426"/>
      <c r="BP115" s="426"/>
      <c r="BQ115" s="426"/>
      <c r="BR115" s="426"/>
      <c r="BS115" s="426"/>
      <c r="BT115" s="426"/>
      <c r="BU115" s="426"/>
      <c r="BV115" s="426"/>
      <c r="BW115" s="426"/>
      <c r="BX115" s="426"/>
      <c r="BY115" s="426"/>
      <c r="BZ115" s="426"/>
      <c r="CA115" s="426"/>
      <c r="CB115" s="426"/>
      <c r="CC115" s="426"/>
      <c r="CD115" s="426"/>
      <c r="CE115" s="426"/>
    </row>
  </sheetData>
  <sheetProtection selectLockedCells="1" selectUnlockedCells="1"/>
  <mergeCells count="23">
    <mergeCell ref="AA57:AB57"/>
    <mergeCell ref="A58:B58"/>
    <mergeCell ref="C59:D59"/>
    <mergeCell ref="B61:C61"/>
    <mergeCell ref="A57:C57"/>
    <mergeCell ref="F57:G57"/>
    <mergeCell ref="I57:J57"/>
    <mergeCell ref="N57:O57"/>
    <mergeCell ref="Q57:R57"/>
    <mergeCell ref="X57:Y57"/>
    <mergeCell ref="A50:A53"/>
    <mergeCell ref="X50:Y50"/>
    <mergeCell ref="E51:F51"/>
    <mergeCell ref="X51:Y51"/>
    <mergeCell ref="AD51:AI51"/>
    <mergeCell ref="X52:Y52"/>
    <mergeCell ref="X53:Y53"/>
    <mergeCell ref="C1:E1"/>
    <mergeCell ref="AM12:AO12"/>
    <mergeCell ref="AM14:AN14"/>
    <mergeCell ref="X47:Y47"/>
    <mergeCell ref="AA47:AB47"/>
    <mergeCell ref="X49:Y49"/>
  </mergeCells>
  <conditionalFormatting sqref="B4:G17 F22:G22 B22 L22:M22 R22:S22 Y22 AD22:AE22 AJ22:AK22 C21:G21 J21:M21 P21:S21 V21:Y21 AB21:AE21 AH21:AK21 AE23:AK23 B23:W23 N14:AK17 N13:Q13 S13:AK13 N4:AK12 B19:AK20 B24:AK40">
    <cfRule type="cellIs" dxfId="357" priority="356" stopIfTrue="1" operator="equal">
      <formula>""" """</formula>
    </cfRule>
  </conditionalFormatting>
  <conditionalFormatting sqref="AJ32">
    <cfRule type="cellIs" dxfId="356" priority="357" operator="equal">
      <formula>"B"</formula>
    </cfRule>
  </conditionalFormatting>
  <conditionalFormatting sqref="J22">
    <cfRule type="cellIs" dxfId="355" priority="344" operator="equal">
      <formula>"Z"</formula>
    </cfRule>
    <cfRule type="cellIs" dxfId="354" priority="345" operator="equal">
      <formula>"KD"</formula>
    </cfRule>
    <cfRule type="cellIs" dxfId="353" priority="346" operator="equal">
      <formula>"CV"</formula>
    </cfRule>
    <cfRule type="cellIs" dxfId="352" priority="347" operator="equal">
      <formula>"V"</formula>
    </cfRule>
    <cfRule type="cellIs" dxfId="351" priority="348" operator="equal">
      <formula>"F"</formula>
    </cfRule>
    <cfRule type="cellIs" dxfId="350" priority="349" operator="equal">
      <formula>""" """</formula>
    </cfRule>
    <cfRule type="timePeriod" dxfId="349" priority="350" timePeriod="today">
      <formula>FLOOR(J22,1)=TODAY()</formula>
    </cfRule>
  </conditionalFormatting>
  <conditionalFormatting sqref="P22">
    <cfRule type="cellIs" dxfId="348" priority="337" operator="equal">
      <formula>"Z"</formula>
    </cfRule>
    <cfRule type="cellIs" dxfId="347" priority="338" operator="equal">
      <formula>"KD"</formula>
    </cfRule>
    <cfRule type="cellIs" dxfId="346" priority="339" operator="equal">
      <formula>"CV"</formula>
    </cfRule>
    <cfRule type="cellIs" dxfId="345" priority="340" operator="equal">
      <formula>"V"</formula>
    </cfRule>
    <cfRule type="cellIs" dxfId="344" priority="341" operator="equal">
      <formula>"F"</formula>
    </cfRule>
    <cfRule type="cellIs" dxfId="343" priority="342" operator="equal">
      <formula>""" """</formula>
    </cfRule>
    <cfRule type="timePeriod" dxfId="342" priority="343" timePeriod="today">
      <formula>FLOOR(P22,1)=TODAY()</formula>
    </cfRule>
  </conditionalFormatting>
  <conditionalFormatting sqref="V22">
    <cfRule type="cellIs" dxfId="341" priority="330" operator="equal">
      <formula>"Z"</formula>
    </cfRule>
    <cfRule type="cellIs" dxfId="340" priority="331" operator="equal">
      <formula>"KD"</formula>
    </cfRule>
    <cfRule type="cellIs" dxfId="339" priority="332" operator="equal">
      <formula>"CV"</formula>
    </cfRule>
    <cfRule type="cellIs" dxfId="338" priority="333" operator="equal">
      <formula>"V"</formula>
    </cfRule>
    <cfRule type="cellIs" dxfId="337" priority="334" operator="equal">
      <formula>"F"</formula>
    </cfRule>
    <cfRule type="cellIs" dxfId="336" priority="335" operator="equal">
      <formula>""" """</formula>
    </cfRule>
    <cfRule type="timePeriod" dxfId="335" priority="336" timePeriod="today">
      <formula>FLOOR(V22,1)=TODAY()</formula>
    </cfRule>
  </conditionalFormatting>
  <conditionalFormatting sqref="AB22">
    <cfRule type="cellIs" dxfId="334" priority="323" operator="equal">
      <formula>"Z"</formula>
    </cfRule>
    <cfRule type="cellIs" dxfId="333" priority="324" operator="equal">
      <formula>"KD"</formula>
    </cfRule>
    <cfRule type="cellIs" dxfId="332" priority="325" operator="equal">
      <formula>"CV"</formula>
    </cfRule>
    <cfRule type="cellIs" dxfId="331" priority="326" operator="equal">
      <formula>"V"</formula>
    </cfRule>
    <cfRule type="cellIs" dxfId="330" priority="327" operator="equal">
      <formula>"F"</formula>
    </cfRule>
    <cfRule type="cellIs" dxfId="329" priority="328" operator="equal">
      <formula>""" """</formula>
    </cfRule>
    <cfRule type="timePeriod" dxfId="328" priority="329" timePeriod="today">
      <formula>FLOOR(AB22,1)=TODAY()</formula>
    </cfRule>
  </conditionalFormatting>
  <conditionalFormatting sqref="AH22">
    <cfRule type="cellIs" dxfId="327" priority="316" operator="equal">
      <formula>"Z"</formula>
    </cfRule>
    <cfRule type="cellIs" dxfId="326" priority="317" operator="equal">
      <formula>"KD"</formula>
    </cfRule>
    <cfRule type="cellIs" dxfId="325" priority="318" operator="equal">
      <formula>"CV"</formula>
    </cfRule>
    <cfRule type="cellIs" dxfId="324" priority="319" operator="equal">
      <formula>"V"</formula>
    </cfRule>
    <cfRule type="cellIs" dxfId="323" priority="320" operator="equal">
      <formula>"F"</formula>
    </cfRule>
    <cfRule type="cellIs" dxfId="322" priority="321" operator="equal">
      <formula>""" """</formula>
    </cfRule>
    <cfRule type="timePeriod" dxfId="321" priority="322" timePeriod="today">
      <formula>FLOOR(AH22,1)=TODAY()</formula>
    </cfRule>
  </conditionalFormatting>
  <conditionalFormatting sqref="B5:G13 N13:Q13 S13:AK13 N5:AK12 B28:AK36">
    <cfRule type="cellIs" dxfId="320" priority="310" operator="equal">
      <formula>"1/2VNM"</formula>
    </cfRule>
    <cfRule type="cellIs" dxfId="319" priority="311" operator="equal">
      <formula>"1/2VVM"</formula>
    </cfRule>
    <cfRule type="cellIs" dxfId="318" priority="312" operator="equal">
      <formula>"1/2KDNM"</formula>
    </cfRule>
    <cfRule type="cellIs" dxfId="317" priority="313" operator="equal">
      <formula>"1/2KDVM"</formula>
    </cfRule>
    <cfRule type="cellIs" dxfId="316" priority="351" operator="equal">
      <formula>"Z"</formula>
    </cfRule>
    <cfRule type="cellIs" dxfId="315" priority="353" operator="equal">
      <formula>"CV"</formula>
    </cfRule>
    <cfRule type="cellIs" dxfId="314" priority="354" operator="equal">
      <formula>"V"</formula>
    </cfRule>
  </conditionalFormatting>
  <conditionalFormatting sqref="B5:G13 N13:Q13 S13:AK13 N5:AK12 B28:AK40">
    <cfRule type="cellIs" dxfId="313" priority="352" operator="equal">
      <formula>"KD"</formula>
    </cfRule>
  </conditionalFormatting>
  <conditionalFormatting sqref="B5:G17 N14:AK17 N13:Q13 S13:AK13 N5:AK12 B28:AK40">
    <cfRule type="cellIs" dxfId="312" priority="355" operator="equal">
      <formula>"F"</formula>
    </cfRule>
    <cfRule type="timePeriod" dxfId="311" priority="358" timePeriod="today">
      <formula>FLOOR(B5,1)=TODAY()</formula>
    </cfRule>
  </conditionalFormatting>
  <conditionalFormatting sqref="B5:G14 N14:AK14 N13:Q13 S13:AK13 N5:AK12 B28:AK36">
    <cfRule type="cellIs" dxfId="310" priority="315" operator="equal">
      <formula>"1/2CVNM"</formula>
    </cfRule>
  </conditionalFormatting>
  <conditionalFormatting sqref="B5:G14 N14:AK14 N13:Q13 S13:AK13 N5:AK12 B28:AK40">
    <cfRule type="cellIs" dxfId="309" priority="314" operator="equal">
      <formula>"1/2CVVM"</formula>
    </cfRule>
  </conditionalFormatting>
  <conditionalFormatting sqref="C18">
    <cfRule type="cellIs" dxfId="308" priority="303" operator="equal">
      <formula>"Z"</formula>
    </cfRule>
    <cfRule type="cellIs" dxfId="307" priority="304" operator="equal">
      <formula>"KD"</formula>
    </cfRule>
    <cfRule type="cellIs" dxfId="306" priority="305" operator="equal">
      <formula>"CV"</formula>
    </cfRule>
    <cfRule type="cellIs" dxfId="305" priority="306" operator="equal">
      <formula>"V"</formula>
    </cfRule>
    <cfRule type="cellIs" dxfId="304" priority="307" operator="equal">
      <formula>"F"</formula>
    </cfRule>
    <cfRule type="cellIs" dxfId="303" priority="308" operator="equal">
      <formula>""" """</formula>
    </cfRule>
    <cfRule type="timePeriod" dxfId="302" priority="309" timePeriod="today">
      <formula>FLOOR(C18,1)=TODAY()</formula>
    </cfRule>
  </conditionalFormatting>
  <conditionalFormatting sqref="C18">
    <cfRule type="cellIs" dxfId="301" priority="296" operator="equal">
      <formula>"Z"</formula>
    </cfRule>
    <cfRule type="cellIs" dxfId="300" priority="297" operator="equal">
      <formula>"KD"</formula>
    </cfRule>
    <cfRule type="cellIs" dxfId="299" priority="298" operator="equal">
      <formula>"CV"</formula>
    </cfRule>
    <cfRule type="cellIs" dxfId="298" priority="299" operator="equal">
      <formula>"V"</formula>
    </cfRule>
    <cfRule type="cellIs" dxfId="297" priority="300" operator="equal">
      <formula>"F"</formula>
    </cfRule>
    <cfRule type="cellIs" dxfId="296" priority="301" operator="equal">
      <formula>""" """</formula>
    </cfRule>
    <cfRule type="timePeriod" dxfId="295" priority="302" timePeriod="today">
      <formula>FLOOR(C18,1)=TODAY()</formula>
    </cfRule>
  </conditionalFormatting>
  <conditionalFormatting sqref="D18">
    <cfRule type="cellIs" dxfId="294" priority="289" operator="equal">
      <formula>"Z"</formula>
    </cfRule>
    <cfRule type="cellIs" dxfId="293" priority="290" operator="equal">
      <formula>"KD"</formula>
    </cfRule>
    <cfRule type="cellIs" dxfId="292" priority="291" operator="equal">
      <formula>"CV"</formula>
    </cfRule>
    <cfRule type="cellIs" dxfId="291" priority="292" operator="equal">
      <formula>"V"</formula>
    </cfRule>
    <cfRule type="cellIs" dxfId="290" priority="293" operator="equal">
      <formula>"F"</formula>
    </cfRule>
    <cfRule type="cellIs" dxfId="289" priority="294" operator="equal">
      <formula>""" """</formula>
    </cfRule>
    <cfRule type="timePeriod" dxfId="288" priority="295" timePeriod="today">
      <formula>FLOOR(D18,1)=TODAY()</formula>
    </cfRule>
  </conditionalFormatting>
  <conditionalFormatting sqref="D18">
    <cfRule type="cellIs" dxfId="287" priority="282" operator="equal">
      <formula>"Z"</formula>
    </cfRule>
    <cfRule type="cellIs" dxfId="286" priority="283" operator="equal">
      <formula>"KD"</formula>
    </cfRule>
    <cfRule type="cellIs" dxfId="285" priority="284" operator="equal">
      <formula>"CV"</formula>
    </cfRule>
    <cfRule type="cellIs" dxfId="284" priority="285" operator="equal">
      <formula>"V"</formula>
    </cfRule>
    <cfRule type="cellIs" dxfId="283" priority="286" operator="equal">
      <formula>"F"</formula>
    </cfRule>
    <cfRule type="cellIs" dxfId="282" priority="287" operator="equal">
      <formula>""" """</formula>
    </cfRule>
    <cfRule type="timePeriod" dxfId="281" priority="288" timePeriod="today">
      <formula>FLOOR(D18,1)=TODAY()</formula>
    </cfRule>
  </conditionalFormatting>
  <conditionalFormatting sqref="E18">
    <cfRule type="cellIs" dxfId="280" priority="275" operator="equal">
      <formula>"Z"</formula>
    </cfRule>
    <cfRule type="cellIs" dxfId="279" priority="276" operator="equal">
      <formula>"KD"</formula>
    </cfRule>
    <cfRule type="cellIs" dxfId="278" priority="277" operator="equal">
      <formula>"CV"</formula>
    </cfRule>
    <cfRule type="cellIs" dxfId="277" priority="278" operator="equal">
      <formula>"V"</formula>
    </cfRule>
    <cfRule type="cellIs" dxfId="276" priority="279" operator="equal">
      <formula>"F"</formula>
    </cfRule>
    <cfRule type="cellIs" dxfId="275" priority="280" operator="equal">
      <formula>""" """</formula>
    </cfRule>
    <cfRule type="timePeriod" dxfId="274" priority="281" timePeriod="today">
      <formula>FLOOR(E18,1)=TODAY()</formula>
    </cfRule>
  </conditionalFormatting>
  <conditionalFormatting sqref="E18">
    <cfRule type="cellIs" dxfId="273" priority="268" operator="equal">
      <formula>"Z"</formula>
    </cfRule>
    <cfRule type="cellIs" dxfId="272" priority="269" operator="equal">
      <formula>"KD"</formula>
    </cfRule>
    <cfRule type="cellIs" dxfId="271" priority="270" operator="equal">
      <formula>"CV"</formula>
    </cfRule>
    <cfRule type="cellIs" dxfId="270" priority="271" operator="equal">
      <formula>"V"</formula>
    </cfRule>
    <cfRule type="cellIs" dxfId="269" priority="272" operator="equal">
      <formula>"F"</formula>
    </cfRule>
    <cfRule type="cellIs" dxfId="268" priority="273" operator="equal">
      <formula>""" """</formula>
    </cfRule>
    <cfRule type="timePeriod" dxfId="267" priority="274" timePeriod="today">
      <formula>FLOOR(E18,1)=TODAY()</formula>
    </cfRule>
  </conditionalFormatting>
  <conditionalFormatting sqref="F18">
    <cfRule type="cellIs" dxfId="266" priority="261" operator="equal">
      <formula>"Z"</formula>
    </cfRule>
    <cfRule type="cellIs" dxfId="265" priority="262" operator="equal">
      <formula>"KD"</formula>
    </cfRule>
    <cfRule type="cellIs" dxfId="264" priority="263" operator="equal">
      <formula>"CV"</formula>
    </cfRule>
    <cfRule type="cellIs" dxfId="263" priority="264" operator="equal">
      <formula>"V"</formula>
    </cfRule>
    <cfRule type="cellIs" dxfId="262" priority="265" operator="equal">
      <formula>"F"</formula>
    </cfRule>
    <cfRule type="cellIs" dxfId="261" priority="266" operator="equal">
      <formula>""" """</formula>
    </cfRule>
    <cfRule type="timePeriod" dxfId="260" priority="267" timePeriod="today">
      <formula>FLOOR(F18,1)=TODAY()</formula>
    </cfRule>
  </conditionalFormatting>
  <conditionalFormatting sqref="F18">
    <cfRule type="cellIs" dxfId="259" priority="254" operator="equal">
      <formula>"Z"</formula>
    </cfRule>
    <cfRule type="cellIs" dxfId="258" priority="255" operator="equal">
      <formula>"KD"</formula>
    </cfRule>
    <cfRule type="cellIs" dxfId="257" priority="256" operator="equal">
      <formula>"CV"</formula>
    </cfRule>
    <cfRule type="cellIs" dxfId="256" priority="257" operator="equal">
      <formula>"V"</formula>
    </cfRule>
    <cfRule type="cellIs" dxfId="255" priority="258" operator="equal">
      <formula>"F"</formula>
    </cfRule>
    <cfRule type="cellIs" dxfId="254" priority="259" operator="equal">
      <formula>""" """</formula>
    </cfRule>
    <cfRule type="timePeriod" dxfId="253" priority="260" timePeriod="today">
      <formula>FLOOR(F18,1)=TODAY()</formula>
    </cfRule>
  </conditionalFormatting>
  <conditionalFormatting sqref="G18">
    <cfRule type="cellIs" dxfId="252" priority="247" operator="equal">
      <formula>"Z"</formula>
    </cfRule>
    <cfRule type="cellIs" dxfId="251" priority="248" operator="equal">
      <formula>"KD"</formula>
    </cfRule>
    <cfRule type="cellIs" dxfId="250" priority="249" operator="equal">
      <formula>"CV"</formula>
    </cfRule>
    <cfRule type="cellIs" dxfId="249" priority="250" operator="equal">
      <formula>"V"</formula>
    </cfRule>
    <cfRule type="cellIs" dxfId="248" priority="251" operator="equal">
      <formula>"F"</formula>
    </cfRule>
    <cfRule type="cellIs" dxfId="247" priority="252" operator="equal">
      <formula>""" """</formula>
    </cfRule>
    <cfRule type="timePeriod" dxfId="246" priority="253" timePeriod="today">
      <formula>FLOOR(G18,1)=TODAY()</formula>
    </cfRule>
  </conditionalFormatting>
  <conditionalFormatting sqref="G18">
    <cfRule type="cellIs" dxfId="245" priority="240" operator="equal">
      <formula>"Z"</formula>
    </cfRule>
    <cfRule type="cellIs" dxfId="244" priority="241" operator="equal">
      <formula>"KD"</formula>
    </cfRule>
    <cfRule type="cellIs" dxfId="243" priority="242" operator="equal">
      <formula>"CV"</formula>
    </cfRule>
    <cfRule type="cellIs" dxfId="242" priority="243" operator="equal">
      <formula>"V"</formula>
    </cfRule>
    <cfRule type="cellIs" dxfId="241" priority="244" operator="equal">
      <formula>"F"</formula>
    </cfRule>
    <cfRule type="cellIs" dxfId="240" priority="245" operator="equal">
      <formula>""" """</formula>
    </cfRule>
    <cfRule type="timePeriod" dxfId="239" priority="246" timePeriod="today">
      <formula>FLOOR(G18,1)=TODAY()</formula>
    </cfRule>
  </conditionalFormatting>
  <conditionalFormatting sqref="H18">
    <cfRule type="cellIs" dxfId="238" priority="233" operator="equal">
      <formula>"Z"</formula>
    </cfRule>
    <cfRule type="cellIs" dxfId="237" priority="234" operator="equal">
      <formula>"KD"</formula>
    </cfRule>
    <cfRule type="cellIs" dxfId="236" priority="235" operator="equal">
      <formula>"CV"</formula>
    </cfRule>
    <cfRule type="cellIs" dxfId="235" priority="236" operator="equal">
      <formula>"V"</formula>
    </cfRule>
    <cfRule type="cellIs" dxfId="234" priority="237" operator="equal">
      <formula>"F"</formula>
    </cfRule>
    <cfRule type="cellIs" dxfId="233" priority="238" operator="equal">
      <formula>""" """</formula>
    </cfRule>
    <cfRule type="timePeriod" dxfId="232" priority="239" timePeriod="today">
      <formula>FLOOR(H18,1)=TODAY()</formula>
    </cfRule>
  </conditionalFormatting>
  <conditionalFormatting sqref="H18">
    <cfRule type="cellIs" dxfId="231" priority="226" operator="equal">
      <formula>"Z"</formula>
    </cfRule>
    <cfRule type="cellIs" dxfId="230" priority="227" operator="equal">
      <formula>"KD"</formula>
    </cfRule>
    <cfRule type="cellIs" dxfId="229" priority="228" operator="equal">
      <formula>"CV"</formula>
    </cfRule>
    <cfRule type="cellIs" dxfId="228" priority="229" operator="equal">
      <formula>"V"</formula>
    </cfRule>
    <cfRule type="cellIs" dxfId="227" priority="230" operator="equal">
      <formula>"F"</formula>
    </cfRule>
    <cfRule type="cellIs" dxfId="226" priority="231" operator="equal">
      <formula>""" """</formula>
    </cfRule>
    <cfRule type="timePeriod" dxfId="225" priority="232" timePeriod="today">
      <formula>FLOOR(H18,1)=TODAY()</formula>
    </cfRule>
  </conditionalFormatting>
  <conditionalFormatting sqref="I18:AK18">
    <cfRule type="cellIs" dxfId="224" priority="219" operator="equal">
      <formula>"Z"</formula>
    </cfRule>
    <cfRule type="cellIs" dxfId="223" priority="220" operator="equal">
      <formula>"KD"</formula>
    </cfRule>
    <cfRule type="cellIs" dxfId="222" priority="221" operator="equal">
      <formula>"CV"</formula>
    </cfRule>
    <cfRule type="cellIs" dxfId="221" priority="222" operator="equal">
      <formula>"V"</formula>
    </cfRule>
    <cfRule type="cellIs" dxfId="220" priority="223" operator="equal">
      <formula>"F"</formula>
    </cfRule>
    <cfRule type="cellIs" dxfId="219" priority="224" operator="equal">
      <formula>""" """</formula>
    </cfRule>
    <cfRule type="timePeriod" dxfId="218" priority="225" timePeriod="today">
      <formula>FLOOR(I18,1)=TODAY()</formula>
    </cfRule>
  </conditionalFormatting>
  <conditionalFormatting sqref="I18:AK18">
    <cfRule type="cellIs" dxfId="217" priority="212" operator="equal">
      <formula>"Z"</formula>
    </cfRule>
    <cfRule type="cellIs" dxfId="216" priority="213" operator="equal">
      <formula>"KD"</formula>
    </cfRule>
    <cfRule type="cellIs" dxfId="215" priority="214" operator="equal">
      <formula>"CV"</formula>
    </cfRule>
    <cfRule type="cellIs" dxfId="214" priority="215" operator="equal">
      <formula>"V"</formula>
    </cfRule>
    <cfRule type="cellIs" dxfId="213" priority="216" operator="equal">
      <formula>"F"</formula>
    </cfRule>
    <cfRule type="cellIs" dxfId="212" priority="217" operator="equal">
      <formula>""" """</formula>
    </cfRule>
    <cfRule type="timePeriod" dxfId="211" priority="218" timePeriod="today">
      <formula>FLOOR(I18,1)=TODAY()</formula>
    </cfRule>
  </conditionalFormatting>
  <conditionalFormatting sqref="H4:M17">
    <cfRule type="cellIs" dxfId="210" priority="205" operator="equal">
      <formula>"Z"</formula>
    </cfRule>
    <cfRule type="cellIs" dxfId="209" priority="206" operator="equal">
      <formula>"KD"</formula>
    </cfRule>
    <cfRule type="cellIs" dxfId="208" priority="207" operator="equal">
      <formula>"CV"</formula>
    </cfRule>
    <cfRule type="cellIs" dxfId="207" priority="208" operator="equal">
      <formula>"V"</formula>
    </cfRule>
    <cfRule type="cellIs" dxfId="206" priority="209" operator="equal">
      <formula>"F"</formula>
    </cfRule>
    <cfRule type="cellIs" dxfId="205" priority="210" operator="equal">
      <formula>""" """</formula>
    </cfRule>
    <cfRule type="timePeriod" dxfId="204" priority="211" timePeriod="today">
      <formula>FLOOR(H4,1)=TODAY()</formula>
    </cfRule>
  </conditionalFormatting>
  <conditionalFormatting sqref="B18">
    <cfRule type="cellIs" dxfId="203" priority="198" operator="equal">
      <formula>"Z"</formula>
    </cfRule>
    <cfRule type="cellIs" dxfId="202" priority="199" operator="equal">
      <formula>"KD"</formula>
    </cfRule>
    <cfRule type="cellIs" dxfId="201" priority="200" operator="equal">
      <formula>"CV"</formula>
    </cfRule>
    <cfRule type="cellIs" dxfId="200" priority="201" operator="equal">
      <formula>"V"</formula>
    </cfRule>
    <cfRule type="cellIs" dxfId="199" priority="202" operator="equal">
      <formula>"F"</formula>
    </cfRule>
    <cfRule type="cellIs" dxfId="198" priority="203" operator="equal">
      <formula>""" """</formula>
    </cfRule>
    <cfRule type="timePeriod" dxfId="197" priority="204" timePeriod="today">
      <formula>FLOOR(B18,1)=TODAY()</formula>
    </cfRule>
  </conditionalFormatting>
  <conditionalFormatting sqref="B18">
    <cfRule type="cellIs" dxfId="196" priority="191" operator="equal">
      <formula>"Z"</formula>
    </cfRule>
    <cfRule type="cellIs" dxfId="195" priority="192" operator="equal">
      <formula>"KD"</formula>
    </cfRule>
    <cfRule type="cellIs" dxfId="194" priority="193" operator="equal">
      <formula>"CV"</formula>
    </cfRule>
    <cfRule type="cellIs" dxfId="193" priority="194" operator="equal">
      <formula>"V"</formula>
    </cfRule>
    <cfRule type="cellIs" dxfId="192" priority="195" operator="equal">
      <formula>"F"</formula>
    </cfRule>
    <cfRule type="cellIs" dxfId="191" priority="196" operator="equal">
      <formula>""" """</formula>
    </cfRule>
    <cfRule type="timePeriod" dxfId="190" priority="197" timePeriod="today">
      <formula>FLOOR(B18,1)=TODAY()</formula>
    </cfRule>
  </conditionalFormatting>
  <conditionalFormatting sqref="I21">
    <cfRule type="cellIs" dxfId="189" priority="190" stopIfTrue="1" operator="equal">
      <formula>""" """</formula>
    </cfRule>
  </conditionalFormatting>
  <conditionalFormatting sqref="O21">
    <cfRule type="cellIs" dxfId="188" priority="189" stopIfTrue="1" operator="equal">
      <formula>""" """</formula>
    </cfRule>
  </conditionalFormatting>
  <conditionalFormatting sqref="U21">
    <cfRule type="cellIs" dxfId="187" priority="188" stopIfTrue="1" operator="equal">
      <formula>""" """</formula>
    </cfRule>
  </conditionalFormatting>
  <conditionalFormatting sqref="AA21">
    <cfRule type="cellIs" dxfId="186" priority="187" stopIfTrue="1" operator="equal">
      <formula>""" """</formula>
    </cfRule>
  </conditionalFormatting>
  <conditionalFormatting sqref="AF21:AG21">
    <cfRule type="cellIs" dxfId="185" priority="186" stopIfTrue="1" operator="equal">
      <formula>""" """</formula>
    </cfRule>
  </conditionalFormatting>
  <conditionalFormatting sqref="H22">
    <cfRule type="cellIs" dxfId="184" priority="185" stopIfTrue="1" operator="equal">
      <formula>""" """</formula>
    </cfRule>
  </conditionalFormatting>
  <conditionalFormatting sqref="N22">
    <cfRule type="cellIs" dxfId="183" priority="184" stopIfTrue="1" operator="equal">
      <formula>""" """</formula>
    </cfRule>
  </conditionalFormatting>
  <conditionalFormatting sqref="T22">
    <cfRule type="cellIs" dxfId="182" priority="183" stopIfTrue="1" operator="equal">
      <formula>""" """</formula>
    </cfRule>
  </conditionalFormatting>
  <conditionalFormatting sqref="Z22">
    <cfRule type="cellIs" dxfId="181" priority="182" stopIfTrue="1" operator="equal">
      <formula>""" """</formula>
    </cfRule>
  </conditionalFormatting>
  <conditionalFormatting sqref="AF22">
    <cfRule type="cellIs" dxfId="180" priority="181" stopIfTrue="1" operator="equal">
      <formula>""" """</formula>
    </cfRule>
  </conditionalFormatting>
  <conditionalFormatting sqref="F45:G45 B45 L45:M45 R45:S45 Y45 AD45:AE45 AJ45:AK45 B42:AK42 J44:M44 P44:S44 V44:Y44 AB44:AE44 AH44:AK44 C44:G44">
    <cfRule type="cellIs" dxfId="179" priority="180" stopIfTrue="1" operator="equal">
      <formula>""" """</formula>
    </cfRule>
  </conditionalFormatting>
  <conditionalFormatting sqref="J45">
    <cfRule type="cellIs" dxfId="178" priority="173" operator="equal">
      <formula>"Z"</formula>
    </cfRule>
    <cfRule type="cellIs" dxfId="177" priority="174" operator="equal">
      <formula>"KD"</formula>
    </cfRule>
    <cfRule type="cellIs" dxfId="176" priority="175" operator="equal">
      <formula>"CV"</formula>
    </cfRule>
    <cfRule type="cellIs" dxfId="175" priority="176" operator="equal">
      <formula>"V"</formula>
    </cfRule>
    <cfRule type="cellIs" dxfId="174" priority="177" operator="equal">
      <formula>"F"</formula>
    </cfRule>
    <cfRule type="cellIs" dxfId="173" priority="178" operator="equal">
      <formula>""" """</formula>
    </cfRule>
    <cfRule type="timePeriod" dxfId="172" priority="179" timePeriod="today">
      <formula>FLOOR(J45,1)=TODAY()</formula>
    </cfRule>
  </conditionalFormatting>
  <conditionalFormatting sqref="P45">
    <cfRule type="cellIs" dxfId="171" priority="166" operator="equal">
      <formula>"Z"</formula>
    </cfRule>
    <cfRule type="cellIs" dxfId="170" priority="167" operator="equal">
      <formula>"KD"</formula>
    </cfRule>
    <cfRule type="cellIs" dxfId="169" priority="168" operator="equal">
      <formula>"CV"</formula>
    </cfRule>
    <cfRule type="cellIs" dxfId="168" priority="169" operator="equal">
      <formula>"V"</formula>
    </cfRule>
    <cfRule type="cellIs" dxfId="167" priority="170" operator="equal">
      <formula>"F"</formula>
    </cfRule>
    <cfRule type="cellIs" dxfId="166" priority="171" operator="equal">
      <formula>""" """</formula>
    </cfRule>
    <cfRule type="timePeriod" dxfId="165" priority="172" timePeriod="today">
      <formula>FLOOR(P45,1)=TODAY()</formula>
    </cfRule>
  </conditionalFormatting>
  <conditionalFormatting sqref="V45">
    <cfRule type="cellIs" dxfId="164" priority="159" operator="equal">
      <formula>"Z"</formula>
    </cfRule>
    <cfRule type="cellIs" dxfId="163" priority="160" operator="equal">
      <formula>"KD"</formula>
    </cfRule>
    <cfRule type="cellIs" dxfId="162" priority="161" operator="equal">
      <formula>"CV"</formula>
    </cfRule>
    <cfRule type="cellIs" dxfId="161" priority="162" operator="equal">
      <formula>"V"</formula>
    </cfRule>
    <cfRule type="cellIs" dxfId="160" priority="163" operator="equal">
      <formula>"F"</formula>
    </cfRule>
    <cfRule type="cellIs" dxfId="159" priority="164" operator="equal">
      <formula>""" """</formula>
    </cfRule>
    <cfRule type="timePeriod" dxfId="158" priority="165" timePeriod="today">
      <formula>FLOOR(V45,1)=TODAY()</formula>
    </cfRule>
  </conditionalFormatting>
  <conditionalFormatting sqref="AB45">
    <cfRule type="cellIs" dxfId="157" priority="152" operator="equal">
      <formula>"Z"</formula>
    </cfRule>
    <cfRule type="cellIs" dxfId="156" priority="153" operator="equal">
      <formula>"KD"</formula>
    </cfRule>
    <cfRule type="cellIs" dxfId="155" priority="154" operator="equal">
      <formula>"CV"</formula>
    </cfRule>
    <cfRule type="cellIs" dxfId="154" priority="155" operator="equal">
      <formula>"V"</formula>
    </cfRule>
    <cfRule type="cellIs" dxfId="153" priority="156" operator="equal">
      <formula>"F"</formula>
    </cfRule>
    <cfRule type="cellIs" dxfId="152" priority="157" operator="equal">
      <formula>""" """</formula>
    </cfRule>
    <cfRule type="timePeriod" dxfId="151" priority="158" timePeriod="today">
      <formula>FLOOR(AB45,1)=TODAY()</formula>
    </cfRule>
  </conditionalFormatting>
  <conditionalFormatting sqref="AH45">
    <cfRule type="cellIs" dxfId="150" priority="145" operator="equal">
      <formula>"Z"</formula>
    </cfRule>
    <cfRule type="cellIs" dxfId="149" priority="146" operator="equal">
      <formula>"KD"</formula>
    </cfRule>
    <cfRule type="cellIs" dxfId="148" priority="147" operator="equal">
      <formula>"CV"</formula>
    </cfRule>
    <cfRule type="cellIs" dxfId="147" priority="148" operator="equal">
      <formula>"V"</formula>
    </cfRule>
    <cfRule type="cellIs" dxfId="146" priority="149" operator="equal">
      <formula>"F"</formula>
    </cfRule>
    <cfRule type="cellIs" dxfId="145" priority="150" operator="equal">
      <formula>""" """</formula>
    </cfRule>
    <cfRule type="timePeriod" dxfId="144" priority="151" timePeriod="today">
      <formula>FLOOR(AH45,1)=TODAY()</formula>
    </cfRule>
  </conditionalFormatting>
  <conditionalFormatting sqref="C41">
    <cfRule type="cellIs" dxfId="143" priority="138" operator="equal">
      <formula>"Z"</formula>
    </cfRule>
    <cfRule type="cellIs" dxfId="142" priority="139" operator="equal">
      <formula>"KD"</formula>
    </cfRule>
    <cfRule type="cellIs" dxfId="141" priority="140" operator="equal">
      <formula>"CV"</formula>
    </cfRule>
    <cfRule type="cellIs" dxfId="140" priority="141" operator="equal">
      <formula>"V"</formula>
    </cfRule>
    <cfRule type="cellIs" dxfId="139" priority="142" operator="equal">
      <formula>"F"</formula>
    </cfRule>
    <cfRule type="cellIs" dxfId="138" priority="143" operator="equal">
      <formula>""" """</formula>
    </cfRule>
    <cfRule type="timePeriod" dxfId="137" priority="144" timePeriod="today">
      <formula>FLOOR(C41,1)=TODAY()</formula>
    </cfRule>
  </conditionalFormatting>
  <conditionalFormatting sqref="C41">
    <cfRule type="cellIs" dxfId="136" priority="131" operator="equal">
      <formula>"Z"</formula>
    </cfRule>
    <cfRule type="cellIs" dxfId="135" priority="132" operator="equal">
      <formula>"KD"</formula>
    </cfRule>
    <cfRule type="cellIs" dxfId="134" priority="133" operator="equal">
      <formula>"CV"</formula>
    </cfRule>
    <cfRule type="cellIs" dxfId="133" priority="134" operator="equal">
      <formula>"V"</formula>
    </cfRule>
    <cfRule type="cellIs" dxfId="132" priority="135" operator="equal">
      <formula>"F"</formula>
    </cfRule>
    <cfRule type="cellIs" dxfId="131" priority="136" operator="equal">
      <formula>""" """</formula>
    </cfRule>
    <cfRule type="timePeriod" dxfId="130" priority="137" timePeriod="today">
      <formula>FLOOR(C41,1)=TODAY()</formula>
    </cfRule>
  </conditionalFormatting>
  <conditionalFormatting sqref="D41">
    <cfRule type="cellIs" dxfId="129" priority="124" operator="equal">
      <formula>"Z"</formula>
    </cfRule>
    <cfRule type="cellIs" dxfId="128" priority="125" operator="equal">
      <formula>"KD"</formula>
    </cfRule>
    <cfRule type="cellIs" dxfId="127" priority="126" operator="equal">
      <formula>"CV"</formula>
    </cfRule>
    <cfRule type="cellIs" dxfId="126" priority="127" operator="equal">
      <formula>"V"</formula>
    </cfRule>
    <cfRule type="cellIs" dxfId="125" priority="128" operator="equal">
      <formula>"F"</formula>
    </cfRule>
    <cfRule type="cellIs" dxfId="124" priority="129" operator="equal">
      <formula>""" """</formula>
    </cfRule>
    <cfRule type="timePeriod" dxfId="123" priority="130" timePeriod="today">
      <formula>FLOOR(D41,1)=TODAY()</formula>
    </cfRule>
  </conditionalFormatting>
  <conditionalFormatting sqref="D41">
    <cfRule type="cellIs" dxfId="122" priority="117" operator="equal">
      <formula>"Z"</formula>
    </cfRule>
    <cfRule type="cellIs" dxfId="121" priority="118" operator="equal">
      <formula>"KD"</formula>
    </cfRule>
    <cfRule type="cellIs" dxfId="120" priority="119" operator="equal">
      <formula>"CV"</formula>
    </cfRule>
    <cfRule type="cellIs" dxfId="119" priority="120" operator="equal">
      <formula>"V"</formula>
    </cfRule>
    <cfRule type="cellIs" dxfId="118" priority="121" operator="equal">
      <formula>"F"</formula>
    </cfRule>
    <cfRule type="cellIs" dxfId="117" priority="122" operator="equal">
      <formula>""" """</formula>
    </cfRule>
    <cfRule type="timePeriod" dxfId="116" priority="123" timePeriod="today">
      <formula>FLOOR(D41,1)=TODAY()</formula>
    </cfRule>
  </conditionalFormatting>
  <conditionalFormatting sqref="E41">
    <cfRule type="cellIs" dxfId="115" priority="110" operator="equal">
      <formula>"Z"</formula>
    </cfRule>
    <cfRule type="cellIs" dxfId="114" priority="111" operator="equal">
      <formula>"KD"</formula>
    </cfRule>
    <cfRule type="cellIs" dxfId="113" priority="112" operator="equal">
      <formula>"CV"</formula>
    </cfRule>
    <cfRule type="cellIs" dxfId="112" priority="113" operator="equal">
      <formula>"V"</formula>
    </cfRule>
    <cfRule type="cellIs" dxfId="111" priority="114" operator="equal">
      <formula>"F"</formula>
    </cfRule>
    <cfRule type="cellIs" dxfId="110" priority="115" operator="equal">
      <formula>""" """</formula>
    </cfRule>
    <cfRule type="timePeriod" dxfId="109" priority="116" timePeriod="today">
      <formula>FLOOR(E41,1)=TODAY()</formula>
    </cfRule>
  </conditionalFormatting>
  <conditionalFormatting sqref="E41">
    <cfRule type="cellIs" dxfId="108" priority="103" operator="equal">
      <formula>"Z"</formula>
    </cfRule>
    <cfRule type="cellIs" dxfId="107" priority="104" operator="equal">
      <formula>"KD"</formula>
    </cfRule>
    <cfRule type="cellIs" dxfId="106" priority="105" operator="equal">
      <formula>"CV"</formula>
    </cfRule>
    <cfRule type="cellIs" dxfId="105" priority="106" operator="equal">
      <formula>"V"</formula>
    </cfRule>
    <cfRule type="cellIs" dxfId="104" priority="107" operator="equal">
      <formula>"F"</formula>
    </cfRule>
    <cfRule type="cellIs" dxfId="103" priority="108" operator="equal">
      <formula>""" """</formula>
    </cfRule>
    <cfRule type="timePeriod" dxfId="102" priority="109" timePeriod="today">
      <formula>FLOOR(E41,1)=TODAY()</formula>
    </cfRule>
  </conditionalFormatting>
  <conditionalFormatting sqref="F41">
    <cfRule type="cellIs" dxfId="101" priority="96" operator="equal">
      <formula>"Z"</formula>
    </cfRule>
    <cfRule type="cellIs" dxfId="100" priority="97" operator="equal">
      <formula>"KD"</formula>
    </cfRule>
    <cfRule type="cellIs" dxfId="99" priority="98" operator="equal">
      <formula>"CV"</formula>
    </cfRule>
    <cfRule type="cellIs" dxfId="98" priority="99" operator="equal">
      <formula>"V"</formula>
    </cfRule>
    <cfRule type="cellIs" dxfId="97" priority="100" operator="equal">
      <formula>"F"</formula>
    </cfRule>
    <cfRule type="cellIs" dxfId="96" priority="101" operator="equal">
      <formula>""" """</formula>
    </cfRule>
    <cfRule type="timePeriod" dxfId="95" priority="102" timePeriod="today">
      <formula>FLOOR(F41,1)=TODAY()</formula>
    </cfRule>
  </conditionalFormatting>
  <conditionalFormatting sqref="F41">
    <cfRule type="cellIs" dxfId="94" priority="89" operator="equal">
      <formula>"Z"</formula>
    </cfRule>
    <cfRule type="cellIs" dxfId="93" priority="90" operator="equal">
      <formula>"KD"</formula>
    </cfRule>
    <cfRule type="cellIs" dxfId="92" priority="91" operator="equal">
      <formula>"CV"</formula>
    </cfRule>
    <cfRule type="cellIs" dxfId="91" priority="92" operator="equal">
      <formula>"V"</formula>
    </cfRule>
    <cfRule type="cellIs" dxfId="90" priority="93" operator="equal">
      <formula>"F"</formula>
    </cfRule>
    <cfRule type="cellIs" dxfId="89" priority="94" operator="equal">
      <formula>""" """</formula>
    </cfRule>
    <cfRule type="timePeriod" dxfId="88" priority="95" timePeriod="today">
      <formula>FLOOR(F41,1)=TODAY()</formula>
    </cfRule>
  </conditionalFormatting>
  <conditionalFormatting sqref="G41">
    <cfRule type="cellIs" dxfId="87" priority="82" operator="equal">
      <formula>"Z"</formula>
    </cfRule>
    <cfRule type="cellIs" dxfId="86" priority="83" operator="equal">
      <formula>"KD"</formula>
    </cfRule>
    <cfRule type="cellIs" dxfId="85" priority="84" operator="equal">
      <formula>"CV"</formula>
    </cfRule>
    <cfRule type="cellIs" dxfId="84" priority="85" operator="equal">
      <formula>"V"</formula>
    </cfRule>
    <cfRule type="cellIs" dxfId="83" priority="86" operator="equal">
      <formula>"F"</formula>
    </cfRule>
    <cfRule type="cellIs" dxfId="82" priority="87" operator="equal">
      <formula>""" """</formula>
    </cfRule>
    <cfRule type="timePeriod" dxfId="81" priority="88" timePeriod="today">
      <formula>FLOOR(G41,1)=TODAY()</formula>
    </cfRule>
  </conditionalFormatting>
  <conditionalFormatting sqref="G41">
    <cfRule type="cellIs" dxfId="80" priority="75" operator="equal">
      <formula>"Z"</formula>
    </cfRule>
    <cfRule type="cellIs" dxfId="79" priority="76" operator="equal">
      <formula>"KD"</formula>
    </cfRule>
    <cfRule type="cellIs" dxfId="78" priority="77" operator="equal">
      <formula>"CV"</formula>
    </cfRule>
    <cfRule type="cellIs" dxfId="77" priority="78" operator="equal">
      <formula>"V"</formula>
    </cfRule>
    <cfRule type="cellIs" dxfId="76" priority="79" operator="equal">
      <formula>"F"</formula>
    </cfRule>
    <cfRule type="cellIs" dxfId="75" priority="80" operator="equal">
      <formula>""" """</formula>
    </cfRule>
    <cfRule type="timePeriod" dxfId="74" priority="81" timePeriod="today">
      <formula>FLOOR(G41,1)=TODAY()</formula>
    </cfRule>
  </conditionalFormatting>
  <conditionalFormatting sqref="H41">
    <cfRule type="cellIs" dxfId="73" priority="68" operator="equal">
      <formula>"Z"</formula>
    </cfRule>
    <cfRule type="cellIs" dxfId="72" priority="69" operator="equal">
      <formula>"KD"</formula>
    </cfRule>
    <cfRule type="cellIs" dxfId="71" priority="70" operator="equal">
      <formula>"CV"</formula>
    </cfRule>
    <cfRule type="cellIs" dxfId="70" priority="71" operator="equal">
      <formula>"V"</formula>
    </cfRule>
    <cfRule type="cellIs" dxfId="69" priority="72" operator="equal">
      <formula>"F"</formula>
    </cfRule>
    <cfRule type="cellIs" dxfId="68" priority="73" operator="equal">
      <formula>""" """</formula>
    </cfRule>
    <cfRule type="timePeriod" dxfId="67" priority="74" timePeriod="today">
      <formula>FLOOR(H41,1)=TODAY()</formula>
    </cfRule>
  </conditionalFormatting>
  <conditionalFormatting sqref="H41">
    <cfRule type="cellIs" dxfId="66" priority="61" operator="equal">
      <formula>"Z"</formula>
    </cfRule>
    <cfRule type="cellIs" dxfId="65" priority="62" operator="equal">
      <formula>"KD"</formula>
    </cfRule>
    <cfRule type="cellIs" dxfId="64" priority="63" operator="equal">
      <formula>"CV"</formula>
    </cfRule>
    <cfRule type="cellIs" dxfId="63" priority="64" operator="equal">
      <formula>"V"</formula>
    </cfRule>
    <cfRule type="cellIs" dxfId="62" priority="65" operator="equal">
      <formula>"F"</formula>
    </cfRule>
    <cfRule type="cellIs" dxfId="61" priority="66" operator="equal">
      <formula>""" """</formula>
    </cfRule>
    <cfRule type="timePeriod" dxfId="60" priority="67" timePeriod="today">
      <formula>FLOOR(H41,1)=TODAY()</formula>
    </cfRule>
  </conditionalFormatting>
  <conditionalFormatting sqref="I41:AK41">
    <cfRule type="cellIs" dxfId="59" priority="54" operator="equal">
      <formula>"Z"</formula>
    </cfRule>
    <cfRule type="cellIs" dxfId="58" priority="55" operator="equal">
      <formula>"KD"</formula>
    </cfRule>
    <cfRule type="cellIs" dxfId="57" priority="56" operator="equal">
      <formula>"CV"</formula>
    </cfRule>
    <cfRule type="cellIs" dxfId="56" priority="57" operator="equal">
      <formula>"V"</formula>
    </cfRule>
    <cfRule type="cellIs" dxfId="55" priority="58" operator="equal">
      <formula>"F"</formula>
    </cfRule>
    <cfRule type="cellIs" dxfId="54" priority="59" operator="equal">
      <formula>""" """</formula>
    </cfRule>
    <cfRule type="timePeriod" dxfId="53" priority="60" timePeriod="today">
      <formula>FLOOR(I41,1)=TODAY()</formula>
    </cfRule>
  </conditionalFormatting>
  <conditionalFormatting sqref="I41:AK41">
    <cfRule type="cellIs" dxfId="52" priority="47" operator="equal">
      <formula>"Z"</formula>
    </cfRule>
    <cfRule type="cellIs" dxfId="51" priority="48" operator="equal">
      <formula>"KD"</formula>
    </cfRule>
    <cfRule type="cellIs" dxfId="50" priority="49" operator="equal">
      <formula>"CV"</formula>
    </cfRule>
    <cfRule type="cellIs" dxfId="49" priority="50" operator="equal">
      <formula>"V"</formula>
    </cfRule>
    <cfRule type="cellIs" dxfId="48" priority="51" operator="equal">
      <formula>"F"</formula>
    </cfRule>
    <cfRule type="cellIs" dxfId="47" priority="52" operator="equal">
      <formula>""" """</formula>
    </cfRule>
    <cfRule type="timePeriod" dxfId="46" priority="53" timePeriod="today">
      <formula>FLOOR(I41,1)=TODAY()</formula>
    </cfRule>
  </conditionalFormatting>
  <conditionalFormatting sqref="B41">
    <cfRule type="cellIs" dxfId="45" priority="40" operator="equal">
      <formula>"Z"</formula>
    </cfRule>
    <cfRule type="cellIs" dxfId="44" priority="41" operator="equal">
      <formula>"KD"</formula>
    </cfRule>
    <cfRule type="cellIs" dxfId="43" priority="42" operator="equal">
      <formula>"CV"</formula>
    </cfRule>
    <cfRule type="cellIs" dxfId="42" priority="43" operator="equal">
      <formula>"V"</formula>
    </cfRule>
    <cfRule type="cellIs" dxfId="41" priority="44" operator="equal">
      <formula>"F"</formula>
    </cfRule>
    <cfRule type="cellIs" dxfId="40" priority="45" operator="equal">
      <formula>""" """</formula>
    </cfRule>
  </conditionalFormatting>
  <conditionalFormatting sqref="B41">
    <cfRule type="cellIs" dxfId="39" priority="34" operator="equal">
      <formula>"Z"</formula>
    </cfRule>
    <cfRule type="cellIs" dxfId="38" priority="35" operator="equal">
      <formula>"KD"</formula>
    </cfRule>
    <cfRule type="cellIs" dxfId="37" priority="36" operator="equal">
      <formula>"CV"</formula>
    </cfRule>
    <cfRule type="cellIs" dxfId="36" priority="37" operator="equal">
      <formula>"V"</formula>
    </cfRule>
    <cfRule type="cellIs" dxfId="35" priority="38" operator="equal">
      <formula>"F"</formula>
    </cfRule>
    <cfRule type="cellIs" dxfId="34" priority="39" operator="equal">
      <formula>""" """</formula>
    </cfRule>
  </conditionalFormatting>
  <conditionalFormatting sqref="I44">
    <cfRule type="cellIs" dxfId="33" priority="33" stopIfTrue="1" operator="equal">
      <formula>""" """</formula>
    </cfRule>
  </conditionalFormatting>
  <conditionalFormatting sqref="O44">
    <cfRule type="cellIs" dxfId="32" priority="32" stopIfTrue="1" operator="equal">
      <formula>""" """</formula>
    </cfRule>
  </conditionalFormatting>
  <conditionalFormatting sqref="U44">
    <cfRule type="cellIs" dxfId="31" priority="31" stopIfTrue="1" operator="equal">
      <formula>""" """</formula>
    </cfRule>
  </conditionalFormatting>
  <conditionalFormatting sqref="AA44">
    <cfRule type="cellIs" dxfId="30" priority="30" stopIfTrue="1" operator="equal">
      <formula>""" """</formula>
    </cfRule>
  </conditionalFormatting>
  <conditionalFormatting sqref="AG44">
    <cfRule type="cellIs" dxfId="29" priority="29" stopIfTrue="1" operator="equal">
      <formula>""" """</formula>
    </cfRule>
  </conditionalFormatting>
  <conditionalFormatting sqref="H45">
    <cfRule type="cellIs" dxfId="28" priority="28" stopIfTrue="1" operator="equal">
      <formula>""" """</formula>
    </cfRule>
  </conditionalFormatting>
  <conditionalFormatting sqref="N45">
    <cfRule type="cellIs" dxfId="27" priority="27" stopIfTrue="1" operator="equal">
      <formula>""" """</formula>
    </cfRule>
  </conditionalFormatting>
  <conditionalFormatting sqref="T45">
    <cfRule type="cellIs" dxfId="26" priority="26" stopIfTrue="1" operator="equal">
      <formula>""" """</formula>
    </cfRule>
  </conditionalFormatting>
  <conditionalFormatting sqref="Z45">
    <cfRule type="cellIs" dxfId="25" priority="25" stopIfTrue="1" operator="equal">
      <formula>""" """</formula>
    </cfRule>
  </conditionalFormatting>
  <conditionalFormatting sqref="AF45">
    <cfRule type="cellIs" dxfId="24" priority="24" stopIfTrue="1" operator="equal">
      <formula>""" """</formula>
    </cfRule>
  </conditionalFormatting>
  <conditionalFormatting sqref="B14:AK16 B13:Q13 S13:AK13 B4:AK12">
    <cfRule type="timePeriod" dxfId="23" priority="46" timePeriod="today">
      <formula>FLOOR(B4,1)=TODAY()</formula>
    </cfRule>
  </conditionalFormatting>
  <conditionalFormatting sqref="B13:Q13 S13:AK13 B5:AK12">
    <cfRule type="containsText" dxfId="22" priority="23" operator="containsText" text="vuil">
      <formula>NOT(ISERROR(SEARCH("vuil",B5)))</formula>
    </cfRule>
  </conditionalFormatting>
  <conditionalFormatting sqref="B27:AK36">
    <cfRule type="containsText" dxfId="21" priority="22" operator="containsText" text="vuil">
      <formula>NOT(ISERROR(SEARCH("vuil",B27)))</formula>
    </cfRule>
  </conditionalFormatting>
  <conditionalFormatting sqref="B43">
    <cfRule type="cellIs" dxfId="20" priority="21" stopIfTrue="1" operator="equal">
      <formula>""" """</formula>
    </cfRule>
  </conditionalFormatting>
  <conditionalFormatting sqref="C43:AK43">
    <cfRule type="cellIs" dxfId="19" priority="20" stopIfTrue="1" operator="equal">
      <formula>""" """</formula>
    </cfRule>
  </conditionalFormatting>
  <conditionalFormatting sqref="AG48:AG49">
    <cfRule type="expression" dxfId="18" priority="18">
      <formula>IF($X$51&lt;35,$X$51-35,"geen")</formula>
    </cfRule>
    <cfRule type="expression" dxfId="17" priority="19">
      <formula>IF($X$51&gt;35,$X$51-35,"geen")</formula>
    </cfRule>
  </conditionalFormatting>
  <conditionalFormatting sqref="X49:Y49">
    <cfRule type="containsText" dxfId="16" priority="16" operator="containsText" text="Geen">
      <formula>NOT(ISERROR(SEARCH("Geen",X49)))</formula>
    </cfRule>
    <cfRule type="cellIs" dxfId="15" priority="17" operator="greaterThan">
      <formula>0</formula>
    </cfRule>
  </conditionalFormatting>
  <conditionalFormatting sqref="X51:Y51">
    <cfRule type="containsText" dxfId="14" priority="14" operator="containsText" text="Geen">
      <formula>NOT(ISERROR(SEARCH("Geen",X51)))</formula>
    </cfRule>
    <cfRule type="cellIs" dxfId="13" priority="15" operator="greaterThan">
      <formula>0</formula>
    </cfRule>
  </conditionalFormatting>
  <conditionalFormatting sqref="X52:Y52">
    <cfRule type="containsText" dxfId="12" priority="12" operator="containsText" text="Geen">
      <formula>NOT(ISERROR(SEARCH("Geen",X52)))</formula>
    </cfRule>
    <cfRule type="cellIs" dxfId="11" priority="13" operator="greaterThan">
      <formula>0</formula>
    </cfRule>
  </conditionalFormatting>
  <conditionalFormatting sqref="X53:Y53">
    <cfRule type="containsText" dxfId="10" priority="10" operator="containsText" text="Geen">
      <formula>NOT(ISERROR(SEARCH("Geen",X53)))</formula>
    </cfRule>
    <cfRule type="cellIs" dxfId="9" priority="11" operator="greaterThan">
      <formula>0</formula>
    </cfRule>
  </conditionalFormatting>
  <conditionalFormatting sqref="B5:AK17">
    <cfRule type="cellIs" dxfId="8" priority="8" operator="equal">
      <formula>"wo"</formula>
    </cfRule>
  </conditionalFormatting>
  <conditionalFormatting sqref="B28:AK36">
    <cfRule type="cellIs" dxfId="7" priority="9" operator="equal">
      <formula>"wo"</formula>
    </cfRule>
  </conditionalFormatting>
  <conditionalFormatting sqref="B5:AK13">
    <cfRule type="cellIs" dxfId="6" priority="7" operator="equal">
      <formula>"wo"</formula>
    </cfRule>
  </conditionalFormatting>
  <conditionalFormatting sqref="X50:Y50">
    <cfRule type="containsText" dxfId="5" priority="5" operator="containsText" text="Geen">
      <formula>NOT(ISERROR(SEARCH("Geen",X50)))</formula>
    </cfRule>
    <cfRule type="cellIs" dxfId="4" priority="6" operator="greaterThan">
      <formula>0</formula>
    </cfRule>
  </conditionalFormatting>
  <conditionalFormatting sqref="AA50">
    <cfRule type="cellIs" dxfId="3" priority="2" operator="equal">
      <formula>"Geen"</formula>
    </cfRule>
    <cfRule type="cellIs" dxfId="2" priority="4" operator="greaterThan">
      <formula>0</formula>
    </cfRule>
  </conditionalFormatting>
  <conditionalFormatting sqref="AA51:AA53">
    <cfRule type="cellIs" dxfId="1" priority="1" operator="equal">
      <formula>"Geen"</formula>
    </cfRule>
    <cfRule type="cellIs" dxfId="0" priority="3" operator="greaterThan">
      <formula>0</formula>
    </cfRule>
  </conditionalFormatting>
  <dataValidations disablePrompts="1" count="3">
    <dataValidation type="whole" allowBlank="1" showInputMessage="1" showErrorMessage="1" errorTitle="Fout" error="Vul hier het dagnummer in. (1 - 31)" sqref="T40">
      <formula1>1</formula1>
      <formula2>31</formula2>
    </dataValidation>
    <dataValidation type="whole" allowBlank="1" showInputMessage="1" showErrorMessage="1" errorTitle="Fout" error="Vul hier het maandnummer in. (1 - 12)" sqref="U40">
      <formula1>1</formula1>
      <formula2>12</formula2>
    </dataValidation>
    <dataValidation type="whole" allowBlank="1" showInputMessage="1" showErrorMessage="1" sqref="B1">
      <formula1>1900</formula1>
      <formula2>2200</formula2>
    </dataValidation>
  </dataValidations>
  <printOptions horizontalCentered="1"/>
  <pageMargins left="0.23622047244094491" right="0.23622047244094491" top="0.39370078740157483" bottom="0.31496062992125984" header="0.27559055118110237" footer="0.19685039370078741"/>
  <pageSetup paperSize="9" scale="101" orientation="portrait" r:id="rId1"/>
  <headerFooter alignWithMargins="0"/>
  <ignoredErrors>
    <ignoredError sqref="B8:AJ16 R6:AK6 Z29:AL39 B30:E40 R18:R19"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5601" r:id="rId4" name="Spinner 1">
              <controlPr locked="0" defaultSize="0" print="0" autoPict="0">
                <anchor moveWithCells="1" sizeWithCells="1">
                  <from>
                    <xdr:col>0</xdr:col>
                    <xdr:colOff>142875</xdr:colOff>
                    <xdr:row>0</xdr:row>
                    <xdr:rowOff>57150</xdr:rowOff>
                  </from>
                  <to>
                    <xdr:col>0</xdr:col>
                    <xdr:colOff>381000</xdr:colOff>
                    <xdr:row>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E115"/>
  <sheetViews>
    <sheetView showGridLines="0" showZeros="0" tabSelected="1" zoomScaleNormal="100" workbookViewId="0">
      <pane xSplit="1" topLeftCell="B1" activePane="topRight" state="frozen"/>
      <selection pane="topRight" activeCell="R19" sqref="R19"/>
    </sheetView>
  </sheetViews>
  <sheetFormatPr defaultColWidth="9.140625" defaultRowHeight="13.5" customHeight="1" x14ac:dyDescent="0.2"/>
  <cols>
    <col min="1" max="1" width="15" style="91" customWidth="1"/>
    <col min="2" max="2" width="4.7109375" style="91" customWidth="1"/>
    <col min="3" max="37" width="4.7109375" style="85" customWidth="1"/>
    <col min="38" max="39" width="4.5703125" style="85" customWidth="1"/>
    <col min="40" max="42" width="4.85546875" style="85" customWidth="1"/>
    <col min="43" max="44" width="4.85546875" style="88" customWidth="1"/>
    <col min="45" max="5228" width="4.85546875" style="85" customWidth="1"/>
    <col min="5229" max="5229" width="0" style="85" hidden="1" customWidth="1"/>
    <col min="5230" max="16384" width="9.140625" style="85"/>
  </cols>
  <sheetData>
    <row r="1" spans="1:41" s="87" customFormat="1" ht="21.75" customHeight="1" x14ac:dyDescent="0.2">
      <c r="A1" s="15"/>
      <c r="B1" s="17"/>
      <c r="C1" s="445">
        <f ca="1">TODAY()</f>
        <v>42659</v>
      </c>
      <c r="D1" s="437"/>
      <c r="E1" s="437"/>
      <c r="G1" s="87">
        <f ca="1">WEEKNUM(C1,1)</f>
        <v>43</v>
      </c>
      <c r="T1" s="18"/>
      <c r="AL1" s="88"/>
    </row>
    <row r="2" spans="1:41" ht="16.5" customHeight="1" thickBot="1" x14ac:dyDescent="0.25">
      <c r="A2" s="95">
        <f>jaar</f>
        <v>2017</v>
      </c>
      <c r="B2" s="6">
        <f>DATEVALUE("01/01/"&amp;$A$2)</f>
        <v>42736</v>
      </c>
      <c r="C2" s="9"/>
      <c r="D2" s="10"/>
      <c r="E2" s="10"/>
      <c r="F2" s="10"/>
      <c r="G2" s="10"/>
      <c r="H2" s="7">
        <f>DATEVALUE("01/02/"&amp;$A$2)</f>
        <v>42767</v>
      </c>
      <c r="I2" s="11"/>
      <c r="J2" s="87"/>
      <c r="K2" s="87"/>
      <c r="L2" s="87"/>
      <c r="M2" s="87"/>
      <c r="N2" s="7">
        <f>DATEVALUE("01/03/"&amp;$A$2)</f>
        <v>42795</v>
      </c>
      <c r="O2" s="11"/>
      <c r="P2" s="87"/>
      <c r="Q2" s="87"/>
      <c r="R2" s="87"/>
      <c r="S2" s="87"/>
      <c r="T2" s="8">
        <f>DATEVALUE("01/04/"&amp;$A$2)</f>
        <v>42826</v>
      </c>
      <c r="U2" s="13"/>
      <c r="V2" s="88"/>
      <c r="W2" s="88"/>
      <c r="X2" s="88"/>
      <c r="Y2" s="88"/>
      <c r="Z2" s="8">
        <f>DATEVALUE("01/05/"&amp;$A$2)</f>
        <v>42856</v>
      </c>
      <c r="AA2" s="13"/>
      <c r="AB2" s="88"/>
      <c r="AC2" s="88"/>
      <c r="AD2" s="88"/>
      <c r="AE2" s="88"/>
      <c r="AF2" s="8">
        <f>DATEVALUE("01/06/"&amp;$A$2)</f>
        <v>42887</v>
      </c>
      <c r="AG2" s="13"/>
      <c r="AH2" s="88"/>
      <c r="AI2" s="88"/>
      <c r="AJ2" s="88"/>
      <c r="AK2" s="88"/>
    </row>
    <row r="3" spans="1:41" ht="16.5" customHeight="1" x14ac:dyDescent="0.2">
      <c r="A3" s="16"/>
      <c r="B3" s="41">
        <f>1+INT((B2-DATE(YEAR(B2+4-WEEKDAY(B2+6)),1,5)+WEEKDAY(DATE(YEAR(B2+4-WEEKDAY(B2+6)),1,3)))/7)</f>
        <v>52</v>
      </c>
      <c r="C3" s="42">
        <f>IF(C4="","",1+INT((C4-DATE(YEAR(C4+4-WEEKDAY(C4+6)),1,5)+WEEKDAY(DATE(YEAR(C4+4-WEEKDAY(C4+6)),1,3)))/7))</f>
        <v>1</v>
      </c>
      <c r="D3" s="43">
        <f>IF(D4="","",1+INT((D4-DATE(YEAR(D4+4-WEEKDAY(D4+6)),1,5)+WEEKDAY(DATE(YEAR(D4+4-WEEKDAY(D4+6)),1,3)))/7))</f>
        <v>2</v>
      </c>
      <c r="E3" s="42">
        <f>IF(E4="","",1+INT((E4-DATE(YEAR(E4+4-WEEKDAY(E4+6)),1,5)+WEEKDAY(DATE(YEAR(E4+4-WEEKDAY(E4+6)),1,3)))/7))</f>
        <v>3</v>
      </c>
      <c r="F3" s="43">
        <f>IF(F4="","",1+INT((F4-DATE(YEAR(F4+4-WEEKDAY(F4+6)),1,5)+WEEKDAY(DATE(YEAR(F4+4-WEEKDAY(F4+6)),1,3)))/7))</f>
        <v>4</v>
      </c>
      <c r="G3" s="42">
        <f>IF(G4="","",1+INT((G4-DATE(YEAR(G4+4-WEEKDAY(G4+6)),1,5)+WEEKDAY(DATE(YEAR(G4+4-WEEKDAY(G4+6)),1,3)))/7))</f>
        <v>5</v>
      </c>
      <c r="H3" s="43">
        <f>1+INT((H2-DATE(YEAR(H2+4-WEEKDAY(H2+6)),1,5)+WEEKDAY(DATE(YEAR(H2+4-WEEKDAY(H2+6)),1,3)))/7)</f>
        <v>5</v>
      </c>
      <c r="I3" s="44">
        <f>IF(I4="","",1+INT((I4-DATE(YEAR(I4+4-WEEKDAY(I4+6)),1,5)+WEEKDAY(DATE(YEAR(I4+4-WEEKDAY(I4+6)),1,3)))/7))</f>
        <v>6</v>
      </c>
      <c r="J3" s="42">
        <f>IF(J4="","",1+INT((J4-DATE(YEAR(J4+4-WEEKDAY(J4+6)),1,5)+WEEKDAY(DATE(YEAR(J4+4-WEEKDAY(J4+6)),1,3)))/7))</f>
        <v>7</v>
      </c>
      <c r="K3" s="42">
        <f>IF(K4="","",1+INT((K4-DATE(YEAR(K4+4-WEEKDAY(K4+6)),1,5)+WEEKDAY(DATE(YEAR(K4+4-WEEKDAY(K4+6)),1,3)))/7))</f>
        <v>8</v>
      </c>
      <c r="L3" s="43">
        <f>IF(L4="","",1+INT((L4-DATE(YEAR(L4+4-WEEKDAY(L4+6)),1,5)+WEEKDAY(DATE(YEAR(L4+4-WEEKDAY(L4+6)),1,3)))/7))</f>
        <v>9</v>
      </c>
      <c r="M3" s="42" t="str">
        <f>IF(M4="","",1+INT((M4-DATE(YEAR(M4+4-WEEKDAY(M4+6)),1,5)+WEEKDAY(DATE(YEAR(M4+4-WEEKDAY(M4+6)),1,3)))/7))</f>
        <v/>
      </c>
      <c r="N3" s="43">
        <f>1+INT((N2-DATE(YEAR(N2+4-WEEKDAY(N2+6)),1,5)+WEEKDAY(DATE(YEAR(N2+4-WEEKDAY(N2+6)),1,3)))/7)</f>
        <v>9</v>
      </c>
      <c r="O3" s="44">
        <f>IF(O4="","",1+INT((O4-DATE(YEAR(O4+4-WEEKDAY(O4+6)),1,5)+WEEKDAY(DATE(YEAR(O4+4-WEEKDAY(O4+6)),1,3)))/7))</f>
        <v>10</v>
      </c>
      <c r="P3" s="42">
        <f>IF(P4="","",1+INT((P4-DATE(YEAR(P4+4-WEEKDAY(P4+6)),1,5)+WEEKDAY(DATE(YEAR(P4+4-WEEKDAY(P4+6)),1,3)))/7))</f>
        <v>11</v>
      </c>
      <c r="Q3" s="42">
        <f>IF(Q4="","",1+INT((Q4-DATE(YEAR(Q4+4-WEEKDAY(Q4+6)),1,5)+WEEKDAY(DATE(YEAR(Q4+4-WEEKDAY(Q4+6)),1,3)))/7))</f>
        <v>12</v>
      </c>
      <c r="R3" s="43">
        <f>IF(R4="","",1+INT((R4-DATE(YEAR(R4+4-WEEKDAY(R4+6)),1,5)+WEEKDAY(DATE(YEAR(R4+4-WEEKDAY(R4+6)),1,3)))/7))</f>
        <v>13</v>
      </c>
      <c r="S3" s="42" t="str">
        <f>IF(S4="","",1+INT((S4-DATE(YEAR(S4+4-WEEKDAY(S4+6)),1,5)+WEEKDAY(DATE(YEAR(S4+4-WEEKDAY(S4+6)),1,3)))/7))</f>
        <v/>
      </c>
      <c r="T3" s="45">
        <f>1+INT((T2-DATE(YEAR(T2+4-WEEKDAY(T2+6)),1,5)+WEEKDAY(DATE(YEAR(T2+4-WEEKDAY(T2+6)),1,3)))/7)</f>
        <v>13</v>
      </c>
      <c r="U3" s="46">
        <f>IF(U4="","",1+INT((U4-DATE(YEAR(U4+4-WEEKDAY(U4+6)),1,5)+WEEKDAY(DATE(YEAR(U4+4-WEEKDAY(U4+6)),1,3)))/7))</f>
        <v>14</v>
      </c>
      <c r="V3" s="45">
        <f>IF(V4="","",1+INT((V4-DATE(YEAR(V4+4-WEEKDAY(V4+6)),1,5)+WEEKDAY(DATE(YEAR(V4+4-WEEKDAY(V4+6)),1,3)))/7))</f>
        <v>15</v>
      </c>
      <c r="W3" s="46">
        <f>IF(W4="","",1+INT((W4-DATE(YEAR(W4+4-WEEKDAY(W4+6)),1,5)+WEEKDAY(DATE(YEAR(W4+4-WEEKDAY(W4+6)),1,3)))/7))</f>
        <v>16</v>
      </c>
      <c r="X3" s="45">
        <f>IF(X4="","",1+INT((X4-DATE(YEAR(X4+4-WEEKDAY(X4+6)),1,5)+WEEKDAY(DATE(YEAR(X4+4-WEEKDAY(X4+6)),1,3)))/7))</f>
        <v>17</v>
      </c>
      <c r="Y3" s="45" t="str">
        <f>IF(Y4="","",1+INT((Y4-DATE(YEAR(Y4+4-WEEKDAY(Y4+6)),1,5)+WEEKDAY(DATE(YEAR(Y4+4-WEEKDAY(Y4+6)),1,3)))/7))</f>
        <v/>
      </c>
      <c r="Z3" s="47">
        <f>1+INT((Z2-DATE(YEAR(Z2+4-WEEKDAY(Z2+6)),1,5)+WEEKDAY(DATE(YEAR(Z2+4-WEEKDAY(Z2+6)),1,3)))/7)</f>
        <v>18</v>
      </c>
      <c r="AA3" s="46">
        <f>IF(AA4="","",1+INT((AA4-DATE(YEAR(AA4+4-WEEKDAY(AA4+6)),1,5)+WEEKDAY(DATE(YEAR(AA4+4-WEEKDAY(AA4+6)),1,3)))/7))</f>
        <v>19</v>
      </c>
      <c r="AB3" s="45">
        <f>IF(AB4="","",1+INT((AB4-DATE(YEAR(AB4+4-WEEKDAY(AB4+6)),1,5)+WEEKDAY(DATE(YEAR(AB4+4-WEEKDAY(AB4+6)),1,3)))/7))</f>
        <v>20</v>
      </c>
      <c r="AC3" s="46">
        <f>IF(AC4="","",1+INT((AC4-DATE(YEAR(AC4+4-WEEKDAY(AC4+6)),1,5)+WEEKDAY(DATE(YEAR(AC4+4-WEEKDAY(AC4+6)),1,3)))/7))</f>
        <v>21</v>
      </c>
      <c r="AD3" s="45">
        <f>IF(AD4="","",1+INT((AD4-DATE(YEAR(AD4+4-WEEKDAY(AD4+6)),1,5)+WEEKDAY(DATE(YEAR(AD4+4-WEEKDAY(AD4+6)),1,3)))/7))</f>
        <v>22</v>
      </c>
      <c r="AE3" s="45" t="str">
        <f>IF(AE4="","",1+INT((AE4-DATE(YEAR(AE4+4-WEEKDAY(AE4+6)),1,5)+WEEKDAY(DATE(YEAR(AE4+4-WEEKDAY(AE4+6)),1,3)))/7))</f>
        <v/>
      </c>
      <c r="AF3" s="47">
        <f>1+INT((AF2-DATE(YEAR(AF2+4-WEEKDAY(AF2+6)),1,5)+WEEKDAY(DATE(YEAR(AF2+4-WEEKDAY(AF2+6)),1,3)))/7)</f>
        <v>22</v>
      </c>
      <c r="AG3" s="45">
        <f>IF(AG4="","",1+INT((AG4-DATE(YEAR(AG4+4-WEEKDAY(AG4+6)),1,5)+WEEKDAY(DATE(YEAR(AG4+4-WEEKDAY(AG4+6)),1,3)))/7))</f>
        <v>23</v>
      </c>
      <c r="AH3" s="47">
        <f>IF(AH4="","",1+INT((AH4-DATE(YEAR(AH4+4-WEEKDAY(AH4+6)),1,5)+WEEKDAY(DATE(YEAR(AH4+4-WEEKDAY(AH4+6)),1,3)))/7))</f>
        <v>24</v>
      </c>
      <c r="AI3" s="46">
        <f>IF(AI4="","",1+INT((AI4-DATE(YEAR(AI4+4-WEEKDAY(AI4+6)),1,5)+WEEKDAY(DATE(YEAR(AI4+4-WEEKDAY(AI4+6)),1,3)))/7))</f>
        <v>25</v>
      </c>
      <c r="AJ3" s="45">
        <f>IF(AJ4="","",1+INT((AJ4-DATE(YEAR(AJ4+4-WEEKDAY(AJ4+6)),1,5)+WEEKDAY(DATE(YEAR(AJ4+4-WEEKDAY(AJ4+6)),1,3)))/7))</f>
        <v>26</v>
      </c>
      <c r="AK3" s="121" t="str">
        <f>IF(AK4="","",1+INT((AK4-DATE(YEAR(AK4+4-WEEKDAY(AK4+6)),1,5)+WEEKDAY(DATE(YEAR(AK4+4-WEEKDAY(AK4+6)),1,3)))/7))</f>
        <v/>
      </c>
    </row>
    <row r="4" spans="1:41" s="87" customFormat="1" ht="12" customHeight="1" x14ac:dyDescent="0.2">
      <c r="A4" s="19" t="s">
        <v>0</v>
      </c>
      <c r="B4" s="34" t="str">
        <f>IF(TEXT(B2,"dddd")=$A4,B2,"")</f>
        <v/>
      </c>
      <c r="C4" s="29">
        <f>B16+1</f>
        <v>42737</v>
      </c>
      <c r="D4" s="3">
        <f>C16+1</f>
        <v>42744</v>
      </c>
      <c r="E4" s="29">
        <f>D16+1</f>
        <v>42751</v>
      </c>
      <c r="F4" s="3">
        <f>IF(AND(E16&lt;&gt;"",IF(ISERROR(TEXT(E16+1,"mmm")),"",TEXT(E16+1,"mmm"))=TEXT(B2,"mmm")),E16+1,"")</f>
        <v>42758</v>
      </c>
      <c r="G4" s="35">
        <f>IF(AND(F16&lt;&gt;"",IF(ISERROR(TEXT(F16+1,"mmm")),"",TEXT(F16+1,"mmm"))=TEXT(B2,"mmm")),F16+1,"")</f>
        <v>42765</v>
      </c>
      <c r="H4" s="3" t="str">
        <f>IF(TEXT(H2,"dddd")=$A4,H2,"")</f>
        <v/>
      </c>
      <c r="I4" s="29">
        <f>H16+1</f>
        <v>42772</v>
      </c>
      <c r="J4" s="3">
        <f>I16+1</f>
        <v>42779</v>
      </c>
      <c r="K4" s="223">
        <f>J16+1</f>
        <v>42786</v>
      </c>
      <c r="L4" s="3">
        <f>IF(AND(K16&lt;&gt;"",IF(ISERROR(TEXT(K16+1,"mmm")),"",TEXT(K16+1,"mmm"))=TEXT(H2,"mmm")),K16+1,"")</f>
        <v>42793</v>
      </c>
      <c r="M4" s="24" t="str">
        <f>IF(AND(L16&lt;&gt;"",IF(ISERROR(TEXT(L16+1,"mmm")),"",TEXT(L16+1,"mmm"))=TEXT(H2,"mmm")),L16+1,"")</f>
        <v/>
      </c>
      <c r="N4" s="34" t="str">
        <f>IF(TEXT(N2,"dddd")=$A4,N2,"")</f>
        <v/>
      </c>
      <c r="O4" s="29">
        <f>N16+1</f>
        <v>42800</v>
      </c>
      <c r="P4" s="3">
        <f>O16+1</f>
        <v>42807</v>
      </c>
      <c r="Q4" s="29">
        <f>P16+1</f>
        <v>42814</v>
      </c>
      <c r="R4" s="3">
        <f>IF(AND(Q16&lt;&gt;"",IF(ISERROR(TEXT(Q16+1,"mmm")),"",TEXT(Q16+1,"mmm"))=TEXT(N2,"mmm")),Q16+1,"")</f>
        <v>42821</v>
      </c>
      <c r="S4" s="35" t="str">
        <f>IF(AND(R16&lt;&gt;"",IF(ISERROR(TEXT(R16+1,"mmm")),"",TEXT(R16+1,"mmm"))=TEXT(N2,"mmm")),R16+1,"")</f>
        <v/>
      </c>
      <c r="T4" s="3" t="str">
        <f>IF(TEXT(T2,"dddd")=$A4,T2,"")</f>
        <v/>
      </c>
      <c r="U4" s="29">
        <f>T16+1</f>
        <v>42828</v>
      </c>
      <c r="V4" s="29">
        <f>U16+1</f>
        <v>42835</v>
      </c>
      <c r="W4" s="155">
        <f>V16+1</f>
        <v>42842</v>
      </c>
      <c r="X4" s="3">
        <f>IF(AND(W16&lt;&gt;"",IF(ISERROR(TEXT(W16+1,"mmm")),"",TEXT(W16+1,"mmm"))=TEXT(T2,"mmm")),W16+1,"")</f>
        <v>42849</v>
      </c>
      <c r="Y4" s="24" t="str">
        <f>IF(AND(X16&lt;&gt;"",IF(ISERROR(TEXT(X16+1,"mmm")),"",TEXT(X16+1,"mmm"))=TEXT(T2,"mmm")),X16+1,"")</f>
        <v/>
      </c>
      <c r="Z4" s="34">
        <f>IF(TEXT(Z2,"dddd")=$A4,Z2,"")</f>
        <v>42856</v>
      </c>
      <c r="AA4" s="29">
        <f>Z16+1</f>
        <v>42863</v>
      </c>
      <c r="AB4" s="29">
        <f>AA16+1</f>
        <v>42870</v>
      </c>
      <c r="AC4" s="155">
        <f>AB16+1</f>
        <v>42877</v>
      </c>
      <c r="AD4" s="3">
        <f>IF(AND(AC16&lt;&gt;"",IF(ISERROR(TEXT(AC16+1,"mmm")),"",TEXT(AC16+1,"mmm"))=TEXT(Z2,"mmm")),AC16+1,"")</f>
        <v>42884</v>
      </c>
      <c r="AE4" s="35" t="str">
        <f>IF(AND(AD16&lt;&gt;"",IF(ISERROR(TEXT(AD16+1,"mmm")),"",TEXT(AD16+1,"mmm"))=TEXT(Z2,"mmm")),AD16+1,"")</f>
        <v/>
      </c>
      <c r="AF4" s="3" t="str">
        <f>IF(TEXT(AF2,"dddd")=$A4,AF2,"")</f>
        <v/>
      </c>
      <c r="AG4" s="29">
        <f>AF16+1</f>
        <v>42891</v>
      </c>
      <c r="AH4" s="3">
        <f>AG16+1</f>
        <v>42898</v>
      </c>
      <c r="AI4" s="29">
        <f>AH16+1</f>
        <v>42905</v>
      </c>
      <c r="AJ4" s="3">
        <f>IF(AND(AI16&lt;&gt;"",IF(ISERROR(TEXT(AI16+1,"mmm")),"",TEXT(AI16+1,"mmm"))=TEXT(AF2,"mmm")),AI16+1,"")</f>
        <v>42912</v>
      </c>
      <c r="AK4" s="35" t="str">
        <f>IF(AND(AJ16&lt;&gt;"",IF(ISERROR(TEXT(AJ16+1,"mmm")),"",TEXT(AJ16+1,"mmm"))=TEXT(AF2,"mmm")),AJ16+1,"")</f>
        <v/>
      </c>
      <c r="AM4"/>
      <c r="AO4" s="87">
        <v>0</v>
      </c>
    </row>
    <row r="5" spans="1:41" s="87" customFormat="1" ht="12" customHeight="1" x14ac:dyDescent="0.2">
      <c r="A5" s="12"/>
      <c r="B5" s="32"/>
      <c r="C5" s="28"/>
      <c r="D5" s="86"/>
      <c r="E5" s="28"/>
      <c r="F5" s="86"/>
      <c r="G5" s="33"/>
      <c r="H5" s="86"/>
      <c r="I5" s="28"/>
      <c r="J5" s="86"/>
      <c r="K5" s="224"/>
      <c r="L5" s="86"/>
      <c r="M5" s="25"/>
      <c r="N5" s="32"/>
      <c r="O5" s="28"/>
      <c r="P5" s="86"/>
      <c r="Q5" s="28"/>
      <c r="R5" s="86" t="str">
        <f>IF(ISNA(VLOOKUP(R4,feestdagen,5,0))=TRUE," ","F")</f>
        <v xml:space="preserve"> </v>
      </c>
      <c r="S5" s="33"/>
      <c r="T5" s="86" t="str">
        <f>IF(ISNA(VLOOKUP(T4,feestdagen,5,0))=TRUE," ","F")</f>
        <v xml:space="preserve"> </v>
      </c>
      <c r="U5" s="28" t="str">
        <f>IF(ISNA(VLOOKUP(U4,feestdagen,5,0))=TRUE," ","F")</f>
        <v xml:space="preserve"> </v>
      </c>
      <c r="V5" s="28" t="str">
        <f>IF(ISNA(VLOOKUP(V4,feestdagen,5,0))=TRUE," ","F")</f>
        <v xml:space="preserve"> </v>
      </c>
      <c r="W5" s="156" t="str">
        <f>IF(ISNA(VLOOKUP(W4,feestdagen,5,0))=TRUE," ","F")</f>
        <v>F</v>
      </c>
      <c r="X5" s="86"/>
      <c r="Y5" s="25"/>
      <c r="Z5" s="32" t="str">
        <f t="shared" ref="Z5:AH5" si="0">IF(ISNA(VLOOKUP(Z4,feestdagen,5,0))=TRUE," ","F")</f>
        <v>F</v>
      </c>
      <c r="AA5" s="28" t="str">
        <f t="shared" si="0"/>
        <v xml:space="preserve"> </v>
      </c>
      <c r="AB5" s="28" t="str">
        <f t="shared" si="0"/>
        <v xml:space="preserve"> </v>
      </c>
      <c r="AC5" s="156" t="str">
        <f t="shared" si="0"/>
        <v xml:space="preserve"> </v>
      </c>
      <c r="AD5" s="86" t="str">
        <f t="shared" si="0"/>
        <v xml:space="preserve"> </v>
      </c>
      <c r="AE5" s="33" t="str">
        <f t="shared" si="0"/>
        <v xml:space="preserve"> </v>
      </c>
      <c r="AF5" s="86" t="str">
        <f t="shared" si="0"/>
        <v xml:space="preserve"> </v>
      </c>
      <c r="AG5" s="28" t="str">
        <f t="shared" si="0"/>
        <v>F</v>
      </c>
      <c r="AH5" s="86" t="str">
        <f t="shared" si="0"/>
        <v xml:space="preserve"> </v>
      </c>
      <c r="AI5" s="28"/>
      <c r="AJ5" s="86"/>
      <c r="AK5" s="33"/>
      <c r="AM5"/>
    </row>
    <row r="6" spans="1:41" ht="12" customHeight="1" x14ac:dyDescent="0.2">
      <c r="A6" s="19" t="s">
        <v>1</v>
      </c>
      <c r="B6" s="34" t="str">
        <f>IF(AND(B4="",TEXT(B2,"dddd")=$A6),B2,IF(AND(B4&lt;&gt;""),B4+1,""))</f>
        <v/>
      </c>
      <c r="C6" s="29">
        <f>C4+1</f>
        <v>42738</v>
      </c>
      <c r="D6" s="3">
        <f>D4+1</f>
        <v>42745</v>
      </c>
      <c r="E6" s="29">
        <f>E4+1</f>
        <v>42752</v>
      </c>
      <c r="F6" s="3">
        <f>IF(AND(F4&lt;&gt;"",IF(ISERROR(TEXT(F4+1,"mmm")),"",TEXT(F4+1,"mmm"))=TEXT(B2,"mmm")),F4+1,"")</f>
        <v>42759</v>
      </c>
      <c r="G6" s="35">
        <f>IF(AND(G4&lt;&gt;"",IF(ISERROR(TEXT(G4+1,"mmm")),"",TEXT(G4+1,"mmm"))=TEXT(B2,"mmm")),G4+1,"")</f>
        <v>42766</v>
      </c>
      <c r="H6" s="3" t="str">
        <f>IF(AND(H4="",TEXT(H2,"dddd")=$A6),H2,IF(AND(H4&lt;&gt;""),H4+1,""))</f>
        <v/>
      </c>
      <c r="I6" s="29">
        <f>I4+1</f>
        <v>42773</v>
      </c>
      <c r="J6" s="3">
        <f>J4+1</f>
        <v>42780</v>
      </c>
      <c r="K6" s="29">
        <f>K4+1</f>
        <v>42787</v>
      </c>
      <c r="L6" s="3">
        <f>IF(AND(L4&lt;&gt;"",IF(ISERROR(TEXT(L4+1,"mmm")),"",TEXT(L4+1,"mmm"))=TEXT(H2,"mmm")),L4+1,"")</f>
        <v>42794</v>
      </c>
      <c r="M6" s="24" t="str">
        <f>IF(AND(M4&lt;&gt;"",IF(ISERROR(TEXT(M4+1,"mmm")),"",TEXT(M4+1,"mmm"))=TEXT(H2,"mmm")),M4+1,"")</f>
        <v/>
      </c>
      <c r="N6" s="34" t="str">
        <f>IF(AND(N4="",TEXT(N2,"dddd")=$A6),N2,IF(AND(N4&lt;&gt;""),N4+1,""))</f>
        <v/>
      </c>
      <c r="O6" s="29">
        <f>O4+1</f>
        <v>42801</v>
      </c>
      <c r="P6" s="3">
        <f>P4+1</f>
        <v>42808</v>
      </c>
      <c r="Q6" s="29">
        <f>Q4+1</f>
        <v>42815</v>
      </c>
      <c r="R6" s="3">
        <f>IF(AND(R4&lt;&gt;"",IF(ISERROR(TEXT(R4+1,"mmm")),"",TEXT(R4+1,"mmm"))=TEXT(N2,"mmm")),R4+1,"")</f>
        <v>42822</v>
      </c>
      <c r="S6" s="35" t="str">
        <f>IF(AND(S4&lt;&gt;"",IF(ISERROR(TEXT(S4+1,"mmm")),"",TEXT(S4+1,"mmm"))=TEXT(N2,"mmm")),S4+1,"")</f>
        <v/>
      </c>
      <c r="T6" s="3" t="str">
        <f>IF(AND(T4="",TEXT(T2,"dddd")=$A6),T2,IF(AND(T4&lt;&gt;""),T4+1,""))</f>
        <v/>
      </c>
      <c r="U6" s="29">
        <f>U4+1</f>
        <v>42829</v>
      </c>
      <c r="V6" s="29">
        <f>V4+1</f>
        <v>42836</v>
      </c>
      <c r="W6" s="155">
        <f>W4+1</f>
        <v>42843</v>
      </c>
      <c r="X6" s="3">
        <f>IF(AND(X4&lt;&gt;"",IF(ISERROR(TEXT(X4+1,"mmm")),"",TEXT(X4+1,"mmm"))=TEXT(T2,"mmm")),X4+1,"")</f>
        <v>42850</v>
      </c>
      <c r="Y6" s="24" t="str">
        <f>IF(AND(Y4&lt;&gt;"",IF(ISERROR(TEXT(Y4+1,"mmm")),"",TEXT(Y4+1,"mmm"))=TEXT(T2,"mmm")),Y4+1,"")</f>
        <v/>
      </c>
      <c r="Z6" s="34">
        <f>IF(AND(Z4="",TEXT(Z2,"dddd")=$A6),Z2,IF(AND(Z4&lt;&gt;""),Z4+1,""))</f>
        <v>42857</v>
      </c>
      <c r="AA6" s="29">
        <f>AA4+1</f>
        <v>42864</v>
      </c>
      <c r="AB6" s="29">
        <f>AB4+1</f>
        <v>42871</v>
      </c>
      <c r="AC6" s="155">
        <f>AC4+1</f>
        <v>42878</v>
      </c>
      <c r="AD6" s="3">
        <f>IF(AND(AD4&lt;&gt;"",IF(ISERROR(TEXT(AD4+1,"mmm")),"",TEXT(AD4+1,"mmm"))=TEXT(Z2,"mmm")),AD4+1,"")</f>
        <v>42885</v>
      </c>
      <c r="AE6" s="35" t="str">
        <f>IF(AND(AE4&lt;&gt;"",IF(ISERROR(TEXT(AE4+1,"mmm")),"",TEXT(AE4+1,"mmm"))=TEXT(Z2,"mmm")),AE4+1,"")</f>
        <v/>
      </c>
      <c r="AF6" s="3" t="str">
        <f>IF(AND(AF4="",TEXT(AF2,"dddd")=$A6),AF2,IF(AND(AF4&lt;&gt;""),AF4+1,""))</f>
        <v/>
      </c>
      <c r="AG6" s="29">
        <f>AG4+1</f>
        <v>42892</v>
      </c>
      <c r="AH6" s="3">
        <f>AH4+1</f>
        <v>42899</v>
      </c>
      <c r="AI6" s="29">
        <f>AI4+1</f>
        <v>42906</v>
      </c>
      <c r="AJ6" s="3">
        <f>IF(AND(AJ4&lt;&gt;"",IF(ISERROR(TEXT(AJ4+1,"mmm")),"",TEXT(AJ4+1,"mmm"))=TEXT(AF2,"mmm")),AJ4+1,"")</f>
        <v>42913</v>
      </c>
      <c r="AK6" s="35" t="str">
        <f>IF(AND(AK4&lt;&gt;"",IF(ISERROR(TEXT(AK4+1,"mmm")),"",TEXT(AK4+1,"mmm"))=TEXT(AF2,"mmm")),AK4+1,"")</f>
        <v/>
      </c>
      <c r="AM6"/>
      <c r="AN6" s="87"/>
    </row>
    <row r="7" spans="1:41" s="87" customFormat="1" ht="12" customHeight="1" x14ac:dyDescent="0.2">
      <c r="A7" s="12"/>
      <c r="B7" s="32" t="str">
        <f>IF(ISNA(VLOOKUP(B6,feestdagen,5,0))=TRUE," ","F")</f>
        <v xml:space="preserve"> </v>
      </c>
      <c r="C7" s="28"/>
      <c r="D7" s="86"/>
      <c r="E7" s="28"/>
      <c r="F7" s="86"/>
      <c r="G7" s="33"/>
      <c r="H7" s="86"/>
      <c r="I7" s="28"/>
      <c r="J7" s="86"/>
      <c r="K7" s="28"/>
      <c r="L7" s="86"/>
      <c r="M7" s="25"/>
      <c r="N7" s="32"/>
      <c r="O7" s="28"/>
      <c r="P7" s="86"/>
      <c r="Q7" s="28"/>
      <c r="R7" s="86" t="str">
        <f>IF(ISNA(VLOOKUP(R6,feestdagen,5,0))=TRUE," ","F")</f>
        <v xml:space="preserve"> </v>
      </c>
      <c r="S7" s="33"/>
      <c r="T7" s="86" t="str">
        <f>IF(ISNA(VLOOKUP(T6,feestdagen,5,0))=TRUE," ","F")</f>
        <v xml:space="preserve"> </v>
      </c>
      <c r="U7" s="28" t="str">
        <f>IF(ISNA(VLOOKUP(U6,feestdagen,5,0))=TRUE," ","F")</f>
        <v xml:space="preserve"> </v>
      </c>
      <c r="V7" s="28" t="str">
        <f>IF(ISNA(VLOOKUP(V6,feestdagen,5,0))=TRUE," ","F")</f>
        <v xml:space="preserve"> </v>
      </c>
      <c r="W7" s="156" t="str">
        <f>IF(ISNA(VLOOKUP(W6,feestdagen,5,0))=TRUE," ","F")</f>
        <v xml:space="preserve"> </v>
      </c>
      <c r="X7" s="86"/>
      <c r="Y7" s="25"/>
      <c r="Z7" s="32" t="str">
        <f t="shared" ref="Z7:AH7" si="1">IF(ISNA(VLOOKUP(Z6,feestdagen,5,0))=TRUE," ","F")</f>
        <v xml:space="preserve"> </v>
      </c>
      <c r="AA7" s="28" t="str">
        <f t="shared" si="1"/>
        <v xml:space="preserve"> </v>
      </c>
      <c r="AB7" s="28" t="str">
        <f t="shared" si="1"/>
        <v xml:space="preserve"> </v>
      </c>
      <c r="AC7" s="156" t="str">
        <f t="shared" si="1"/>
        <v xml:space="preserve"> </v>
      </c>
      <c r="AD7" s="86" t="str">
        <f t="shared" si="1"/>
        <v xml:space="preserve"> </v>
      </c>
      <c r="AE7" s="33" t="str">
        <f t="shared" si="1"/>
        <v xml:space="preserve"> </v>
      </c>
      <c r="AF7" s="86" t="str">
        <f t="shared" si="1"/>
        <v xml:space="preserve"> </v>
      </c>
      <c r="AG7" s="28" t="str">
        <f t="shared" si="1"/>
        <v xml:space="preserve"> </v>
      </c>
      <c r="AH7" s="86" t="str">
        <f t="shared" si="1"/>
        <v xml:space="preserve"> </v>
      </c>
      <c r="AI7" s="28"/>
      <c r="AJ7" s="86"/>
      <c r="AK7" s="33"/>
      <c r="AM7"/>
    </row>
    <row r="8" spans="1:41" ht="12" customHeight="1" x14ac:dyDescent="0.2">
      <c r="A8" s="19" t="s">
        <v>2</v>
      </c>
      <c r="B8" s="34" t="str">
        <f>IF(AND(B6="",TEXT(B2,"dddd")=$A8),B2,IF(AND(B6&lt;&gt;""),B6+1,""))</f>
        <v/>
      </c>
      <c r="C8" s="29">
        <f>C6+1</f>
        <v>42739</v>
      </c>
      <c r="D8" s="3">
        <f>D6+1</f>
        <v>42746</v>
      </c>
      <c r="E8" s="29">
        <f>E6+1</f>
        <v>42753</v>
      </c>
      <c r="F8" s="3">
        <f>IF(AND(F6&lt;&gt;"",IF(ISERROR(TEXT(F6+1,"mmm")),"",TEXT(F6+1,"mmm"))=TEXT(B2,"mmm")),F6+1,"")</f>
        <v>42760</v>
      </c>
      <c r="G8" s="35" t="str">
        <f>IF(AND(G6&lt;&gt;"",IF(ISERROR(TEXT(G6+1,"mmm")),"",TEXT(G6+1,"mmm"))=TEXT(B2,"mmm")),G6+1,"")</f>
        <v/>
      </c>
      <c r="H8" s="3">
        <f>IF(AND(H6="",TEXT(H2,"dddd")=$A8),H2,IF(AND(H6&lt;&gt;""),H6+1,""))</f>
        <v>42767</v>
      </c>
      <c r="I8" s="29">
        <f>I6+1</f>
        <v>42774</v>
      </c>
      <c r="J8" s="3">
        <f>J6+1</f>
        <v>42781</v>
      </c>
      <c r="K8" s="29">
        <f>K6+1</f>
        <v>42788</v>
      </c>
      <c r="L8" s="3" t="str">
        <f>IF(AND(L6&lt;&gt;"",IF(ISERROR(TEXT(L6+1,"mmm")),"",TEXT(L6+1,"mmm"))=TEXT(H2,"mmm")),L6+1,"")</f>
        <v/>
      </c>
      <c r="M8" s="24" t="str">
        <f>IF(AND(M6&lt;&gt;"",IF(ISERROR(TEXT(M6+1,"mmm")),"",TEXT(M6+1,"mmm"))=TEXT(H2,"mmm")),M6+1,"")</f>
        <v/>
      </c>
      <c r="N8" s="34">
        <f>IF(AND(N6="",TEXT(N2,"dddd")=$A8),N2,IF(AND(N6&lt;&gt;""),N6+1,""))</f>
        <v>42795</v>
      </c>
      <c r="O8" s="29">
        <f>O6+1</f>
        <v>42802</v>
      </c>
      <c r="P8" s="3">
        <f>P6+1</f>
        <v>42809</v>
      </c>
      <c r="Q8" s="29">
        <f>Q6+1</f>
        <v>42816</v>
      </c>
      <c r="R8" s="3">
        <f>IF(AND(R6&lt;&gt;"",IF(ISERROR(TEXT(R6+1,"mmm")),"",TEXT(R6+1,"mmm"))=TEXT(N2,"mmm")),R6+1,"")</f>
        <v>42823</v>
      </c>
      <c r="S8" s="35" t="str">
        <f>IF(AND(S6&lt;&gt;"",IF(ISERROR(TEXT(S6+1,"mmm")),"",TEXT(S6+1,"mmm"))=TEXT(N2,"mmm")),S6+1,"")</f>
        <v/>
      </c>
      <c r="T8" s="3" t="str">
        <f>IF(AND(T6="",TEXT(T2,"dddd")=$A8),T2,IF(AND(T6&lt;&gt;""),T6+1,""))</f>
        <v/>
      </c>
      <c r="U8" s="29">
        <f>U6+1</f>
        <v>42830</v>
      </c>
      <c r="V8" s="29">
        <f>V6+1</f>
        <v>42837</v>
      </c>
      <c r="W8" s="155">
        <f>W6+1</f>
        <v>42844</v>
      </c>
      <c r="X8" s="3">
        <f>IF(AND(X6&lt;&gt;"",IF(ISERROR(TEXT(X6+1,"mmm")),"",TEXT(X6+1,"mmm"))=TEXT(T2,"mmm")),X6+1,"")</f>
        <v>42851</v>
      </c>
      <c r="Y8" s="24" t="str">
        <f>IF(AND(Y6&lt;&gt;"",IF(ISERROR(TEXT(Y6+1,"mmm")),"",TEXT(Y6+1,"mmm"))=TEXT(T2,"mmm")),Y6+1,"")</f>
        <v/>
      </c>
      <c r="Z8" s="34">
        <f>IF(AND(Z6="",TEXT(Z2,"dddd")=$A8),Z2,IF(AND(Z6&lt;&gt;""),Z6+1,""))</f>
        <v>42858</v>
      </c>
      <c r="AA8" s="29">
        <f>AA6+1</f>
        <v>42865</v>
      </c>
      <c r="AB8" s="29">
        <f>AB6+1</f>
        <v>42872</v>
      </c>
      <c r="AC8" s="155">
        <f>AC6+1</f>
        <v>42879</v>
      </c>
      <c r="AD8" s="3">
        <f>IF(AND(AD6&lt;&gt;"",IF(ISERROR(TEXT(AD6+1,"mmm")),"",TEXT(AD6+1,"mmm"))=TEXT(Z2,"mmm")),AD6+1,"")</f>
        <v>42886</v>
      </c>
      <c r="AE8" s="35" t="str">
        <f>IF(AND(AE6&lt;&gt;"",IF(ISERROR(TEXT(AE6+1,"mmm")),"",TEXT(AE6+1,"mmm"))=TEXT(Z2,"mmm")),AE6+1,"")</f>
        <v/>
      </c>
      <c r="AF8" s="3" t="str">
        <f>IF(AND(AF6="",TEXT(AF2,"dddd")=$A8),AF2,IF(AND(AF6&lt;&gt;""),AF6+1,""))</f>
        <v/>
      </c>
      <c r="AG8" s="29">
        <f>AG6+1</f>
        <v>42893</v>
      </c>
      <c r="AH8" s="3">
        <f>AH6+1</f>
        <v>42900</v>
      </c>
      <c r="AI8" s="29">
        <f>AI6+1</f>
        <v>42907</v>
      </c>
      <c r="AJ8" s="3">
        <f>IF(AND(AJ6&lt;&gt;"",IF(ISERROR(TEXT(AJ6+1,"mmm")),"",TEXT(AJ6+1,"mmm"))=TEXT(AF2,"mmm")),AJ6+1,"")</f>
        <v>42914</v>
      </c>
      <c r="AK8" s="35" t="str">
        <f>IF(AND(AK6&lt;&gt;"",IF(ISERROR(TEXT(AK6+1,"mmm")),"",TEXT(AK6+1,"mmm"))=TEXT(AF2,"mmm")),AK6+1,"")</f>
        <v/>
      </c>
      <c r="AM8"/>
      <c r="AN8" s="87"/>
    </row>
    <row r="9" spans="1:41" s="87" customFormat="1" ht="12" customHeight="1" x14ac:dyDescent="0.2">
      <c r="A9" s="12"/>
      <c r="B9" s="32" t="str">
        <f>IF(ISNA(VLOOKUP(B8,feestdagen,5,0))=TRUE," ","F")</f>
        <v xml:space="preserve"> </v>
      </c>
      <c r="C9" s="28"/>
      <c r="D9" s="86"/>
      <c r="E9" s="28"/>
      <c r="F9" s="86"/>
      <c r="G9" s="33"/>
      <c r="H9" s="86"/>
      <c r="I9" s="28"/>
      <c r="J9" s="86"/>
      <c r="K9" s="28"/>
      <c r="L9" s="86"/>
      <c r="M9" s="25"/>
      <c r="N9" s="32"/>
      <c r="O9" s="28"/>
      <c r="P9" s="86"/>
      <c r="Q9" s="28"/>
      <c r="R9" s="86"/>
      <c r="S9" s="33"/>
      <c r="T9" s="86" t="str">
        <f>IF(ISNA(VLOOKUP(T8,feestdagen,5,0))=TRUE," ","F")</f>
        <v xml:space="preserve"> </v>
      </c>
      <c r="U9" s="28" t="str">
        <f>IF(ISNA(VLOOKUP(U8,feestdagen,5,0))=TRUE," ","F")</f>
        <v xml:space="preserve"> </v>
      </c>
      <c r="V9" s="28" t="str">
        <f>IF(ISNA(VLOOKUP(V8,feestdagen,5,0))=TRUE," ","F")</f>
        <v xml:space="preserve"> </v>
      </c>
      <c r="W9" s="156"/>
      <c r="X9" s="86"/>
      <c r="Y9" s="25"/>
      <c r="Z9" s="32" t="str">
        <f t="shared" ref="Z9:AG9" si="2">IF(ISNA(VLOOKUP(Z8,feestdagen,5,0))=TRUE," ","F")</f>
        <v xml:space="preserve"> </v>
      </c>
      <c r="AA9" s="28" t="str">
        <f t="shared" si="2"/>
        <v xml:space="preserve"> </v>
      </c>
      <c r="AB9" s="28" t="str">
        <f t="shared" si="2"/>
        <v xml:space="preserve"> </v>
      </c>
      <c r="AC9" s="156" t="str">
        <f t="shared" si="2"/>
        <v xml:space="preserve"> </v>
      </c>
      <c r="AD9" s="86" t="str">
        <f t="shared" si="2"/>
        <v xml:space="preserve"> </v>
      </c>
      <c r="AE9" s="33" t="str">
        <f t="shared" si="2"/>
        <v xml:space="preserve"> </v>
      </c>
      <c r="AF9" s="86" t="str">
        <f t="shared" si="2"/>
        <v xml:space="preserve"> </v>
      </c>
      <c r="AG9" s="28" t="str">
        <f t="shared" si="2"/>
        <v xml:space="preserve"> </v>
      </c>
      <c r="AH9" s="5"/>
      <c r="AI9" s="28"/>
      <c r="AJ9" s="86"/>
      <c r="AK9" s="33"/>
    </row>
    <row r="10" spans="1:41" ht="12" customHeight="1" x14ac:dyDescent="0.2">
      <c r="A10" s="19" t="s">
        <v>3</v>
      </c>
      <c r="B10" s="34" t="str">
        <f>IF(AND(B8="",TEXT(B2,"dddd")=$A10),B2,IF(AND(B8&lt;&gt;""),B8+1,""))</f>
        <v/>
      </c>
      <c r="C10" s="29">
        <f>C8+1</f>
        <v>42740</v>
      </c>
      <c r="D10" s="3">
        <f>D8+1</f>
        <v>42747</v>
      </c>
      <c r="E10" s="29">
        <f>E8+1</f>
        <v>42754</v>
      </c>
      <c r="F10" s="3">
        <f>IF(AND(F8&lt;&gt;"",IF(ISERROR(TEXT(F8+1,"mmm")),"",TEXT(F8+1,"mmm"))=TEXT(B2,"mmm")),F8+1,"")</f>
        <v>42761</v>
      </c>
      <c r="G10" s="35" t="str">
        <f>IF(AND(G8&lt;&gt;"",IF(ISERROR(TEXT(G8+1,"mmm")),"",TEXT(G8+1,"mmm"))=TEXT(B2,"mmm")),G8+1,"")</f>
        <v/>
      </c>
      <c r="H10" s="3">
        <f>IF(AND(H8="",TEXT(H2,"dddd")=$A10),H2,IF(AND(H8&lt;&gt;""),H8+1,""))</f>
        <v>42768</v>
      </c>
      <c r="I10" s="29">
        <f>I8+1</f>
        <v>42775</v>
      </c>
      <c r="J10" s="3">
        <f>J8+1</f>
        <v>42782</v>
      </c>
      <c r="K10" s="29">
        <f>K8+1</f>
        <v>42789</v>
      </c>
      <c r="L10" s="3" t="str">
        <f>IF(AND(L8&lt;&gt;"",IF(ISERROR(TEXT(L8+1,"mmm")),"",TEXT(L8+1,"mmm"))=TEXT(H2,"mmm")),L8+1,"")</f>
        <v/>
      </c>
      <c r="M10" s="24" t="str">
        <f>IF(AND(M8&lt;&gt;"",IF(ISERROR(TEXT(M8+1,"mmm")),"",TEXT(M8+1,"mmm"))=TEXT(H2,"mmm")),M8+1,"")</f>
        <v/>
      </c>
      <c r="N10" s="34">
        <f>IF(AND(N8="",TEXT(N2,"dddd")=$A10),N2,IF(AND(N8&lt;&gt;""),N8+1,""))</f>
        <v>42796</v>
      </c>
      <c r="O10" s="29">
        <f>O8+1</f>
        <v>42803</v>
      </c>
      <c r="P10" s="3">
        <f>P8+1</f>
        <v>42810</v>
      </c>
      <c r="Q10" s="29">
        <f>Q8+1</f>
        <v>42817</v>
      </c>
      <c r="R10" s="3">
        <f>IF(AND(R8&lt;&gt;"",IF(ISERROR(TEXT(R8+1,"mmm")),"",TEXT(R8+1,"mmm"))=TEXT(N2,"mmm")),R8+1,"")</f>
        <v>42824</v>
      </c>
      <c r="S10" s="35" t="str">
        <f>IF(AND(S8&lt;&gt;"",IF(ISERROR(TEXT(S8+1,"mmm")),"",TEXT(S8+1,"mmm"))=TEXT(N2,"mmm")),S8+1,"")</f>
        <v/>
      </c>
      <c r="T10" s="3" t="str">
        <f>IF(AND(T8="",TEXT(T2,"dddd")=$A10),T2,IF(AND(T8&lt;&gt;""),T8+1,""))</f>
        <v/>
      </c>
      <c r="U10" s="29">
        <f>U8+1</f>
        <v>42831</v>
      </c>
      <c r="V10" s="29">
        <f>V8+1</f>
        <v>42838</v>
      </c>
      <c r="W10" s="155">
        <f>W8+1</f>
        <v>42845</v>
      </c>
      <c r="X10" s="3">
        <f>IF(AND(X8&lt;&gt;"",IF(ISERROR(TEXT(X8+1,"mmm")),"",TEXT(X8+1,"mmm"))=TEXT(T2,"mmm")),X8+1,"")</f>
        <v>42852</v>
      </c>
      <c r="Y10" s="24" t="str">
        <f>IF(AND(Y8&lt;&gt;"",IF(ISERROR(TEXT(Y8+1,"mmm")),"",TEXT(Y8+1,"mmm"))=TEXT(T2,"mmm")),Y8+1,"")</f>
        <v/>
      </c>
      <c r="Z10" s="34">
        <f>IF(AND(Z8="",TEXT(Z2,"dddd")=$A10),Z2,IF(AND(Z8&lt;&gt;""),Z8+1,""))</f>
        <v>42859</v>
      </c>
      <c r="AA10" s="29">
        <f>AA8+1</f>
        <v>42866</v>
      </c>
      <c r="AB10" s="29">
        <f>AB8+1</f>
        <v>42873</v>
      </c>
      <c r="AC10" s="155">
        <f>AC8+1</f>
        <v>42880</v>
      </c>
      <c r="AD10" s="3" t="str">
        <f>IF(AND(AD8&lt;&gt;"",IF(ISERROR(TEXT(AD8+1,"mmm")),"",TEXT(AD8+1,"mmm"))=TEXT(Z2,"mmm")),AD8+1,"")</f>
        <v/>
      </c>
      <c r="AE10" s="35" t="str">
        <f>IF(AND(AE8&lt;&gt;"",IF(ISERROR(TEXT(AE8+1,"mmm")),"",TEXT(AE8+1,"mmm"))=TEXT(Z2,"mmm")),AE8+1,"")</f>
        <v/>
      </c>
      <c r="AF10" s="3">
        <f>IF(AND(AF8="",TEXT(AF2,"dddd")=$A10),AF2,IF(AND(AF8&lt;&gt;""),AF8+1,""))</f>
        <v>42887</v>
      </c>
      <c r="AG10" s="29">
        <f>AG8+1</f>
        <v>42894</v>
      </c>
      <c r="AH10" s="3">
        <f>AH8+1</f>
        <v>42901</v>
      </c>
      <c r="AI10" s="29">
        <f>AI8+1</f>
        <v>42908</v>
      </c>
      <c r="AJ10" s="3">
        <f>IF(AND(AJ8&lt;&gt;"",IF(ISERROR(TEXT(AJ8+1,"mmm")),"",TEXT(AJ8+1,"mmm"))=TEXT(AF2,"mmm")),AJ8+1,"")</f>
        <v>42915</v>
      </c>
      <c r="AK10" s="35" t="str">
        <f>IF(AND(AK8&lt;&gt;"",IF(ISERROR(TEXT(AK8+1,"mmm")),"",TEXT(AK8+1,"mmm"))=TEXT(AF2,"mmm")),AK8+1,"")</f>
        <v/>
      </c>
    </row>
    <row r="11" spans="1:41" s="87" customFormat="1" ht="12" customHeight="1" x14ac:dyDescent="0.2">
      <c r="A11" s="12"/>
      <c r="B11" s="32" t="str">
        <f>IF(ISNA(VLOOKUP(B10,feestdagen,5,0))=TRUE," ","F")</f>
        <v xml:space="preserve"> </v>
      </c>
      <c r="C11" s="28"/>
      <c r="D11" s="86"/>
      <c r="E11" s="28"/>
      <c r="F11" s="86"/>
      <c r="G11" s="33"/>
      <c r="H11" s="86"/>
      <c r="I11" s="28"/>
      <c r="J11" s="86"/>
      <c r="K11" s="28"/>
      <c r="L11" s="86"/>
      <c r="M11" s="25"/>
      <c r="N11" s="32"/>
      <c r="O11" s="28"/>
      <c r="P11" s="86"/>
      <c r="Q11" s="28"/>
      <c r="R11" s="86"/>
      <c r="S11" s="33"/>
      <c r="T11" s="86" t="str">
        <f>IF(ISNA(VLOOKUP(T10,feestdagen,5,0))=TRUE," ","F")</f>
        <v xml:space="preserve"> </v>
      </c>
      <c r="U11" s="28" t="str">
        <f>IF(ISNA(VLOOKUP(U10,feestdagen,5,0))=TRUE," ","F")</f>
        <v xml:space="preserve"> </v>
      </c>
      <c r="V11" s="28" t="str">
        <f>IF(ISNA(VLOOKUP(V10,feestdagen,5,0))=TRUE," ","F")</f>
        <v xml:space="preserve"> </v>
      </c>
      <c r="W11" s="156"/>
      <c r="X11" s="86"/>
      <c r="Y11" s="25"/>
      <c r="Z11" s="32" t="str">
        <f t="shared" ref="Z11:AG11" si="3">IF(ISNA(VLOOKUP(Z10,feestdagen,5,0))=TRUE," ","F")</f>
        <v xml:space="preserve"> </v>
      </c>
      <c r="AA11" s="28" t="str">
        <f t="shared" si="3"/>
        <v xml:space="preserve"> </v>
      </c>
      <c r="AB11" s="28" t="str">
        <f t="shared" si="3"/>
        <v xml:space="preserve"> </v>
      </c>
      <c r="AC11" s="156" t="str">
        <f t="shared" si="3"/>
        <v>F</v>
      </c>
      <c r="AD11" s="86" t="str">
        <f t="shared" si="3"/>
        <v xml:space="preserve"> </v>
      </c>
      <c r="AE11" s="33" t="str">
        <f t="shared" si="3"/>
        <v xml:space="preserve"> </v>
      </c>
      <c r="AF11" s="86" t="str">
        <f t="shared" si="3"/>
        <v xml:space="preserve"> </v>
      </c>
      <c r="AG11" s="28" t="str">
        <f t="shared" si="3"/>
        <v xml:space="preserve"> </v>
      </c>
      <c r="AH11" s="5"/>
      <c r="AI11" s="28"/>
      <c r="AJ11" s="86"/>
      <c r="AK11" s="33"/>
    </row>
    <row r="12" spans="1:41" ht="12" customHeight="1" x14ac:dyDescent="0.2">
      <c r="A12" s="19" t="s">
        <v>4</v>
      </c>
      <c r="B12" s="34" t="str">
        <f>IF(AND(B10="",TEXT(B2,"dddd")=$A12),B2,IF(AND(B10&lt;&gt;""),B10+1,""))</f>
        <v/>
      </c>
      <c r="C12" s="29">
        <f>C10+1</f>
        <v>42741</v>
      </c>
      <c r="D12" s="3">
        <f>D10+1</f>
        <v>42748</v>
      </c>
      <c r="E12" s="29">
        <f>E10+1</f>
        <v>42755</v>
      </c>
      <c r="F12" s="3">
        <f>IF(AND(F10&lt;&gt;"",IF(ISERROR(TEXT(F10+1,"mmm")),"",TEXT(F10+1,"mmm"))=TEXT(B2,"mmm")),F10+1,"")</f>
        <v>42762</v>
      </c>
      <c r="G12" s="35" t="str">
        <f>IF(AND(G10&lt;&gt;"",IF(ISERROR(TEXT(G10+1,"mmm")),"",TEXT(G10+1,"mmm"))=TEXT(B2,"mmm")),G10+1,"")</f>
        <v/>
      </c>
      <c r="H12" s="3">
        <f>IF(AND(H10="",TEXT(H2,"dddd")=$A12),H2,IF(AND(H10&lt;&gt;""),H10+1,""))</f>
        <v>42769</v>
      </c>
      <c r="I12" s="29">
        <f>I10+1</f>
        <v>42776</v>
      </c>
      <c r="J12" s="3">
        <f>J10+1</f>
        <v>42783</v>
      </c>
      <c r="K12" s="29">
        <f>K10+1</f>
        <v>42790</v>
      </c>
      <c r="L12" s="3" t="str">
        <f>IF(AND(L10&lt;&gt;"",IF(ISERROR(TEXT(L10+1,"mmm")),"",TEXT(L10+1,"mmm"))=TEXT(H2,"mmm")),L10+1,"")</f>
        <v/>
      </c>
      <c r="M12" s="24" t="str">
        <f>IF(AND(M10&lt;&gt;"",IF(ISERROR(TEXT(M10+1,"mmm")),"",TEXT(M10+1,"mmm"))=TEXT(H2,"mmm")),M10+1,"")</f>
        <v/>
      </c>
      <c r="N12" s="34">
        <f>IF(AND(N10="",TEXT(N2,"dddd")=$A12),N2,IF(AND(N10&lt;&gt;""),N10+1,""))</f>
        <v>42797</v>
      </c>
      <c r="O12" s="29">
        <f>O10+1</f>
        <v>42804</v>
      </c>
      <c r="P12" s="3">
        <f>P10+1</f>
        <v>42811</v>
      </c>
      <c r="Q12" s="29">
        <f>Q10+1</f>
        <v>42818</v>
      </c>
      <c r="R12" s="3">
        <f>IF(AND(R10&lt;&gt;"",IF(ISERROR(TEXT(R10+1,"mmm")),"",TEXT(R10+1,"mmm"))=TEXT(N2,"mmm")),R10+1,"")</f>
        <v>42825</v>
      </c>
      <c r="S12" s="35" t="str">
        <f>IF(AND(S10&lt;&gt;"",IF(ISERROR(TEXT(S10+1,"mmm")),"",TEXT(S10+1,"mmm"))=TEXT(N2,"mmm")),S10+1,"")</f>
        <v/>
      </c>
      <c r="T12" s="3" t="str">
        <f>IF(AND(T10="",TEXT(T2,"dddd")=$A12),T2,IF(AND(T10&lt;&gt;""),T10+1,""))</f>
        <v/>
      </c>
      <c r="U12" s="29">
        <f>U10+1</f>
        <v>42832</v>
      </c>
      <c r="V12" s="29">
        <f>V10+1</f>
        <v>42839</v>
      </c>
      <c r="W12" s="155">
        <f>W10+1</f>
        <v>42846</v>
      </c>
      <c r="X12" s="3">
        <f>IF(AND(X10&lt;&gt;"",IF(ISERROR(TEXT(X10+1,"mmm")),"",TEXT(X10+1,"mmm"))=TEXT(T2,"mmm")),X10+1,"")</f>
        <v>42853</v>
      </c>
      <c r="Y12" s="24" t="str">
        <f>IF(AND(Y10&lt;&gt;"",IF(ISERROR(TEXT(Y10+1,"mmm")),"",TEXT(Y10+1,"mmm"))=TEXT(T2,"mmm")),Y10+1,"")</f>
        <v/>
      </c>
      <c r="Z12" s="34">
        <f>IF(AND(Z10="",TEXT(Z2,"dddd")=$A12),Z2,IF(AND(Z10&lt;&gt;""),Z10+1,""))</f>
        <v>42860</v>
      </c>
      <c r="AA12" s="29">
        <f>AA10+1</f>
        <v>42867</v>
      </c>
      <c r="AB12" s="29">
        <f>AB10+1</f>
        <v>42874</v>
      </c>
      <c r="AC12" s="155">
        <f>AC10+1</f>
        <v>42881</v>
      </c>
      <c r="AD12" s="3" t="str">
        <f>IF(AND(AD10&lt;&gt;"",IF(ISERROR(TEXT(AD10+1,"mmm")),"",TEXT(AD10+1,"mmm"))=TEXT(Z2,"mmm")),AD10+1,"")</f>
        <v/>
      </c>
      <c r="AE12" s="35" t="str">
        <f>IF(AND(AE10&lt;&gt;"",IF(ISERROR(TEXT(AE10+1,"mmm")),"",TEXT(AE10+1,"mmm"))=TEXT(Z2,"mmm")),AE10+1,"")</f>
        <v/>
      </c>
      <c r="AF12" s="3">
        <f>IF(AND(AF10="",TEXT(AF2,"dddd")=$A12),AF2,IF(AND(AF10&lt;&gt;""),AF10+1,""))</f>
        <v>42888</v>
      </c>
      <c r="AG12" s="29">
        <f>AG10+1</f>
        <v>42895</v>
      </c>
      <c r="AH12" s="3">
        <f>AH10+1</f>
        <v>42902</v>
      </c>
      <c r="AI12" s="29">
        <f>AI10+1</f>
        <v>42909</v>
      </c>
      <c r="AJ12" s="3">
        <f>IF(AND(AJ10&lt;&gt;"",IF(ISERROR(TEXT(AJ10+1,"mmm")),"",TEXT(AJ10+1,"mmm"))=TEXT(AF2,"mmm")),AJ10+1,"")</f>
        <v>42916</v>
      </c>
      <c r="AK12" s="35" t="str">
        <f>IF(AND(AK10&lt;&gt;"",IF(ISERROR(TEXT(AK10+1,"mmm")),"",TEXT(AK10+1,"mmm"))=TEXT(AF2,"mmm")),AK10+1,"")</f>
        <v/>
      </c>
      <c r="AM12" s="442"/>
      <c r="AN12" s="442"/>
      <c r="AO12" s="442"/>
    </row>
    <row r="13" spans="1:41" s="87" customFormat="1" ht="12" customHeight="1" x14ac:dyDescent="0.2">
      <c r="A13" s="12"/>
      <c r="B13" s="32"/>
      <c r="C13" s="28"/>
      <c r="D13" s="86"/>
      <c r="E13" s="28"/>
      <c r="F13" s="86"/>
      <c r="G13" s="33"/>
      <c r="H13" s="86"/>
      <c r="I13" s="28"/>
      <c r="J13" s="86"/>
      <c r="K13" s="28"/>
      <c r="L13" s="86"/>
      <c r="M13" s="25"/>
      <c r="N13" s="32"/>
      <c r="O13" s="28"/>
      <c r="P13" s="86"/>
      <c r="Q13" s="28"/>
      <c r="S13" s="33"/>
      <c r="T13" s="86" t="str">
        <f>IF(ISNA(VLOOKUP(T12,feestdagen,5,0))=TRUE," ","F")</f>
        <v xml:space="preserve"> </v>
      </c>
      <c r="U13" s="28" t="str">
        <f>IF(ISNA(VLOOKUP(U12,feestdagen,5,0))=TRUE," ","F")</f>
        <v xml:space="preserve"> </v>
      </c>
      <c r="V13" s="28" t="str">
        <f>IF(ISNA(VLOOKUP(V12,feestdagen,5,0))=TRUE," ","F")</f>
        <v xml:space="preserve"> </v>
      </c>
      <c r="W13" s="156" t="str">
        <f>IF(ISNA(VLOOKUP(W12,feestdagen,5,0))=TRUE," ","F")</f>
        <v xml:space="preserve"> </v>
      </c>
      <c r="X13" s="86"/>
      <c r="Y13" s="25"/>
      <c r="Z13" s="32" t="str">
        <f t="shared" ref="Z13:AG13" si="4">IF(ISNA(VLOOKUP(Z12,feestdagen,5,0))=TRUE," ","F")</f>
        <v xml:space="preserve"> </v>
      </c>
      <c r="AA13" s="28" t="str">
        <f t="shared" si="4"/>
        <v xml:space="preserve"> </v>
      </c>
      <c r="AB13" s="28"/>
      <c r="AC13" s="156" t="str">
        <f t="shared" si="4"/>
        <v xml:space="preserve"> </v>
      </c>
      <c r="AD13" s="86" t="str">
        <f t="shared" si="4"/>
        <v xml:space="preserve"> </v>
      </c>
      <c r="AE13" s="33" t="str">
        <f t="shared" si="4"/>
        <v xml:space="preserve"> </v>
      </c>
      <c r="AF13" s="86" t="str">
        <f t="shared" si="4"/>
        <v xml:space="preserve"> </v>
      </c>
      <c r="AG13" s="28" t="str">
        <f t="shared" si="4"/>
        <v xml:space="preserve"> </v>
      </c>
      <c r="AH13" s="5"/>
      <c r="AI13" s="28"/>
      <c r="AJ13" s="86"/>
      <c r="AK13" s="33"/>
    </row>
    <row r="14" spans="1:41" ht="12" customHeight="1" x14ac:dyDescent="0.2">
      <c r="A14" s="49" t="s">
        <v>5</v>
      </c>
      <c r="B14" s="36" t="str">
        <f>IF(AND(B12="",TEXT(B2,"dddd")=$A14),B2,IF(AND(B12&lt;&gt;""),B12+1,""))</f>
        <v/>
      </c>
      <c r="C14" s="30">
        <f>C12+1</f>
        <v>42742</v>
      </c>
      <c r="D14" s="1">
        <f>D12+1</f>
        <v>42749</v>
      </c>
      <c r="E14" s="30">
        <f>E12+1</f>
        <v>42756</v>
      </c>
      <c r="F14" s="1">
        <f>IF(AND(F12&lt;&gt;"",IF(ISERROR(TEXT(F12+1,"mmm")),"",TEXT(F12+1,"mmm"))=TEXT(B2,"mmm")),F12+1,"")</f>
        <v>42763</v>
      </c>
      <c r="G14" s="37" t="str">
        <f>IF(AND(G12&lt;&gt;"",IF(ISERROR(TEXT(G12+1,"mmm")),"",TEXT(G12+1,"mmm"))=TEXT(B2,"mmm")),G12+1,"")</f>
        <v/>
      </c>
      <c r="H14" s="1">
        <f>IF(AND(H12="",TEXT(H2,"dddd")=$A14),H2,IF(AND(H12&lt;&gt;""),H12+1,""))</f>
        <v>42770</v>
      </c>
      <c r="I14" s="30">
        <f>I12+1</f>
        <v>42777</v>
      </c>
      <c r="J14" s="1">
        <f>J12+1</f>
        <v>42784</v>
      </c>
      <c r="K14" s="30">
        <f>K12+1</f>
        <v>42791</v>
      </c>
      <c r="L14" s="1" t="str">
        <f>IF(AND(L12&lt;&gt;"",IF(ISERROR(TEXT(L12+1,"mmm")),"",TEXT(L12+1,"mmm"))=TEXT(H2,"mmm")),L12+1,"")</f>
        <v/>
      </c>
      <c r="M14" s="27" t="str">
        <f>IF(AND(M12&lt;&gt;"",IF(ISERROR(TEXT(M12+1,"mmm")),"",TEXT(M12+1,"mmm"))=TEXT(H2,"mmm")),M12+1,"")</f>
        <v/>
      </c>
      <c r="N14" s="38">
        <f>IF(AND(N12="",TEXT(N2,"dddd")=$A14),N2,IF(AND(N12&lt;&gt;""),N12+1,""))</f>
        <v>42798</v>
      </c>
      <c r="O14" s="30">
        <f>O12+1</f>
        <v>42805</v>
      </c>
      <c r="P14" s="1">
        <f>P12+1</f>
        <v>42812</v>
      </c>
      <c r="Q14" s="30">
        <f>Q12+1</f>
        <v>42819</v>
      </c>
      <c r="R14" s="1" t="str">
        <f>IF(AND(R12&lt;&gt;"",IF(ISERROR(TEXT(R12+1,"mmm")),"",TEXT(R12+1,"mmm"))=TEXT(N2,"mmm")),R12+1,"")</f>
        <v/>
      </c>
      <c r="S14" s="40" t="str">
        <f>IF(AND(S12&lt;&gt;"",IF(ISERROR(TEXT(S12+1,"mmm")),"",TEXT(S12+1,"mmm"))=TEXT(N2,"mmm")),S12+1,"")</f>
        <v/>
      </c>
      <c r="T14" s="1">
        <f>IF(AND(T12="",TEXT(T2,"dddd")=$A14),T2,IF(AND(T12&lt;&gt;""),T12+1,""))</f>
        <v>42826</v>
      </c>
      <c r="U14" s="30">
        <f>U12+1</f>
        <v>42833</v>
      </c>
      <c r="V14" s="30">
        <f>V12+1</f>
        <v>42840</v>
      </c>
      <c r="W14" s="157">
        <f>W12+1</f>
        <v>42847</v>
      </c>
      <c r="X14" s="1">
        <f>IF(AND(X12&lt;&gt;"",IF(ISERROR(TEXT(X12+1,"mmm")),"",TEXT(X12+1,"mmm"))=TEXT(T2,"mmm")),X12+1,"")</f>
        <v>42854</v>
      </c>
      <c r="Y14" s="27" t="str">
        <f>IF(AND(Y12&lt;&gt;"",IF(ISERROR(TEXT(Y12+1,"mmm")),"",TEXT(Y12+1,"mmm"))=TEXT(T2,"mmm")),Y12+1,"")</f>
        <v/>
      </c>
      <c r="Z14" s="38">
        <f>IF(AND(Z12="",TEXT(Z2,"dddd")=$A14),Z2,IF(AND(Z12&lt;&gt;""),Z12+1,""))</f>
        <v>42861</v>
      </c>
      <c r="AA14" s="30">
        <f>AA12+1</f>
        <v>42868</v>
      </c>
      <c r="AB14" s="30">
        <f>AB12+1</f>
        <v>42875</v>
      </c>
      <c r="AC14" s="157">
        <f>AC12+1</f>
        <v>42882</v>
      </c>
      <c r="AD14" s="1" t="str">
        <f>IF(AND(AD12&lt;&gt;"",IF(ISERROR(TEXT(AD12+1,"mmm")),"",TEXT(AD12+1,"mmm"))=TEXT(Z2,"mmm")),AD12+1,"")</f>
        <v/>
      </c>
      <c r="AE14" s="40" t="str">
        <f>IF(AND(AE12&lt;&gt;"",IF(ISERROR(TEXT(AE12+1,"mmm")),"",TEXT(AE12+1,"mmm"))=TEXT(Z2,"mmm")),AE12+1,"")</f>
        <v/>
      </c>
      <c r="AF14" s="1">
        <f>IF(AND(AF12="",TEXT(AF2,"dddd")=$A14),AF2,IF(AND(AF12&lt;&gt;""),AF12+1,""))</f>
        <v>42889</v>
      </c>
      <c r="AG14" s="30">
        <f>AG12+1</f>
        <v>42896</v>
      </c>
      <c r="AH14" s="1">
        <f>AH12+1</f>
        <v>42903</v>
      </c>
      <c r="AI14" s="30">
        <f>AI12+1</f>
        <v>42910</v>
      </c>
      <c r="AJ14" s="1" t="str">
        <f>IF(AND(AJ12&lt;&gt;"",IF(ISERROR(TEXT(AJ12+1,"mmm")),"",TEXT(AJ12+1,"mmm"))=TEXT(AF2,"mmm")),AJ12+1,"")</f>
        <v/>
      </c>
      <c r="AK14" s="37" t="str">
        <f>IF(AND(AK12&lt;&gt;"",IF(ISERROR(TEXT(AK12+1,"mmm")),"",TEXT(AK12+1,"mmm"))=TEXT(AF2,"mmm")),AK12+1,"")</f>
        <v/>
      </c>
      <c r="AM14" s="436"/>
      <c r="AN14" s="436"/>
    </row>
    <row r="15" spans="1:41" s="87" customFormat="1" ht="12" customHeight="1" x14ac:dyDescent="0.2">
      <c r="A15" s="4"/>
      <c r="B15" s="32" t="str">
        <f>IF(ISNA(VLOOKUP(B14,feestdagen,5,0))=TRUE," ","F")</f>
        <v xml:space="preserve"> </v>
      </c>
      <c r="C15" s="28"/>
      <c r="D15" s="86"/>
      <c r="E15" s="28"/>
      <c r="F15" s="86"/>
      <c r="G15" s="33"/>
      <c r="H15" s="86"/>
      <c r="I15" s="28"/>
      <c r="J15" s="86"/>
      <c r="K15" s="28"/>
      <c r="L15" s="86"/>
      <c r="M15" s="25"/>
      <c r="N15" s="32"/>
      <c r="O15" s="28"/>
      <c r="P15" s="86"/>
      <c r="Q15" s="28"/>
      <c r="R15" s="86" t="str">
        <f>IF(ISNA(VLOOKUP(R14,feestdagen,5,0))=TRUE," ","F")</f>
        <v xml:space="preserve"> </v>
      </c>
      <c r="S15" s="33"/>
      <c r="T15" s="86" t="str">
        <f>IF(ISNA(VLOOKUP(T14,feestdagen,5,0))=TRUE," ","F")</f>
        <v xml:space="preserve"> </v>
      </c>
      <c r="U15" s="28" t="str">
        <f>IF(ISNA(VLOOKUP(U14,feestdagen,5,0))=TRUE," ","F")</f>
        <v xml:space="preserve"> </v>
      </c>
      <c r="V15" s="28" t="str">
        <f>IF(ISNA(VLOOKUP(V14,feestdagen,5,0))=TRUE," ","F")</f>
        <v xml:space="preserve"> </v>
      </c>
      <c r="W15" s="156" t="str">
        <f>IF(ISNA(VLOOKUP(W14,feestdagen,5,0))=TRUE," ","F")</f>
        <v xml:space="preserve"> </v>
      </c>
      <c r="X15" s="86"/>
      <c r="Y15" s="25"/>
      <c r="Z15" s="32" t="str">
        <f t="shared" ref="Z15:AG15" si="5">IF(ISNA(VLOOKUP(Z14,feestdagen,5,0))=TRUE," ","F")</f>
        <v xml:space="preserve"> </v>
      </c>
      <c r="AA15" s="28" t="str">
        <f t="shared" si="5"/>
        <v xml:space="preserve"> </v>
      </c>
      <c r="AB15" s="28" t="str">
        <f t="shared" si="5"/>
        <v xml:space="preserve"> </v>
      </c>
      <c r="AC15" s="156" t="str">
        <f t="shared" si="5"/>
        <v xml:space="preserve"> </v>
      </c>
      <c r="AD15" s="86" t="str">
        <f t="shared" si="5"/>
        <v xml:space="preserve"> </v>
      </c>
      <c r="AE15" s="33" t="str">
        <f t="shared" si="5"/>
        <v xml:space="preserve"> </v>
      </c>
      <c r="AF15" s="86" t="str">
        <f t="shared" si="5"/>
        <v xml:space="preserve"> </v>
      </c>
      <c r="AG15" s="28" t="str">
        <f t="shared" si="5"/>
        <v xml:space="preserve"> </v>
      </c>
      <c r="AH15" s="86"/>
      <c r="AI15" s="28"/>
      <c r="AJ15" s="86"/>
      <c r="AK15" s="33"/>
    </row>
    <row r="16" spans="1:41" ht="12" customHeight="1" x14ac:dyDescent="0.2">
      <c r="A16" s="49" t="s">
        <v>6</v>
      </c>
      <c r="B16" s="38">
        <f>IF(AND(B14="",TEXT(B2,"dddd")=$A16),B2,IF(AND(B14&lt;&gt;""),B14+1,""))</f>
        <v>42736</v>
      </c>
      <c r="C16" s="30">
        <f>C14+1</f>
        <v>42743</v>
      </c>
      <c r="D16" s="1">
        <f>D14+1</f>
        <v>42750</v>
      </c>
      <c r="E16" s="30">
        <f>E14+1</f>
        <v>42757</v>
      </c>
      <c r="F16" s="1">
        <f>IF(AND(F14&lt;&gt;"",IF(ISERROR(TEXT(F14+1,"mmm")),"",TEXT(F14+1,"mmm"))=TEXT(B2,"mmm")),F14+1,"")</f>
        <v>42764</v>
      </c>
      <c r="G16" s="39" t="str">
        <f>IF(AND(G14&lt;&gt;"",IF(ISERROR(TEXT(G14+1,"mmm")),"",TEXT(G14+1,"mmm"))=TEXT(B2,"mmm")),G14+1,"")</f>
        <v/>
      </c>
      <c r="H16" s="1">
        <f>IF(AND(H14="",TEXT(H2,"dddd")=$A16),H2,IF(AND(H14&lt;&gt;""),H14+1,""))</f>
        <v>42771</v>
      </c>
      <c r="I16" s="30">
        <f>I14+1</f>
        <v>42778</v>
      </c>
      <c r="J16" s="1">
        <f>J14+1</f>
        <v>42785</v>
      </c>
      <c r="K16" s="30">
        <f>K14+1</f>
        <v>42792</v>
      </c>
      <c r="L16" s="1" t="str">
        <f>IF(AND(L14&lt;&gt;"",IF(ISERROR(TEXT(L14+1,"mmm")),"",TEXT(L14+1,"mmm"))=TEXT(H2,"mmm")),L14+1,"")</f>
        <v/>
      </c>
      <c r="M16" s="27" t="str">
        <f>IF(AND(M14&lt;&gt;"",IF(ISERROR(TEXT(M14+1,"mmm")),"",TEXT(M14+1,"mmm"))=TEXT(H2,"mmm")),M14+1,"")</f>
        <v/>
      </c>
      <c r="N16" s="38">
        <f>IF(AND(N14="",TEXT(N2,"dddd")=$A16),N2,IF(AND(N14&lt;&gt;""),N14+1,""))</f>
        <v>42799</v>
      </c>
      <c r="O16" s="30">
        <f>O14+1</f>
        <v>42806</v>
      </c>
      <c r="P16" s="1">
        <f>P14+1</f>
        <v>42813</v>
      </c>
      <c r="Q16" s="30">
        <f>Q14+1</f>
        <v>42820</v>
      </c>
      <c r="R16" s="1" t="str">
        <f>IF(AND(R14&lt;&gt;"",IF(ISERROR(TEXT(R14+1,"mmm")),"",TEXT(R14+1,"mmm"))=TEXT(N2,"mmm")),R14+1,"")</f>
        <v/>
      </c>
      <c r="S16" s="40" t="str">
        <f>IF(AND(S14&lt;&gt;"",IF(ISERROR(TEXT(S14+1,"mmm")),"",TEXT(S14+1,"mmm"))=TEXT(N2,"mmm")),S14+1,"")</f>
        <v/>
      </c>
      <c r="T16" s="1">
        <f>IF(AND(T14="",TEXT(T2,"dddd")=$A16),T2,IF(AND(T14&lt;&gt;""),T14+1,""))</f>
        <v>42827</v>
      </c>
      <c r="U16" s="30">
        <f>U14+1</f>
        <v>42834</v>
      </c>
      <c r="V16" s="30">
        <f>V14+1</f>
        <v>42841</v>
      </c>
      <c r="W16" s="157">
        <f>W14+1</f>
        <v>42848</v>
      </c>
      <c r="X16" s="1">
        <f>IF(AND(X14&lt;&gt;"",IF(ISERROR(TEXT(X14+1,"mmm")),"",TEXT(X14+1,"mmm"))=TEXT(T2,"mmm")),X14+1,"")</f>
        <v>42855</v>
      </c>
      <c r="Y16" s="27" t="str">
        <f>IF(AND(Y14&lt;&gt;"",IF(ISERROR(TEXT(Y14+1,"mmm")),"",TEXT(Y14+1,"mmm"))=TEXT(T2,"mmm")),Y14+1,"")</f>
        <v/>
      </c>
      <c r="Z16" s="38">
        <f>IF(AND(Z14="",TEXT(Z2,"dddd")=$A16),Z2,IF(AND(Z14&lt;&gt;""),Z14+1,""))</f>
        <v>42862</v>
      </c>
      <c r="AA16" s="30">
        <f>AA14+1</f>
        <v>42869</v>
      </c>
      <c r="AB16" s="30">
        <f>AB14+1</f>
        <v>42876</v>
      </c>
      <c r="AC16" s="157">
        <f>AC14+1</f>
        <v>42883</v>
      </c>
      <c r="AD16" s="1" t="str">
        <f>IF(AND(AD14&lt;&gt;"",IF(ISERROR(TEXT(AD14+1,"mmm")),"",TEXT(AD14+1,"mmm"))=TEXT(Z2,"mmm")),AD14+1,"")</f>
        <v/>
      </c>
      <c r="AE16" s="40" t="str">
        <f>IF(AND(AE14&lt;&gt;"",IF(ISERROR(TEXT(AE14+1,"mmm")),"",TEXT(AE14+1,"mmm"))=TEXT(Z2,"mmm")),AE14+1,"")</f>
        <v/>
      </c>
      <c r="AF16" s="1">
        <f>IF(AND(AF14="",TEXT(AF2,"dddd")=$A16),AF2,IF(AND(AF14&lt;&gt;""),AF14+1,""))</f>
        <v>42890</v>
      </c>
      <c r="AG16" s="30">
        <f>AG14+1</f>
        <v>42897</v>
      </c>
      <c r="AH16" s="1">
        <f>AH14+1</f>
        <v>42904</v>
      </c>
      <c r="AI16" s="30">
        <f>AI14+1</f>
        <v>42911</v>
      </c>
      <c r="AJ16" s="1" t="str">
        <f>IF(AND(AJ14&lt;&gt;"",IF(ISERROR(TEXT(AJ14+1,"mmm")),"",TEXT(AJ14+1,"mmm"))=TEXT(AF2,"mmm")),AJ14+1,"")</f>
        <v/>
      </c>
      <c r="AK16" s="37" t="str">
        <f>IF(AND(AK14&lt;&gt;"",IF(ISERROR(TEXT(AK14+1,"mmm")),"",TEXT(AK14+1,"mmm"))=TEXT(AF2,"mmm")),AK14+1,"")</f>
        <v/>
      </c>
    </row>
    <row r="17" spans="1:82" s="87" customFormat="1" ht="12" customHeight="1" x14ac:dyDescent="0.2">
      <c r="A17" s="4"/>
      <c r="B17" s="32" t="str">
        <f>IF(ISNA(VLOOKUP(B16,feestdagen,5,0))=TRUE," ","F")</f>
        <v>F</v>
      </c>
      <c r="C17" s="28"/>
      <c r="D17" s="86"/>
      <c r="E17" s="28"/>
      <c r="F17" s="86"/>
      <c r="G17" s="62"/>
      <c r="H17" s="124"/>
      <c r="I17" s="125"/>
      <c r="J17" s="124"/>
      <c r="K17" s="125"/>
      <c r="L17" s="124"/>
      <c r="M17" s="126"/>
      <c r="N17" s="32"/>
      <c r="O17" s="28"/>
      <c r="P17" s="86"/>
      <c r="Q17" s="125" t="str">
        <f>IF(ISNA(VLOOKUP(Q16,feestdagen,5,0))=TRUE," ","F")</f>
        <v xml:space="preserve"> </v>
      </c>
      <c r="R17" s="86" t="str">
        <f>IF(ISNA(VLOOKUP(R16,feestdagen,5,0))=TRUE," ","F")</f>
        <v xml:space="preserve"> </v>
      </c>
      <c r="S17" s="33"/>
      <c r="T17" s="86" t="str">
        <f>IF(ISNA(VLOOKUP(T16,feestdagen,5,0))=TRUE," ","F")</f>
        <v xml:space="preserve"> </v>
      </c>
      <c r="U17" s="28" t="str">
        <f>IF(ISNA(VLOOKUP(U16,feestdagen,5,0))=TRUE," ","F")</f>
        <v xml:space="preserve"> </v>
      </c>
      <c r="V17" s="28" t="str">
        <f>IF(ISNA(VLOOKUP(V16,feestdagen,5,0))=TRUE," ","F")</f>
        <v>F</v>
      </c>
      <c r="W17" s="156" t="str">
        <f>IF(ISNA(VLOOKUP(W16,feestdagen,5,0))=TRUE," ","F")</f>
        <v xml:space="preserve"> </v>
      </c>
      <c r="X17" s="86"/>
      <c r="Y17" s="25"/>
      <c r="Z17" s="32" t="str">
        <f t="shared" ref="Z17:AG17" si="6">IF(ISNA(VLOOKUP(Z16,feestdagen,5,0))=TRUE," ","F")</f>
        <v xml:space="preserve"> </v>
      </c>
      <c r="AA17" s="28" t="str">
        <f t="shared" si="6"/>
        <v xml:space="preserve"> </v>
      </c>
      <c r="AB17" s="28" t="str">
        <f t="shared" si="6"/>
        <v xml:space="preserve"> </v>
      </c>
      <c r="AC17" s="156" t="str">
        <f t="shared" si="6"/>
        <v xml:space="preserve"> </v>
      </c>
      <c r="AD17" s="86" t="str">
        <f t="shared" si="6"/>
        <v xml:space="preserve"> </v>
      </c>
      <c r="AE17" s="33" t="str">
        <f t="shared" si="6"/>
        <v xml:space="preserve"> </v>
      </c>
      <c r="AF17" s="86" t="str">
        <f t="shared" si="6"/>
        <v>F</v>
      </c>
      <c r="AG17" s="28" t="str">
        <f t="shared" si="6"/>
        <v xml:space="preserve"> </v>
      </c>
      <c r="AH17" s="86"/>
      <c r="AI17" s="28"/>
      <c r="AJ17" s="86"/>
      <c r="AK17" s="33"/>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row>
    <row r="18" spans="1:82" s="54" customFormat="1" ht="13.5" customHeight="1" x14ac:dyDescent="0.2">
      <c r="A18" s="113" t="s">
        <v>46</v>
      </c>
      <c r="B18" s="114">
        <f ca="1">MAX(0,SUMPRODUCT((B4:B13&lt;=$C$1)*(B4:B13&lt;&gt;0)-(B4:B13="V")-(B4:B13="1/2VVM")-(B4:B13="1/2VNM")-(B4:B13="CV")-(B4:B13="1/2CVVM")-(B4:B13="1/2CVNM")-(B4:B13="F")-(B4:B13="Z")-(B4:B13="Kd")-(B4:B13="1/2KDVM")-(B4:B13="1/2KDNM")))</f>
        <v>0</v>
      </c>
      <c r="C18" s="115">
        <f t="shared" ref="C18:AK18" ca="1" si="7">MAX(0,SUMPRODUCT((C4:C13&lt;=$C$1)*(C4:C13&lt;&gt;0)-(C4:C13="V")-(C4:C13="1/2VVM")-(C4:C13="1/2VNM")-(C4:C13="CV")-(C4:C13="1/2CVVM")-(C4:C13="1/2CVNM")-(C4:C13="F")-(C4:C13="Z")-(C4:C13="Kd")-(C4:C13="1/2KDVM")-(C4:C13="1/2KDNM")))</f>
        <v>0</v>
      </c>
      <c r="D18" s="115">
        <f t="shared" ca="1" si="7"/>
        <v>0</v>
      </c>
      <c r="E18" s="115">
        <f t="shared" ca="1" si="7"/>
        <v>0</v>
      </c>
      <c r="F18" s="117">
        <f t="shared" ca="1" si="7"/>
        <v>0</v>
      </c>
      <c r="G18" s="116">
        <f t="shared" ca="1" si="7"/>
        <v>0</v>
      </c>
      <c r="H18" s="117">
        <f t="shared" ca="1" si="7"/>
        <v>0</v>
      </c>
      <c r="I18" s="115">
        <f t="shared" ca="1" si="7"/>
        <v>0</v>
      </c>
      <c r="J18" s="115">
        <f t="shared" ca="1" si="7"/>
        <v>0</v>
      </c>
      <c r="K18" s="115">
        <f t="shared" ca="1" si="7"/>
        <v>0</v>
      </c>
      <c r="L18" s="117">
        <f t="shared" ca="1" si="7"/>
        <v>0</v>
      </c>
      <c r="M18" s="118">
        <f t="shared" ca="1" si="7"/>
        <v>0</v>
      </c>
      <c r="N18" s="114">
        <f t="shared" ca="1" si="7"/>
        <v>0</v>
      </c>
      <c r="O18" s="115">
        <f t="shared" ca="1" si="7"/>
        <v>0</v>
      </c>
      <c r="P18" s="115">
        <f t="shared" ca="1" si="7"/>
        <v>0</v>
      </c>
      <c r="Q18" s="118">
        <f t="shared" ca="1" si="7"/>
        <v>0</v>
      </c>
      <c r="R18" s="115">
        <f ca="1">MAX(0,SUMPRODUCT((R4:R12&lt;=$C$1)*(R4:R12&lt;&gt;0)-(R4:R12="V")-(R4:R12="1/2VVM")-(R4:R12="1/2VNM")-(R4:R12="CV")-(R4:R12="1/2CVVM")-(R4:R12="1/2CVNM")-(R4:R12="F")-(R4:R12="Z")-(R4:R12="Kd")-(R4:R12="1/2KDVM")-(R4:R12="1/2KDNM")))</f>
        <v>0</v>
      </c>
      <c r="S18" s="118">
        <f t="shared" ca="1" si="7"/>
        <v>0</v>
      </c>
      <c r="T18" s="114">
        <f t="shared" ca="1" si="7"/>
        <v>0</v>
      </c>
      <c r="U18" s="115">
        <f t="shared" ca="1" si="7"/>
        <v>0</v>
      </c>
      <c r="V18" s="115">
        <f t="shared" ca="1" si="7"/>
        <v>0</v>
      </c>
      <c r="W18" s="117">
        <f t="shared" ca="1" si="7"/>
        <v>0</v>
      </c>
      <c r="X18" s="115">
        <f t="shared" ca="1" si="7"/>
        <v>0</v>
      </c>
      <c r="Y18" s="116">
        <f t="shared" ca="1" si="7"/>
        <v>0</v>
      </c>
      <c r="Z18" s="117">
        <f t="shared" ca="1" si="7"/>
        <v>0</v>
      </c>
      <c r="AA18" s="115">
        <f t="shared" ca="1" si="7"/>
        <v>0</v>
      </c>
      <c r="AB18" s="115">
        <f t="shared" ca="1" si="7"/>
        <v>0</v>
      </c>
      <c r="AC18" s="117">
        <f t="shared" ca="1" si="7"/>
        <v>0</v>
      </c>
      <c r="AD18" s="115">
        <f t="shared" ca="1" si="7"/>
        <v>0</v>
      </c>
      <c r="AE18" s="116">
        <f t="shared" ca="1" si="7"/>
        <v>0</v>
      </c>
      <c r="AF18" s="117">
        <f t="shared" ca="1" si="7"/>
        <v>0</v>
      </c>
      <c r="AG18" s="115">
        <f t="shared" ca="1" si="7"/>
        <v>0</v>
      </c>
      <c r="AH18" s="117">
        <f t="shared" ca="1" si="7"/>
        <v>0</v>
      </c>
      <c r="AI18" s="115">
        <f t="shared" ca="1" si="7"/>
        <v>0</v>
      </c>
      <c r="AJ18" s="115">
        <f t="shared" ca="1" si="7"/>
        <v>0</v>
      </c>
      <c r="AK18" s="116">
        <f t="shared" ca="1" si="7"/>
        <v>0</v>
      </c>
      <c r="AL18" s="97"/>
      <c r="AM18" s="97"/>
      <c r="AN18" s="97"/>
      <c r="AO18" s="97"/>
      <c r="AP18" s="97"/>
      <c r="AQ18" s="97"/>
      <c r="AR18" s="97"/>
      <c r="AS18" s="97"/>
      <c r="AT18" s="97"/>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row>
    <row r="19" spans="1:82" s="54" customFormat="1" ht="12" customHeight="1" thickBot="1" x14ac:dyDescent="0.25">
      <c r="A19" s="51" t="s">
        <v>47</v>
      </c>
      <c r="B19" s="127" t="str">
        <f ca="1">IF(B3&lt;=$G$1,B18*8,"")</f>
        <v/>
      </c>
      <c r="C19" s="128">
        <f ca="1">IF(C3&lt;=$G$1,C18*8,"")</f>
        <v>0</v>
      </c>
      <c r="D19" s="108">
        <f t="shared" ref="D19:AK19" ca="1" si="8">IF(D3&lt;=$G$1,D18*8,"")</f>
        <v>0</v>
      </c>
      <c r="E19" s="108">
        <f t="shared" ca="1" si="8"/>
        <v>0</v>
      </c>
      <c r="F19" s="111">
        <f t="shared" ca="1" si="8"/>
        <v>0</v>
      </c>
      <c r="G19" s="109">
        <f t="shared" ca="1" si="8"/>
        <v>0</v>
      </c>
      <c r="H19" s="110">
        <f t="shared" ca="1" si="8"/>
        <v>0</v>
      </c>
      <c r="I19" s="108">
        <f t="shared" ca="1" si="8"/>
        <v>0</v>
      </c>
      <c r="J19" s="108">
        <f t="shared" ca="1" si="8"/>
        <v>0</v>
      </c>
      <c r="K19" s="108">
        <f t="shared" ca="1" si="8"/>
        <v>0</v>
      </c>
      <c r="L19" s="111">
        <f t="shared" ca="1" si="8"/>
        <v>0</v>
      </c>
      <c r="M19" s="109" t="str">
        <f t="shared" ca="1" si="8"/>
        <v/>
      </c>
      <c r="N19" s="110">
        <f t="shared" ca="1" si="8"/>
        <v>0</v>
      </c>
      <c r="O19" s="108">
        <f t="shared" ca="1" si="8"/>
        <v>0</v>
      </c>
      <c r="P19" s="108">
        <f t="shared" ca="1" si="8"/>
        <v>0</v>
      </c>
      <c r="Q19" s="109">
        <f t="shared" ca="1" si="8"/>
        <v>0</v>
      </c>
      <c r="R19" s="128">
        <f t="shared" ca="1" si="8"/>
        <v>0</v>
      </c>
      <c r="S19" s="109" t="str">
        <f t="shared" ca="1" si="8"/>
        <v/>
      </c>
      <c r="T19" s="110">
        <f t="shared" ca="1" si="8"/>
        <v>0</v>
      </c>
      <c r="U19" s="108">
        <f t="shared" ca="1" si="8"/>
        <v>0</v>
      </c>
      <c r="V19" s="108">
        <f t="shared" ca="1" si="8"/>
        <v>0</v>
      </c>
      <c r="W19" s="111">
        <f t="shared" ca="1" si="8"/>
        <v>0</v>
      </c>
      <c r="X19" s="108">
        <f t="shared" ca="1" si="8"/>
        <v>0</v>
      </c>
      <c r="Y19" s="107" t="str">
        <f t="shared" ca="1" si="8"/>
        <v/>
      </c>
      <c r="Z19" s="111">
        <f t="shared" ca="1" si="8"/>
        <v>0</v>
      </c>
      <c r="AA19" s="108">
        <f t="shared" ca="1" si="8"/>
        <v>0</v>
      </c>
      <c r="AB19" s="108">
        <f t="shared" ca="1" si="8"/>
        <v>0</v>
      </c>
      <c r="AC19" s="111">
        <f t="shared" ca="1" si="8"/>
        <v>0</v>
      </c>
      <c r="AD19" s="108">
        <f t="shared" ca="1" si="8"/>
        <v>0</v>
      </c>
      <c r="AE19" s="107" t="str">
        <f t="shared" ca="1" si="8"/>
        <v/>
      </c>
      <c r="AF19" s="111">
        <f t="shared" ca="1" si="8"/>
        <v>0</v>
      </c>
      <c r="AG19" s="108">
        <f t="shared" ca="1" si="8"/>
        <v>0</v>
      </c>
      <c r="AH19" s="111">
        <f t="shared" ca="1" si="8"/>
        <v>0</v>
      </c>
      <c r="AI19" s="108">
        <f t="shared" ca="1" si="8"/>
        <v>0</v>
      </c>
      <c r="AJ19" s="108">
        <f t="shared" ca="1" si="8"/>
        <v>0</v>
      </c>
      <c r="AK19" s="107" t="str">
        <f t="shared" ca="1" si="8"/>
        <v/>
      </c>
      <c r="AL19" s="97"/>
      <c r="AM19" s="97"/>
      <c r="AN19" s="97"/>
      <c r="AO19" s="97"/>
      <c r="AP19" s="97"/>
      <c r="AQ19" s="97"/>
      <c r="AR19" s="97"/>
      <c r="AS19" s="97"/>
      <c r="AT19" s="97"/>
      <c r="AU19" s="97"/>
      <c r="AV19" s="97"/>
      <c r="AW19" s="97"/>
      <c r="AX19" s="97"/>
      <c r="AY19" s="52"/>
      <c r="AZ19" s="97"/>
      <c r="BA19" s="97"/>
      <c r="BB19" s="97"/>
      <c r="BC19" s="97"/>
      <c r="BD19" s="97"/>
      <c r="BE19" s="97"/>
      <c r="BF19" s="53"/>
      <c r="BG19" s="97"/>
      <c r="BH19" s="97"/>
      <c r="BI19" s="97"/>
      <c r="BJ19" s="97"/>
      <c r="BK19" s="97"/>
      <c r="BL19" s="97"/>
      <c r="BM19" s="97"/>
      <c r="BN19" s="97"/>
      <c r="BO19" s="97"/>
      <c r="BP19" s="97"/>
      <c r="BQ19" s="97"/>
      <c r="BR19" s="97"/>
      <c r="BS19" s="97"/>
      <c r="BT19" s="52"/>
      <c r="BU19" s="97"/>
      <c r="BV19" s="97"/>
      <c r="BW19" s="97"/>
      <c r="BX19" s="53"/>
      <c r="BY19" s="97"/>
      <c r="BZ19" s="97"/>
      <c r="CA19" s="97"/>
      <c r="CB19" s="97"/>
      <c r="CC19" s="97"/>
      <c r="CD19" s="97"/>
    </row>
    <row r="20" spans="1:82" s="87" customFormat="1" ht="13.5" customHeight="1" thickBot="1" x14ac:dyDescent="0.25">
      <c r="A20" s="131" t="s">
        <v>97</v>
      </c>
      <c r="B20" s="200" t="str">
        <f t="shared" ref="B20:F20" ca="1" si="9">IF(B19="","",B19/2)</f>
        <v/>
      </c>
      <c r="C20" s="200">
        <f t="shared" ca="1" si="9"/>
        <v>0</v>
      </c>
      <c r="D20" s="200">
        <f t="shared" ca="1" si="9"/>
        <v>0</v>
      </c>
      <c r="E20" s="200">
        <f t="shared" ca="1" si="9"/>
        <v>0</v>
      </c>
      <c r="F20" s="200">
        <f t="shared" ca="1" si="9"/>
        <v>0</v>
      </c>
      <c r="G20" s="200">
        <f ca="1">IF(G19="","",G19/2)</f>
        <v>0</v>
      </c>
      <c r="H20" s="200">
        <f t="shared" ref="H20:AK20" ca="1" si="10">IF(H19="","",H19/2)</f>
        <v>0</v>
      </c>
      <c r="I20" s="200">
        <f t="shared" ca="1" si="10"/>
        <v>0</v>
      </c>
      <c r="J20" s="200">
        <f t="shared" ca="1" si="10"/>
        <v>0</v>
      </c>
      <c r="K20" s="200">
        <f t="shared" ca="1" si="10"/>
        <v>0</v>
      </c>
      <c r="L20" s="200">
        <f t="shared" ca="1" si="10"/>
        <v>0</v>
      </c>
      <c r="M20" s="200" t="str">
        <f t="shared" ca="1" si="10"/>
        <v/>
      </c>
      <c r="N20" s="200">
        <f t="shared" ca="1" si="10"/>
        <v>0</v>
      </c>
      <c r="O20" s="200">
        <f t="shared" ca="1" si="10"/>
        <v>0</v>
      </c>
      <c r="P20" s="200">
        <f t="shared" ca="1" si="10"/>
        <v>0</v>
      </c>
      <c r="Q20" s="200">
        <f t="shared" ca="1" si="10"/>
        <v>0</v>
      </c>
      <c r="R20" s="200">
        <f t="shared" ca="1" si="10"/>
        <v>0</v>
      </c>
      <c r="S20" s="200" t="str">
        <f t="shared" ca="1" si="10"/>
        <v/>
      </c>
      <c r="T20" s="200">
        <f t="shared" ca="1" si="10"/>
        <v>0</v>
      </c>
      <c r="U20" s="200">
        <f t="shared" ca="1" si="10"/>
        <v>0</v>
      </c>
      <c r="V20" s="200">
        <f t="shared" ca="1" si="10"/>
        <v>0</v>
      </c>
      <c r="W20" s="200">
        <f t="shared" ca="1" si="10"/>
        <v>0</v>
      </c>
      <c r="X20" s="200">
        <f t="shared" ca="1" si="10"/>
        <v>0</v>
      </c>
      <c r="Y20" s="200" t="str">
        <f t="shared" ca="1" si="10"/>
        <v/>
      </c>
      <c r="Z20" s="200">
        <f t="shared" ca="1" si="10"/>
        <v>0</v>
      </c>
      <c r="AA20" s="200">
        <f t="shared" ca="1" si="10"/>
        <v>0</v>
      </c>
      <c r="AB20" s="200">
        <f t="shared" ca="1" si="10"/>
        <v>0</v>
      </c>
      <c r="AC20" s="200">
        <f t="shared" ca="1" si="10"/>
        <v>0</v>
      </c>
      <c r="AD20" s="200">
        <f t="shared" ca="1" si="10"/>
        <v>0</v>
      </c>
      <c r="AE20" s="200" t="str">
        <f t="shared" ca="1" si="10"/>
        <v/>
      </c>
      <c r="AF20" s="200">
        <f t="shared" ca="1" si="10"/>
        <v>0</v>
      </c>
      <c r="AG20" s="200">
        <f t="shared" ca="1" si="10"/>
        <v>0</v>
      </c>
      <c r="AH20" s="200">
        <f t="shared" ca="1" si="10"/>
        <v>0</v>
      </c>
      <c r="AI20" s="200">
        <f t="shared" ca="1" si="10"/>
        <v>0</v>
      </c>
      <c r="AJ20" s="200">
        <f t="shared" ca="1" si="10"/>
        <v>0</v>
      </c>
      <c r="AK20" s="200" t="str">
        <f t="shared" ca="1" si="10"/>
        <v/>
      </c>
      <c r="AL20" s="32"/>
      <c r="AM20" s="86"/>
      <c r="AN20" s="86"/>
      <c r="AO20" s="86"/>
      <c r="AP20" s="86"/>
      <c r="AQ20" s="86"/>
      <c r="AR20" s="86"/>
      <c r="AS20" s="86"/>
      <c r="AT20" s="86"/>
      <c r="AU20" s="86"/>
      <c r="AV20" s="86"/>
      <c r="AW20" s="86"/>
      <c r="AX20" s="86"/>
      <c r="AY20" s="92"/>
      <c r="AZ20" s="86"/>
      <c r="BA20" s="86"/>
      <c r="BB20" s="86"/>
      <c r="BC20" s="86"/>
      <c r="BD20" s="86"/>
      <c r="BE20" s="86"/>
      <c r="BF20" s="93"/>
      <c r="BG20" s="86"/>
      <c r="BH20" s="86"/>
      <c r="BI20" s="86"/>
      <c r="BJ20" s="86"/>
      <c r="BK20" s="86"/>
      <c r="BL20" s="86"/>
      <c r="BM20" s="86"/>
      <c r="BN20" s="86"/>
      <c r="BO20" s="86"/>
      <c r="BP20" s="86"/>
      <c r="BQ20" s="86"/>
      <c r="BR20" s="86"/>
      <c r="BS20" s="86"/>
      <c r="BT20" s="92"/>
      <c r="BU20" s="86"/>
      <c r="BV20" s="86"/>
      <c r="BW20" s="86"/>
      <c r="BX20" s="93"/>
      <c r="BY20" s="86"/>
      <c r="BZ20" s="86"/>
      <c r="CA20" s="86"/>
      <c r="CB20" s="86"/>
      <c r="CC20" s="86"/>
      <c r="CD20" s="86"/>
    </row>
    <row r="21" spans="1:82" s="87" customFormat="1" ht="13.5" customHeight="1" x14ac:dyDescent="0.2">
      <c r="A21" s="144" t="s">
        <v>98</v>
      </c>
      <c r="B21" s="197">
        <f ca="1">SUM(B20:G20)</f>
        <v>0</v>
      </c>
      <c r="C21" s="134"/>
      <c r="D21" s="184"/>
      <c r="E21" s="132"/>
      <c r="F21" s="132"/>
      <c r="G21" s="140"/>
      <c r="H21" s="197">
        <f ca="1">SUM(H20:M20)</f>
        <v>0</v>
      </c>
      <c r="I21" s="194"/>
      <c r="J21" s="132"/>
      <c r="K21" s="132"/>
      <c r="L21" s="132"/>
      <c r="M21" s="140"/>
      <c r="N21" s="197">
        <f ca="1">SUM(N20:S20)</f>
        <v>0</v>
      </c>
      <c r="O21" s="196"/>
      <c r="P21" s="188"/>
      <c r="Q21" s="132"/>
      <c r="R21" s="132"/>
      <c r="S21" s="140"/>
      <c r="T21" s="197">
        <f ca="1">SUM(T20:Y20)</f>
        <v>0</v>
      </c>
      <c r="U21" s="134"/>
      <c r="V21" s="188"/>
      <c r="W21" s="132"/>
      <c r="X21" s="132"/>
      <c r="Y21" s="140"/>
      <c r="Z21" s="197">
        <f ca="1">SUM(Z20:AE20)</f>
        <v>0</v>
      </c>
      <c r="AA21" s="134"/>
      <c r="AB21" s="188"/>
      <c r="AC21" s="132"/>
      <c r="AD21" s="132"/>
      <c r="AE21" s="140"/>
      <c r="AF21" s="133">
        <f ca="1">SUM(AF20:AK20)</f>
        <v>0</v>
      </c>
      <c r="AG21" s="186"/>
      <c r="AH21" s="132"/>
      <c r="AI21" s="132"/>
      <c r="AJ21" s="132"/>
      <c r="AK21" s="140"/>
      <c r="AL21" s="86"/>
      <c r="AM21" s="86"/>
      <c r="AN21" s="86"/>
      <c r="AO21" s="86"/>
      <c r="AP21" s="86"/>
      <c r="AQ21" s="86"/>
      <c r="AR21" s="86"/>
      <c r="AS21" s="86"/>
      <c r="AT21" s="86"/>
      <c r="AU21" s="86"/>
      <c r="AV21" s="86"/>
      <c r="AW21" s="86"/>
      <c r="AX21" s="86"/>
      <c r="AY21" s="92"/>
      <c r="AZ21" s="86"/>
      <c r="BA21" s="86"/>
      <c r="BB21" s="86"/>
      <c r="BC21" s="86"/>
      <c r="BD21" s="86"/>
      <c r="BE21" s="86"/>
      <c r="BF21" s="93"/>
      <c r="BG21" s="86"/>
      <c r="BH21" s="86"/>
      <c r="BI21" s="86"/>
      <c r="BJ21" s="86"/>
      <c r="BK21" s="86"/>
      <c r="BL21" s="86"/>
      <c r="BM21" s="86"/>
      <c r="BN21" s="86"/>
      <c r="BO21" s="86"/>
      <c r="BP21" s="86"/>
      <c r="BQ21" s="86"/>
      <c r="BR21" s="86"/>
      <c r="BS21" s="86"/>
      <c r="BT21" s="92"/>
      <c r="BU21" s="86"/>
      <c r="BV21" s="86"/>
      <c r="BW21" s="86"/>
      <c r="BX21" s="93"/>
      <c r="BY21" s="86"/>
      <c r="BZ21" s="86"/>
      <c r="CA21" s="86"/>
      <c r="CB21" s="86"/>
      <c r="CC21" s="86"/>
      <c r="CD21" s="86"/>
    </row>
    <row r="22" spans="1:82" s="87" customFormat="1" ht="27.75" customHeight="1" thickBot="1" x14ac:dyDescent="0.25">
      <c r="A22" s="144" t="s">
        <v>86</v>
      </c>
      <c r="B22" s="145">
        <f ca="1">SUM(B19:G19)</f>
        <v>0</v>
      </c>
      <c r="C22" s="187">
        <f ca="1">SUM(B18:G18)</f>
        <v>0</v>
      </c>
      <c r="D22" s="185"/>
      <c r="E22" s="135"/>
      <c r="F22" s="136"/>
      <c r="G22" s="143"/>
      <c r="H22" s="145">
        <f ca="1">SUM(H19:M19)</f>
        <v>0</v>
      </c>
      <c r="I22" s="195">
        <f ca="1">SUM(H18:M18)</f>
        <v>0</v>
      </c>
      <c r="J22" s="136"/>
      <c r="K22" s="137"/>
      <c r="L22" s="136"/>
      <c r="M22" s="143"/>
      <c r="N22" s="145">
        <f ca="1">SUM(N19:S19)</f>
        <v>0</v>
      </c>
      <c r="O22" s="195">
        <f ca="1">SUM(N18:S18)</f>
        <v>0</v>
      </c>
      <c r="P22" s="136"/>
      <c r="Q22" s="137"/>
      <c r="R22" s="138"/>
      <c r="S22" s="141"/>
      <c r="T22" s="145">
        <f ca="1">SUM(T19:Y19)</f>
        <v>0</v>
      </c>
      <c r="U22" s="182">
        <f ca="1">SUM(T18:Y18)</f>
        <v>0</v>
      </c>
      <c r="V22" s="183"/>
      <c r="W22" s="139"/>
      <c r="X22" s="139"/>
      <c r="Y22" s="141"/>
      <c r="Z22" s="145">
        <f ca="1">SUM(Z19:AE19)</f>
        <v>0</v>
      </c>
      <c r="AA22" s="182">
        <f ca="1">SUM(Z18:AE18)</f>
        <v>0</v>
      </c>
      <c r="AB22" s="183">
        <f ca="1">SUM(Z19:AE19)</f>
        <v>0</v>
      </c>
      <c r="AC22" s="139">
        <f ca="1">SUM(Z18:AE18)</f>
        <v>0</v>
      </c>
      <c r="AD22" s="138"/>
      <c r="AE22" s="141"/>
      <c r="AF22" s="145">
        <f ca="1">SUM(AF19:AK19)</f>
        <v>0</v>
      </c>
      <c r="AG22" s="182">
        <f ca="1">SUM(AF18:AK18)</f>
        <v>0</v>
      </c>
      <c r="AH22" s="183">
        <f ca="1">SUM(AF19:AK19)</f>
        <v>0</v>
      </c>
      <c r="AI22" s="139">
        <f ca="1">SUM(AF18:AK18)</f>
        <v>0</v>
      </c>
      <c r="AJ22" s="138"/>
      <c r="AK22" s="141"/>
      <c r="AL22" s="86"/>
      <c r="AM22" s="86"/>
      <c r="AN22" s="86"/>
      <c r="AO22" s="86"/>
      <c r="AP22" s="86"/>
      <c r="AQ22" s="86"/>
      <c r="AR22" s="86"/>
      <c r="AS22" s="86"/>
      <c r="AT22" s="86"/>
      <c r="AU22" s="86"/>
      <c r="AV22" s="86"/>
      <c r="AW22" s="86"/>
      <c r="AX22" s="86"/>
      <c r="AY22" s="92"/>
      <c r="AZ22" s="86"/>
      <c r="BA22" s="86"/>
      <c r="BB22" s="86"/>
      <c r="BC22" s="86"/>
      <c r="BD22" s="86"/>
      <c r="BE22" s="86"/>
      <c r="BF22" s="93"/>
      <c r="BG22" s="86"/>
      <c r="BH22" s="86"/>
      <c r="BI22" s="86"/>
      <c r="BJ22" s="86"/>
      <c r="BK22" s="86"/>
      <c r="BL22" s="86"/>
      <c r="BM22" s="86"/>
      <c r="BN22" s="86"/>
      <c r="BO22" s="86"/>
      <c r="BP22" s="86"/>
      <c r="BQ22" s="86"/>
      <c r="BR22" s="86"/>
      <c r="BS22" s="86"/>
      <c r="BT22" s="92"/>
      <c r="BU22" s="86"/>
      <c r="BV22" s="86"/>
      <c r="BW22" s="86"/>
      <c r="BX22" s="93"/>
      <c r="BY22" s="86"/>
      <c r="BZ22" s="86"/>
      <c r="CA22" s="86"/>
      <c r="CB22" s="86"/>
      <c r="CC22" s="86"/>
      <c r="CD22" s="86"/>
    </row>
    <row r="23" spans="1:82" s="87" customFormat="1" ht="13.5" customHeight="1" x14ac:dyDescent="0.2">
      <c r="A23" s="142"/>
      <c r="B23" s="130"/>
      <c r="C23" s="130"/>
      <c r="D23" s="21"/>
      <c r="E23" s="96"/>
      <c r="F23" s="96"/>
      <c r="G23" s="96"/>
      <c r="H23" s="96"/>
      <c r="I23" s="96"/>
      <c r="J23" s="96"/>
      <c r="K23" s="96"/>
      <c r="L23" s="96"/>
      <c r="M23" s="96"/>
      <c r="N23" s="96"/>
      <c r="O23" s="96"/>
      <c r="P23" s="96"/>
      <c r="Q23" s="96"/>
      <c r="R23" s="96"/>
      <c r="S23" s="96"/>
      <c r="T23" s="96"/>
      <c r="U23" s="96"/>
      <c r="V23" s="96"/>
      <c r="W23" s="96"/>
      <c r="AE23" s="96"/>
      <c r="AF23" s="96"/>
      <c r="AG23" s="96"/>
      <c r="AH23" s="96" t="str">
        <f>LOWER(K23)</f>
        <v/>
      </c>
      <c r="AI23" s="96"/>
      <c r="AJ23" s="96"/>
      <c r="AK23" s="96"/>
      <c r="AL23" s="86"/>
      <c r="AM23" s="86"/>
      <c r="AN23" s="86"/>
      <c r="AO23" s="86"/>
      <c r="AP23" s="86"/>
      <c r="AQ23" s="86"/>
      <c r="AR23" s="86"/>
      <c r="AS23" s="86"/>
      <c r="AT23" s="86"/>
      <c r="AU23" s="86"/>
      <c r="AV23" s="86"/>
      <c r="AW23" s="86"/>
      <c r="AX23" s="86"/>
      <c r="AY23" s="92"/>
      <c r="AZ23" s="86"/>
      <c r="BA23" s="86"/>
      <c r="BB23" s="86"/>
      <c r="BC23" s="86"/>
      <c r="BD23" s="86"/>
      <c r="BE23" s="86"/>
      <c r="BF23" s="93"/>
      <c r="BG23" s="86"/>
      <c r="BH23" s="86"/>
      <c r="BI23" s="86"/>
      <c r="BJ23" s="86"/>
      <c r="BK23" s="86"/>
      <c r="BL23" s="86"/>
      <c r="BM23" s="86"/>
      <c r="BN23" s="86"/>
      <c r="BO23" s="86"/>
      <c r="BP23" s="86"/>
      <c r="BQ23" s="86"/>
      <c r="BR23" s="86"/>
      <c r="BS23" s="86"/>
      <c r="BT23" s="92"/>
      <c r="BU23" s="86"/>
      <c r="BV23" s="86"/>
      <c r="BW23" s="86"/>
      <c r="BX23" s="93"/>
      <c r="BY23" s="86"/>
      <c r="BZ23" s="86"/>
      <c r="CA23" s="86"/>
      <c r="CB23" s="86"/>
      <c r="CC23" s="86"/>
      <c r="CD23" s="86"/>
    </row>
    <row r="24" spans="1:82" s="87" customFormat="1" ht="13.5" customHeight="1" x14ac:dyDescent="0.2">
      <c r="A24" s="129"/>
      <c r="B24" s="130"/>
      <c r="C24" s="130"/>
      <c r="D24" s="21"/>
      <c r="E24" s="96"/>
      <c r="F24" s="96"/>
      <c r="G24" s="96"/>
      <c r="H24" s="96"/>
      <c r="I24" s="21"/>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86"/>
      <c r="AM24" s="86"/>
      <c r="AN24" s="86"/>
      <c r="AO24" s="86"/>
      <c r="AP24" s="86"/>
      <c r="AQ24" s="86"/>
      <c r="AR24" s="86"/>
      <c r="AS24" s="86"/>
      <c r="AT24" s="86"/>
      <c r="AU24" s="86"/>
      <c r="AV24" s="86"/>
      <c r="AW24" s="86"/>
      <c r="AX24" s="86"/>
      <c r="AY24" s="92"/>
      <c r="AZ24" s="86"/>
      <c r="BA24" s="86"/>
      <c r="BB24" s="86"/>
      <c r="BC24" s="86"/>
      <c r="BD24" s="86"/>
      <c r="BE24" s="86"/>
      <c r="BF24" s="93"/>
      <c r="BG24" s="86"/>
      <c r="BH24" s="86"/>
      <c r="BI24" s="86"/>
      <c r="BJ24" s="86"/>
      <c r="BK24" s="86"/>
      <c r="BL24" s="86"/>
      <c r="BM24" s="86"/>
      <c r="BN24" s="86"/>
      <c r="BO24" s="86"/>
      <c r="BP24" s="86"/>
      <c r="BQ24" s="86"/>
      <c r="BR24" s="86"/>
      <c r="BS24" s="86"/>
      <c r="BT24" s="92"/>
      <c r="BU24" s="86"/>
      <c r="BV24" s="86"/>
      <c r="BW24" s="86"/>
      <c r="BX24" s="93"/>
      <c r="BY24" s="86"/>
      <c r="BZ24" s="86"/>
      <c r="CA24" s="86"/>
      <c r="CB24" s="86"/>
      <c r="CC24" s="86"/>
      <c r="CD24" s="86"/>
    </row>
    <row r="25" spans="1:82" s="87" customFormat="1" ht="16.5" customHeight="1" x14ac:dyDescent="0.2">
      <c r="A25" s="4"/>
      <c r="B25" s="8">
        <f>DATEVALUE("01/07/"&amp;$A$2)</f>
        <v>42917</v>
      </c>
      <c r="C25" s="13"/>
      <c r="D25" s="88"/>
      <c r="E25" s="88"/>
      <c r="F25" s="88"/>
      <c r="G25" s="88"/>
      <c r="H25" s="8">
        <f>DATEVALUE("01/08/"&amp;$A$2)</f>
        <v>42948</v>
      </c>
      <c r="I25" s="14"/>
      <c r="J25" s="14"/>
      <c r="K25" s="88"/>
      <c r="L25" s="88"/>
      <c r="M25" s="88"/>
      <c r="N25" s="8">
        <f>DATEVALUE("01/09/"&amp;$A$2)</f>
        <v>42979</v>
      </c>
      <c r="O25" s="13"/>
      <c r="P25" s="13"/>
      <c r="Q25" s="88"/>
      <c r="R25" s="88"/>
      <c r="S25" s="88"/>
      <c r="T25" s="8">
        <f>DATEVALUE("01/10/"&amp;$A$2)</f>
        <v>43009</v>
      </c>
      <c r="U25" s="13"/>
      <c r="V25" s="88"/>
      <c r="W25" s="88"/>
      <c r="X25" s="88"/>
      <c r="Y25" s="88"/>
      <c r="Z25" s="8">
        <f>DATEVALUE("01/11/"&amp;$A$2)</f>
        <v>43040</v>
      </c>
      <c r="AA25" s="13"/>
      <c r="AB25" s="13"/>
      <c r="AC25" s="88"/>
      <c r="AD25" s="88"/>
      <c r="AE25" s="88"/>
      <c r="AF25" s="8">
        <f>DATEVALUE("01/12/"&amp;$A$2)</f>
        <v>43070</v>
      </c>
      <c r="AG25" s="13"/>
      <c r="AH25" s="13"/>
      <c r="AI25" s="88"/>
      <c r="AJ25" s="88"/>
      <c r="AK25" s="88"/>
      <c r="AL25" s="86"/>
      <c r="AM25" s="86"/>
      <c r="AN25" s="86"/>
      <c r="AO25" s="86"/>
      <c r="AP25" s="86"/>
      <c r="AQ25" s="86"/>
      <c r="AR25" s="86"/>
      <c r="AS25" s="86"/>
      <c r="AT25" s="86"/>
      <c r="AU25" s="86"/>
      <c r="AV25" s="86"/>
      <c r="AW25" s="86"/>
      <c r="AX25" s="86"/>
      <c r="AY25" s="92"/>
      <c r="AZ25" s="86"/>
      <c r="BA25" s="86"/>
      <c r="BB25" s="86"/>
      <c r="BC25" s="86"/>
      <c r="BD25" s="86"/>
      <c r="BE25" s="86"/>
      <c r="BF25" s="93"/>
      <c r="BG25" s="86"/>
      <c r="BH25" s="86"/>
      <c r="BI25" s="86"/>
      <c r="BJ25" s="86"/>
      <c r="BK25" s="86"/>
      <c r="BL25" s="86"/>
      <c r="BM25" s="86"/>
      <c r="BN25" s="86"/>
      <c r="BO25" s="86"/>
      <c r="BP25" s="86"/>
      <c r="BQ25" s="86"/>
      <c r="BR25" s="86"/>
      <c r="BS25" s="86"/>
      <c r="BT25" s="92"/>
      <c r="BU25" s="86"/>
      <c r="BV25" s="86"/>
      <c r="BW25" s="86"/>
      <c r="BX25" s="93"/>
      <c r="BY25" s="86"/>
      <c r="BZ25" s="86"/>
      <c r="CA25" s="86"/>
      <c r="CB25" s="86"/>
      <c r="CC25" s="86"/>
      <c r="CD25" s="86"/>
    </row>
    <row r="26" spans="1:82" s="219" customFormat="1" ht="16.5" customHeight="1" x14ac:dyDescent="0.2">
      <c r="A26" s="5"/>
      <c r="B26" s="47">
        <f>1+INT((B25-DATE(YEAR(B25+4-WEEKDAY(B25+6)),1,5)+WEEKDAY(DATE(YEAR(B25+4-WEEKDAY(B25+6)),1,3)))/7)</f>
        <v>26</v>
      </c>
      <c r="C26" s="45">
        <f>IF(C27="","",1+INT((C27-DATE(YEAR(C27+4-WEEKDAY(C27+6)),1,5)+WEEKDAY(DATE(YEAR(C27+4-WEEKDAY(C27+6)),1,3)))/7))</f>
        <v>27</v>
      </c>
      <c r="D26" s="47">
        <f>IF(D27="","",1+INT((D27-DATE(YEAR(D27+4-WEEKDAY(D27+6)),1,5)+WEEKDAY(DATE(YEAR(D27+4-WEEKDAY(D27+6)),1,3)))/7))</f>
        <v>28</v>
      </c>
      <c r="E26" s="46">
        <f>IF(E27="","",1+INT((E27-DATE(YEAR(E27+4-WEEKDAY(E27+6)),1,5)+WEEKDAY(DATE(YEAR(E27+4-WEEKDAY(E27+6)),1,3)))/7))</f>
        <v>29</v>
      </c>
      <c r="F26" s="45">
        <f>IF(F27="","",1+INT((F27-DATE(YEAR(F27+4-WEEKDAY(F27+6)),1,5)+WEEKDAY(DATE(YEAR(F27+4-WEEKDAY(F27+6)),1,3)))/7))</f>
        <v>30</v>
      </c>
      <c r="G26" s="45">
        <f>IF(G27="","",1+INT((G27-DATE(YEAR(G27+4-WEEKDAY(G27+6)),1,5)+WEEKDAY(DATE(YEAR(G27+4-WEEKDAY(G27+6)),1,3)))/7))</f>
        <v>31</v>
      </c>
      <c r="H26" s="47">
        <f>1+INT((H25-DATE(YEAR(H25+4-WEEKDAY(H25+6)),1,5)+WEEKDAY(DATE(YEAR(H25+4-WEEKDAY(H25+6)),1,3)))/7)</f>
        <v>31</v>
      </c>
      <c r="I26" s="45">
        <f>IF(I27="","",1+INT((I27-DATE(YEAR(I27+4-WEEKDAY(I27+6)),1,5)+WEEKDAY(DATE(YEAR(I27+4-WEEKDAY(I27+6)),1,3)))/7))</f>
        <v>32</v>
      </c>
      <c r="J26" s="47">
        <f>IF(J27="","",1+INT((J27-DATE(YEAR(J27+4-WEEKDAY(J27+6)),1,5)+WEEKDAY(DATE(YEAR(J27+4-WEEKDAY(J27+6)),1,3)))/7))</f>
        <v>33</v>
      </c>
      <c r="K26" s="46">
        <f>IF(K27="","",1+INT((K27-DATE(YEAR(K27+4-WEEKDAY(K27+6)),1,5)+WEEKDAY(DATE(YEAR(K27+4-WEEKDAY(K27+6)),1,3)))/7))</f>
        <v>34</v>
      </c>
      <c r="L26" s="45">
        <f>IF(L27="","",1+INT((L27-DATE(YEAR(L27+4-WEEKDAY(L27+6)),1,5)+WEEKDAY(DATE(YEAR(L27+4-WEEKDAY(L27+6)),1,3)))/7))</f>
        <v>35</v>
      </c>
      <c r="M26" s="45" t="str">
        <f>IF(M27="","",1+INT((M27-DATE(YEAR(M27+4-WEEKDAY(M27+6)),1,5)+WEEKDAY(DATE(YEAR(M27+4-WEEKDAY(M27+6)),1,3)))/7))</f>
        <v/>
      </c>
      <c r="N26" s="47">
        <f>1+INT((N25-DATE(YEAR(N25+4-WEEKDAY(N25+6)),1,5)+WEEKDAY(DATE(YEAR(N25+4-WEEKDAY(N25+6)),1,3)))/7)</f>
        <v>35</v>
      </c>
      <c r="O26" s="46">
        <f>IF(O27="","",1+INT((O27-DATE(YEAR(O27+4-WEEKDAY(O27+6)),1,5)+WEEKDAY(DATE(YEAR(O27+4-WEEKDAY(O27+6)),1,3)))/7))</f>
        <v>36</v>
      </c>
      <c r="P26" s="45">
        <f>IF(P27="","",1+INT((P27-DATE(YEAR(P27+4-WEEKDAY(P27+6)),1,5)+WEEKDAY(DATE(YEAR(P27+4-WEEKDAY(P27+6)),1,3)))/7))</f>
        <v>37</v>
      </c>
      <c r="Q26" s="46">
        <f>IF(Q27="","",1+INT((Q27-DATE(YEAR(Q27+4-WEEKDAY(Q27+6)),1,5)+WEEKDAY(DATE(YEAR(Q27+4-WEEKDAY(Q27+6)),1,3)))/7))</f>
        <v>38</v>
      </c>
      <c r="R26" s="48">
        <f>IF(R27="","",1+INT((R27-DATE(YEAR(R27+4-WEEKDAY(R27+6)),1,5)+WEEKDAY(DATE(YEAR(R27+4-WEEKDAY(R27+6)),1,3)))/7))</f>
        <v>39</v>
      </c>
      <c r="S26" s="45" t="str">
        <f>IF(S27="","",1+INT((S27-DATE(YEAR(S27+4-WEEKDAY(S27+6)),1,5)+WEEKDAY(DATE(YEAR(S27+4-WEEKDAY(S27+6)),1,3)))/7))</f>
        <v/>
      </c>
      <c r="T26" s="47">
        <f>1+INT((T25-DATE(YEAR(T25+4-WEEKDAY(T25+6)),1,5)+WEEKDAY(DATE(YEAR(T25+4-WEEKDAY(T25+6)),1,3)))/7)</f>
        <v>39</v>
      </c>
      <c r="U26" s="46">
        <f>IF(U27="","",1+INT((U27-DATE(YEAR(U27+4-WEEKDAY(U27+6)),1,5)+WEEKDAY(DATE(YEAR(U27+4-WEEKDAY(U27+6)),1,3)))/7))</f>
        <v>40</v>
      </c>
      <c r="V26" s="45">
        <f>IF(V27="","",1+INT((V27-DATE(YEAR(V27+4-WEEKDAY(V27+6)),1,5)+WEEKDAY(DATE(YEAR(V27+4-WEEKDAY(V27+6)),1,3)))/7))</f>
        <v>41</v>
      </c>
      <c r="W26" s="46">
        <f>IF(W27="","",1+INT((W27-DATE(YEAR(W27+4-WEEKDAY(W27+6)),1,5)+WEEKDAY(DATE(YEAR(W27+4-WEEKDAY(W27+6)),1,3)))/7))</f>
        <v>42</v>
      </c>
      <c r="X26" s="45">
        <f>IF(X27="","",1+INT((X27-DATE(YEAR(X27+4-WEEKDAY(X27+6)),1,5)+WEEKDAY(DATE(YEAR(X27+4-WEEKDAY(X27+6)),1,3)))/7))</f>
        <v>43</v>
      </c>
      <c r="Y26" s="45">
        <f>IF(Y27="","",1+INT((Y27-DATE(YEAR(Y27+4-WEEKDAY(Y27+6)),1,5)+WEEKDAY(DATE(YEAR(Y27+4-WEEKDAY(Y27+6)),1,3)))/7))</f>
        <v>44</v>
      </c>
      <c r="Z26" s="47">
        <f>1+INT((Z25-DATE(YEAR(Z25+4-WEEKDAY(Z25+6)),1,5)+WEEKDAY(DATE(YEAR(Z25+4-WEEKDAY(Z25+6)),1,3)))/7)</f>
        <v>44</v>
      </c>
      <c r="AA26" s="47">
        <f>IF(AA27="","",1+INT((AA27-DATE(YEAR(AA27+4-WEEKDAY(AA27+6)),1,5)+WEEKDAY(DATE(YEAR(AA27+4-WEEKDAY(AA27+6)),1,3)))/7))</f>
        <v>45</v>
      </c>
      <c r="AB26" s="46">
        <f>IF(AB27="","",1+INT((AB27-DATE(YEAR(AB27+4-WEEKDAY(AB27+6)),1,5)+WEEKDAY(DATE(YEAR(AB27+4-WEEKDAY(AB27+6)),1,3)))/7))</f>
        <v>46</v>
      </c>
      <c r="AC26" s="45">
        <f>IF(AC27="","",1+INT((AC27-DATE(YEAR(AC27+4-WEEKDAY(AC27+6)),1,5)+WEEKDAY(DATE(YEAR(AC27+4-WEEKDAY(AC27+6)),1,3)))/7))</f>
        <v>47</v>
      </c>
      <c r="AD26" s="45">
        <f>IF(AD27="","",1+INT((AD27-DATE(YEAR(AD27+4-WEEKDAY(AD27+6)),1,5)+WEEKDAY(DATE(YEAR(AD27+4-WEEKDAY(AD27+6)),1,3)))/7))</f>
        <v>48</v>
      </c>
      <c r="AE26" s="47" t="str">
        <f>IF(AE27="","",1+INT((AE27-DATE(YEAR(AE27+4-WEEKDAY(AE27+6)),1,5)+WEEKDAY(DATE(YEAR(AE27+4-WEEKDAY(AE27+6)),1,3)))/7))</f>
        <v/>
      </c>
      <c r="AF26" s="46">
        <f>1+INT((AF25-DATE(YEAR(AF25+4-WEEKDAY(AF25+6)),1,5)+WEEKDAY(DATE(YEAR(AF25+4-WEEKDAY(AF25+6)),1,3)))/7)</f>
        <v>48</v>
      </c>
      <c r="AG26" s="45">
        <f>IF(AG27="","",1+INT((AG27-DATE(YEAR(AG27+4-WEEKDAY(AG27+6)),1,5)+WEEKDAY(DATE(YEAR(AG27+4-WEEKDAY(AG27+6)),1,3)))/7))</f>
        <v>49</v>
      </c>
      <c r="AH26" s="46">
        <f>IF(AH27="","",1+INT((AH27-DATE(YEAR(AH27+4-WEEKDAY(AH27+6)),1,5)+WEEKDAY(DATE(YEAR(AH27+4-WEEKDAY(AH27+6)),1,3)))/7))</f>
        <v>50</v>
      </c>
      <c r="AI26" s="45">
        <f>IF(AI27="","",1+INT((AI27-DATE(YEAR(AI27+4-WEEKDAY(AI27+6)),1,5)+WEEKDAY(DATE(YEAR(AI27+4-WEEKDAY(AI27+6)),1,3)))/7))</f>
        <v>51</v>
      </c>
      <c r="AJ26" s="46">
        <f>IF(AJ27="","",1+INT((AJ27-DATE(YEAR(AJ27+4-WEEKDAY(AJ27+6)),1,5)+WEEKDAY(DATE(YEAR(AJ27+4-WEEKDAY(AJ27+6)),1,3)))/7))</f>
        <v>52</v>
      </c>
      <c r="AK26" s="45" t="str">
        <f>IF(AK27="","",1+INT((AK27-DATE(YEAR(AK27+4-WEEKDAY(AK27+6)),1,5)+WEEKDAY(DATE(YEAR(AK27+4-WEEKDAY(AK27+6)),1,3)))/7))</f>
        <v/>
      </c>
      <c r="AQ26" s="88"/>
      <c r="AR26" s="88"/>
    </row>
    <row r="27" spans="1:82" s="219" customFormat="1" ht="12" customHeight="1" x14ac:dyDescent="0.2">
      <c r="A27" s="19" t="s">
        <v>0</v>
      </c>
      <c r="B27" s="34" t="str">
        <f>IF(TEXT(B25,"dddd")=$A4,B25,"")</f>
        <v/>
      </c>
      <c r="C27" s="29">
        <f>B39+1</f>
        <v>42919</v>
      </c>
      <c r="D27" s="3">
        <f>C39+1</f>
        <v>42926</v>
      </c>
      <c r="E27" s="29">
        <f>D39+1</f>
        <v>42933</v>
      </c>
      <c r="F27" s="3">
        <f>IF(AND(E39&lt;&gt;"",IF(ISERROR(TEXT(E39+1,"mmm")),"",TEXT(E39+1,"mmm"))=TEXT(B25,"mmm")),E39+1,"")</f>
        <v>42940</v>
      </c>
      <c r="G27" s="35">
        <f>IF(AND(F39&lt;&gt;"",IF(ISERROR(TEXT(F39+1,"mmm")),"",TEXT(F39+1,"mmm"))=TEXT(B25,"mmm")),F39+1,"")</f>
        <v>42947</v>
      </c>
      <c r="H27" s="3" t="str">
        <f>IF(TEXT(H25,"dddd")=$A4,H25,"")</f>
        <v/>
      </c>
      <c r="I27" s="29">
        <f>H39+1</f>
        <v>42954</v>
      </c>
      <c r="J27" s="3">
        <f>I39+1</f>
        <v>42961</v>
      </c>
      <c r="K27" s="29">
        <f>J39+1</f>
        <v>42968</v>
      </c>
      <c r="L27" s="3">
        <f>IF(AND(K39&lt;&gt;"",IF(ISERROR(TEXT(K39+1,"mmm")),"",TEXT(K39+1,"mmm"))=TEXT(H25,"mmm")),K39+1,"")</f>
        <v>42975</v>
      </c>
      <c r="M27" s="24" t="str">
        <f>IF(AND(L39&lt;&gt;"",IF(ISERROR(TEXT(L39+1,"mmm")),"",TEXT(L39+1,"mmm"))=TEXT(H25,"mmm")),L39+1,"")</f>
        <v/>
      </c>
      <c r="N27" s="119" t="str">
        <f>IF(TEXT(N25,"dddd")=$A4,N25,"")</f>
        <v/>
      </c>
      <c r="O27" s="155">
        <f>N39+1</f>
        <v>42982</v>
      </c>
      <c r="P27" s="24">
        <f>O39+1</f>
        <v>42989</v>
      </c>
      <c r="Q27" s="29">
        <f>P39+1</f>
        <v>42996</v>
      </c>
      <c r="R27" s="3">
        <f>IF(AND(Q39&lt;&gt;"",IF(ISERROR(TEXT(Q39+1,"mmm")),"",TEXT(Q39+1,"mmm"))=TEXT(N25,"mmm")),Q39+1,"")</f>
        <v>43003</v>
      </c>
      <c r="S27" s="35" t="str">
        <f>IF(AND(R39&lt;&gt;"",IF(ISERROR(TEXT(R39+1,"mmm")),"",TEXT(R39+1,"mmm"))=TEXT(N25,"mmm")),R39+1,"")</f>
        <v/>
      </c>
      <c r="T27" s="155" t="str">
        <f>IF(TEXT(T25,"dddd")=$A4,T25,"")</f>
        <v/>
      </c>
      <c r="U27" s="155">
        <f>T39+1</f>
        <v>43010</v>
      </c>
      <c r="V27" s="3">
        <f>U39+1</f>
        <v>43017</v>
      </c>
      <c r="W27" s="29">
        <f>V39+1</f>
        <v>43024</v>
      </c>
      <c r="X27" s="3">
        <f>IF(AND(W39&lt;&gt;"",IF(ISERROR(TEXT(W39+1,"mmm")),"",TEXT(W39+1,"mmm"))=TEXT(T25,"mmm")),W39+1,"")</f>
        <v>43031</v>
      </c>
      <c r="Y27" s="24">
        <f>IF(AND(X39&lt;&gt;"",IF(ISERROR(TEXT(X39+1,"mmm")),"",TEXT(X39+1,"mmm"))=TEXT(T25,"mmm")),X39+1,"")</f>
        <v>43038</v>
      </c>
      <c r="Z27" s="119" t="str">
        <f>IF(TEXT(Z25,"dddd")=$A4,Z25,"")</f>
        <v/>
      </c>
      <c r="AA27" s="155">
        <f>Z39+1</f>
        <v>43045</v>
      </c>
      <c r="AB27" s="3">
        <f>AA39+1</f>
        <v>43052</v>
      </c>
      <c r="AC27" s="29">
        <f>AB39+1</f>
        <v>43059</v>
      </c>
      <c r="AD27" s="29">
        <f>IF(AND(AC39&lt;&gt;"",IF(ISERROR(TEXT(AC39+1,"mmm")),"",TEXT(AC39+1,"mmm"))=TEXT(Z25,"mmm")),AC39+1,"")</f>
        <v>43066</v>
      </c>
      <c r="AE27" s="174" t="str">
        <f>IF(AND(AD39&lt;&gt;"",IF(ISERROR(TEXT(AD39+1,"mmm")),"",TEXT(AD39+1,"mmm"))=TEXT(Z25,"mmm")),AD39+1,"")</f>
        <v/>
      </c>
      <c r="AF27" s="3" t="str">
        <f>IF(TEXT(AF25,"dddd")=$A4,AF25,"")</f>
        <v/>
      </c>
      <c r="AG27" s="29">
        <f>AF39+1</f>
        <v>43073</v>
      </c>
      <c r="AH27" s="3">
        <f>AG39+1</f>
        <v>43080</v>
      </c>
      <c r="AI27" s="29">
        <f>AH39+1</f>
        <v>43087</v>
      </c>
      <c r="AJ27" s="3">
        <f>IF(AND(AI39&lt;&gt;"",IF(ISERROR(TEXT(AI39+1,"mmm")),"",TEXT(AI39+1,"mmm"))=TEXT(AF25,"mmm")),AI39+1,"")</f>
        <v>43094</v>
      </c>
      <c r="AK27" s="29" t="str">
        <f>IF(AND(AJ39&lt;&gt;"",IF(ISERROR(TEXT(AJ39+1,"mmm")),"",TEXT(AJ39+1,"mmm"))=TEXT(AF25,"mmm")),AJ39+1,"")</f>
        <v/>
      </c>
      <c r="AQ27" s="88"/>
      <c r="AR27" s="88"/>
    </row>
    <row r="28" spans="1:82" s="219" customFormat="1" ht="12" customHeight="1" x14ac:dyDescent="0.2">
      <c r="A28" s="12"/>
      <c r="B28" s="32"/>
      <c r="C28" s="28"/>
      <c r="D28" s="86"/>
      <c r="E28" s="28"/>
      <c r="F28" s="86"/>
      <c r="G28" s="33"/>
      <c r="H28" s="86"/>
      <c r="I28" s="28"/>
      <c r="J28" s="28" t="str">
        <f>IF(ISNA(VLOOKUP(J27,feestdagen,5,0))=TRUE," ","F")</f>
        <v xml:space="preserve"> </v>
      </c>
      <c r="K28" s="28"/>
      <c r="L28" s="86"/>
      <c r="M28" s="25"/>
      <c r="N28" s="112"/>
      <c r="O28" s="156"/>
      <c r="P28" s="25"/>
      <c r="Q28" s="28"/>
      <c r="R28" s="86"/>
      <c r="S28" s="33"/>
      <c r="T28" s="156"/>
      <c r="U28" s="156"/>
      <c r="V28" s="86"/>
      <c r="W28" s="28"/>
      <c r="X28" s="86"/>
      <c r="Y28" s="25"/>
      <c r="Z28" s="112" t="str">
        <f>IF(ISNA(VLOOKUP(Z27,feestdagen,5,0))=TRUE," ","F")</f>
        <v xml:space="preserve"> </v>
      </c>
      <c r="AA28" s="156" t="str">
        <f>IF(ISNA(VLOOKUP(AA27,feestdagen,5,0))=TRUE," ","F")</f>
        <v xml:space="preserve"> </v>
      </c>
      <c r="AB28" s="86"/>
      <c r="AC28" s="28"/>
      <c r="AD28" s="28"/>
      <c r="AE28" s="175"/>
      <c r="AF28" s="86"/>
      <c r="AG28" s="28"/>
      <c r="AH28" s="86"/>
      <c r="AI28" s="28"/>
      <c r="AJ28" s="86"/>
      <c r="AK28" s="28"/>
      <c r="AQ28" s="88"/>
      <c r="AR28" s="88"/>
    </row>
    <row r="29" spans="1:82" s="219" customFormat="1" ht="12" customHeight="1" x14ac:dyDescent="0.2">
      <c r="A29" s="19" t="s">
        <v>1</v>
      </c>
      <c r="B29" s="34" t="str">
        <f>IF(AND(B27="",TEXT(B25,"dddd")=$A6),B25,IF(AND(B27&lt;&gt;""),B27+1,""))</f>
        <v/>
      </c>
      <c r="C29" s="29">
        <f>C27+1</f>
        <v>42920</v>
      </c>
      <c r="D29" s="3">
        <f>D27+1</f>
        <v>42927</v>
      </c>
      <c r="E29" s="29">
        <f>E27+1</f>
        <v>42934</v>
      </c>
      <c r="F29" s="3">
        <f>IF(AND(F27&lt;&gt;"",IF(ISERROR(TEXT(F27+1,"mmm")),"",TEXT(F27+1,"mmm"))=TEXT(B25,"mmm")),F27+1,"")</f>
        <v>42941</v>
      </c>
      <c r="G29" s="35" t="str">
        <f>IF(AND(G27&lt;&gt;"",IF(ISERROR(TEXT(G27+1,"mmm")),"",TEXT(G27+1,"mmm"))=TEXT(B25,"mmm")),G27+1,"")</f>
        <v/>
      </c>
      <c r="H29" s="3">
        <f>IF(AND(H27="",TEXT(H25,"dddd")=$A6),H25,IF(AND(H27&lt;&gt;""),H27+1,""))</f>
        <v>42948</v>
      </c>
      <c r="I29" s="29">
        <f>I27+1</f>
        <v>42955</v>
      </c>
      <c r="J29" s="3">
        <f>J27+1</f>
        <v>42962</v>
      </c>
      <c r="K29" s="29">
        <f>K27+1</f>
        <v>42969</v>
      </c>
      <c r="L29" s="3">
        <f>IF(AND(L27&lt;&gt;"",IF(ISERROR(TEXT(L27+1,"mmm")),"",TEXT(L27+1,"mmm"))=TEXT(H25,"mmm")),L27+1,"")</f>
        <v>42976</v>
      </c>
      <c r="M29" s="24" t="str">
        <f>IF(AND(M27&lt;&gt;"",IF(ISERROR(TEXT(M27+1,"mmm")),"",TEXT(M27+1,"mmm"))=TEXT(H25,"mmm")),M27+1,"")</f>
        <v/>
      </c>
      <c r="N29" s="119" t="str">
        <f>IF(AND(N27="",TEXT(N25,"dddd")=$A6),N25,IF(AND(N27&lt;&gt;""),N27+1,""))</f>
        <v/>
      </c>
      <c r="O29" s="155">
        <f>O27+1</f>
        <v>42983</v>
      </c>
      <c r="P29" s="24">
        <f>P27+1</f>
        <v>42990</v>
      </c>
      <c r="Q29" s="29">
        <f>Q27+1</f>
        <v>42997</v>
      </c>
      <c r="R29" s="3">
        <f>IF(AND(R27&lt;&gt;"",IF(ISERROR(TEXT(R27+1,"mmm")),"",TEXT(R27+1,"mmm"))=TEXT(N25,"mmm")),R27+1,"")</f>
        <v>43004</v>
      </c>
      <c r="S29" s="35" t="str">
        <f>IF(AND(S27&lt;&gt;"",IF(ISERROR(TEXT(S27+1,"mmm")),"",TEXT(S27+1,"mmm"))=TEXT(N25,"mmm")),S27+1,"")</f>
        <v/>
      </c>
      <c r="T29" s="155" t="str">
        <f>IF(AND(T27="",TEXT(T25,"dddd")=$A6),T25,IF(AND(T27&lt;&gt;""),T27+1,""))</f>
        <v/>
      </c>
      <c r="U29" s="155">
        <f>U27+1</f>
        <v>43011</v>
      </c>
      <c r="V29" s="3">
        <f>V27+1</f>
        <v>43018</v>
      </c>
      <c r="W29" s="29">
        <f>W27+1</f>
        <v>43025</v>
      </c>
      <c r="X29" s="3">
        <f>IF(AND(X27&lt;&gt;"",IF(ISERROR(TEXT(X27+1,"mmm")),"",TEXT(X27+1,"mmm"))=TEXT(T25,"mmm")),X27+1,"")</f>
        <v>43032</v>
      </c>
      <c r="Y29" s="24">
        <f>IF(AND(Y27&lt;&gt;"",IF(ISERROR(TEXT(Y27+1,"mmm")),"",TEXT(Y27+1,"mmm"))=TEXT(T25,"mmm")),Y27+1,"")</f>
        <v>43039</v>
      </c>
      <c r="Z29" s="119" t="str">
        <f>IF(AND(Z27="",TEXT(Z25,"dddd")=$A6),Z25,IF(AND(Z27&lt;&gt;""),Z27+1,""))</f>
        <v/>
      </c>
      <c r="AA29" s="155">
        <f>AA27+1</f>
        <v>43046</v>
      </c>
      <c r="AB29" s="3">
        <f>AB27+1</f>
        <v>43053</v>
      </c>
      <c r="AC29" s="29">
        <f>AC27+1</f>
        <v>43060</v>
      </c>
      <c r="AD29" s="29">
        <f>IF(AND(AD27&lt;&gt;"",IF(ISERROR(TEXT(AD27+1,"mmm")),"",TEXT(AD27+1,"mmm"))=TEXT(Z25,"mmm")),AD27+1,"")</f>
        <v>43067</v>
      </c>
      <c r="AE29" s="174" t="str">
        <f>IF(AND(AE27&lt;&gt;"",IF(ISERROR(TEXT(AE27+1,"mmm")),"",TEXT(AE27+1,"mmm"))=TEXT(Z25,"mmm")),AE27+1,"")</f>
        <v/>
      </c>
      <c r="AF29" s="3" t="str">
        <f>IF(AND(AF27="",TEXT(AF25,"dddd")=$A6),AF25,IF(AND(AF27&lt;&gt;""),AF27+1,""))</f>
        <v/>
      </c>
      <c r="AG29" s="29">
        <f>AG27+1</f>
        <v>43074</v>
      </c>
      <c r="AH29" s="3">
        <f>AH27+1</f>
        <v>43081</v>
      </c>
      <c r="AI29" s="29">
        <f>AI27+1</f>
        <v>43088</v>
      </c>
      <c r="AJ29" s="3">
        <f>IF(AND(AJ27&lt;&gt;"",IF(ISERROR(TEXT(AJ27+1,"mmm")),"",TEXT(AJ27+1,"mmm"))=TEXT(AF25,"mmm")),AJ27+1,"")</f>
        <v>43095</v>
      </c>
      <c r="AK29" s="29" t="str">
        <f>IF(AND(AK27&lt;&gt;"",IF(ISERROR(TEXT(AK27+1,"mmm")),"",TEXT(AK27+1,"mmm"))=TEXT(AF25,"mmm")),AK27+1,"")</f>
        <v/>
      </c>
      <c r="AQ29" s="88"/>
      <c r="AR29" s="88"/>
    </row>
    <row r="30" spans="1:82" s="219" customFormat="1" ht="12" customHeight="1" x14ac:dyDescent="0.2">
      <c r="A30" s="12"/>
      <c r="B30" s="32"/>
      <c r="C30" s="28"/>
      <c r="D30" s="86"/>
      <c r="E30" s="28" t="str">
        <f>IF(ISNA(VLOOKUP(E29,feestdagen,5,0))=TRUE," ","F")</f>
        <v xml:space="preserve"> </v>
      </c>
      <c r="F30" s="86"/>
      <c r="G30" s="33"/>
      <c r="H30" s="86"/>
      <c r="I30" s="28"/>
      <c r="J30" s="86"/>
      <c r="K30" s="28"/>
      <c r="L30" s="86"/>
      <c r="M30" s="25"/>
      <c r="N30" s="112"/>
      <c r="O30" s="156"/>
      <c r="P30" s="25"/>
      <c r="Q30" s="28"/>
      <c r="R30" s="86"/>
      <c r="S30" s="33"/>
      <c r="T30" s="156"/>
      <c r="U30" s="156"/>
      <c r="V30" s="86"/>
      <c r="W30" s="28"/>
      <c r="X30" s="86"/>
      <c r="Y30" s="25"/>
      <c r="Z30" s="112" t="str">
        <f>IF(ISNA(VLOOKUP(Z29,feestdagen,5,0))=TRUE," ","F")</f>
        <v xml:space="preserve"> </v>
      </c>
      <c r="AA30" s="156" t="str">
        <f>IF(ISNA(VLOOKUP(AA29,feestdagen,5,0))=TRUE," ","F")</f>
        <v xml:space="preserve"> </v>
      </c>
      <c r="AB30" s="86" t="str">
        <f>IF(ISNA(VLOOKUP(AB29,feestdagen,5,0))=TRUE," ","F")</f>
        <v xml:space="preserve"> </v>
      </c>
      <c r="AC30" s="28"/>
      <c r="AD30" s="28"/>
      <c r="AE30" s="175"/>
      <c r="AF30" s="86"/>
      <c r="AG30" s="28"/>
      <c r="AH30" s="86"/>
      <c r="AI30" s="28"/>
      <c r="AJ30" s="86"/>
      <c r="AK30" s="28"/>
      <c r="AQ30" s="88"/>
      <c r="AR30" s="88"/>
    </row>
    <row r="31" spans="1:82" s="219" customFormat="1" ht="12" customHeight="1" x14ac:dyDescent="0.2">
      <c r="A31" s="19" t="s">
        <v>2</v>
      </c>
      <c r="B31" s="34" t="str">
        <f>IF(AND(B29="",TEXT(B25,"dddd")=$A8),B25,IF(AND(B29&lt;&gt;""),B29+1,""))</f>
        <v/>
      </c>
      <c r="C31" s="29">
        <f>C29+1</f>
        <v>42921</v>
      </c>
      <c r="D31" s="3">
        <f>D29+1</f>
        <v>42928</v>
      </c>
      <c r="E31" s="29">
        <f>E29+1</f>
        <v>42935</v>
      </c>
      <c r="F31" s="3">
        <f>IF(AND(F29&lt;&gt;"",IF(ISERROR(TEXT(F29+1,"mmm")),"",TEXT(F29+1,"mmm"))=TEXT(B25,"mmm")),F29+1,"")</f>
        <v>42942</v>
      </c>
      <c r="G31" s="35" t="str">
        <f>IF(AND(G29&lt;&gt;"",IF(ISERROR(TEXT(G29+1,"mmm")),"",TEXT(G29+1,"mmm"))=TEXT(B25,"mmm")),G29+1,"")</f>
        <v/>
      </c>
      <c r="H31" s="3">
        <f>IF(AND(H29="",TEXT(H25,"dddd")=$A8),H25,IF(AND(H29&lt;&gt;""),H29+1,""))</f>
        <v>42949</v>
      </c>
      <c r="I31" s="29">
        <f>I29+1</f>
        <v>42956</v>
      </c>
      <c r="J31" s="3">
        <f>J29+1</f>
        <v>42963</v>
      </c>
      <c r="K31" s="29">
        <f>K29+1</f>
        <v>42970</v>
      </c>
      <c r="L31" s="3">
        <f>IF(AND(L29&lt;&gt;"",IF(ISERROR(TEXT(L29+1,"mmm")),"",TEXT(L29+1,"mmm"))=TEXT(H25,"mmm")),L29+1,"")</f>
        <v>42977</v>
      </c>
      <c r="M31" s="24" t="str">
        <f>IF(AND(M29&lt;&gt;"",IF(ISERROR(TEXT(M29+1,"mmm")),"",TEXT(M29+1,"mmm"))=TEXT(H25,"mmm")),M29+1,"")</f>
        <v/>
      </c>
      <c r="N31" s="119" t="str">
        <f>IF(AND(N29="",TEXT(N25,"dddd")=$A8),N25,IF(AND(N29&lt;&gt;""),N29+1,""))</f>
        <v/>
      </c>
      <c r="O31" s="155">
        <f>O29+1</f>
        <v>42984</v>
      </c>
      <c r="P31" s="24">
        <f>P29+1</f>
        <v>42991</v>
      </c>
      <c r="Q31" s="29">
        <f>Q29+1</f>
        <v>42998</v>
      </c>
      <c r="R31" s="3">
        <f>IF(AND(R29&lt;&gt;"",IF(ISERROR(TEXT(R29+1,"mmm")),"",TEXT(R29+1,"mmm"))=TEXT(N25,"mmm")),R29+1,"")</f>
        <v>43005</v>
      </c>
      <c r="S31" s="35" t="str">
        <f>IF(AND(S29&lt;&gt;"",IF(ISERROR(TEXT(S29+1,"mmm")),"",TEXT(S29+1,"mmm"))=TEXT(N25,"mmm")),S29+1,"")</f>
        <v/>
      </c>
      <c r="T31" s="155" t="str">
        <f>IF(AND(T29="",TEXT(T25,"dddd")=$A8),T25,IF(AND(T29&lt;&gt;""),T29+1,""))</f>
        <v/>
      </c>
      <c r="U31" s="155">
        <f>U29+1</f>
        <v>43012</v>
      </c>
      <c r="V31" s="3">
        <f>V29+1</f>
        <v>43019</v>
      </c>
      <c r="W31" s="29">
        <f>W29+1</f>
        <v>43026</v>
      </c>
      <c r="X31" s="3">
        <f>IF(AND(X29&lt;&gt;"",IF(ISERROR(TEXT(X29+1,"mmm")),"",TEXT(X29+1,"mmm"))=TEXT(T25,"mmm")),X29+1,"")</f>
        <v>43033</v>
      </c>
      <c r="Y31" s="24" t="str">
        <f>IF(AND(Y29&lt;&gt;"",IF(ISERROR(TEXT(Y29+1,"mmm")),"",TEXT(Y29+1,"mmm"))=TEXT(T25,"mmm")),Y29+1,"")</f>
        <v/>
      </c>
      <c r="Z31" s="119">
        <f>IF(AND(Z29="",TEXT(Z25,"dddd")=$A8),Z25,IF(AND(Z29&lt;&gt;""),Z29+1,""))</f>
        <v>43040</v>
      </c>
      <c r="AA31" s="155">
        <f>AA29+1</f>
        <v>43047</v>
      </c>
      <c r="AB31" s="3">
        <f>AB29+1</f>
        <v>43054</v>
      </c>
      <c r="AC31" s="29">
        <f>AC29+1</f>
        <v>43061</v>
      </c>
      <c r="AD31" s="29">
        <f>IF(AND(AD29&lt;&gt;"",IF(ISERROR(TEXT(AD29+1,"mmm")),"",TEXT(AD29+1,"mmm"))=TEXT(Z25,"mmm")),AD29+1,"")</f>
        <v>43068</v>
      </c>
      <c r="AE31" s="174" t="str">
        <f>IF(AND(AE29&lt;&gt;"",IF(ISERROR(TEXT(AE29+1,"mmm")),"",TEXT(AE29+1,"mmm"))=TEXT(Z25,"mmm")),AE29+1,"")</f>
        <v/>
      </c>
      <c r="AF31" s="3" t="str">
        <f>IF(AND(AF29="",TEXT(AF25,"dddd")=$A8),AF25,IF(AND(AF29&lt;&gt;""),AF29+1,""))</f>
        <v/>
      </c>
      <c r="AG31" s="29">
        <f>AG29+1</f>
        <v>43075</v>
      </c>
      <c r="AH31" s="3">
        <f>AH29+1</f>
        <v>43082</v>
      </c>
      <c r="AI31" s="29">
        <f>AI29+1</f>
        <v>43089</v>
      </c>
      <c r="AJ31" s="3">
        <f>IF(AND(AJ29&lt;&gt;"",IF(ISERROR(TEXT(AJ29+1,"mmm")),"",TEXT(AJ29+1,"mmm"))=TEXT(AF25,"mmm")),AJ29+1,"")</f>
        <v>43096</v>
      </c>
      <c r="AK31" s="29" t="str">
        <f>IF(AND(AK29&lt;&gt;"",IF(ISERROR(TEXT(AK29+1,"mmm")),"",TEXT(AK29+1,"mmm"))=TEXT(AF25,"mmm")),AK29+1,"")</f>
        <v/>
      </c>
      <c r="AQ31" s="88"/>
      <c r="AR31" s="88"/>
    </row>
    <row r="32" spans="1:82" s="219" customFormat="1" ht="12" customHeight="1" x14ac:dyDescent="0.2">
      <c r="A32" s="12"/>
      <c r="B32" s="32"/>
      <c r="C32" s="28"/>
      <c r="D32" s="86"/>
      <c r="E32" s="28" t="str">
        <f>IF(ISNA(VLOOKUP(E31,feestdagen,5,0))=TRUE," ","F")</f>
        <v xml:space="preserve"> </v>
      </c>
      <c r="F32" s="86"/>
      <c r="G32" s="33"/>
      <c r="H32" s="86"/>
      <c r="I32" s="28"/>
      <c r="J32" s="86"/>
      <c r="K32" s="28"/>
      <c r="L32" s="86"/>
      <c r="M32" s="25"/>
      <c r="N32" s="112"/>
      <c r="O32" s="156"/>
      <c r="P32" s="25"/>
      <c r="Q32" s="28"/>
      <c r="R32" s="86"/>
      <c r="S32" s="33"/>
      <c r="T32" s="156"/>
      <c r="U32" s="156"/>
      <c r="V32" s="86"/>
      <c r="W32" s="28"/>
      <c r="X32" s="86"/>
      <c r="Y32" s="25"/>
      <c r="Z32" s="112" t="str">
        <f>IF(ISNA(VLOOKUP(Z31,feestdagen,5,0))=TRUE," ","F")</f>
        <v>F</v>
      </c>
      <c r="AA32" s="156" t="str">
        <f>IF(ISNA(VLOOKUP(AA31,feestdagen,5,0))=TRUE," ","F")</f>
        <v xml:space="preserve"> </v>
      </c>
      <c r="AB32" s="86" t="str">
        <f>IF(ISNA(VLOOKUP(AB31,feestdagen,5,0))=TRUE," ","F")</f>
        <v>F</v>
      </c>
      <c r="AC32" s="28"/>
      <c r="AD32" s="28"/>
      <c r="AE32" s="175"/>
      <c r="AF32" s="86"/>
      <c r="AG32" s="28"/>
      <c r="AH32" s="86"/>
      <c r="AI32" s="28"/>
      <c r="AJ32" s="86"/>
      <c r="AK32" s="28"/>
      <c r="AQ32" s="88"/>
      <c r="AR32" s="88"/>
    </row>
    <row r="33" spans="1:82" s="219" customFormat="1" ht="12" customHeight="1" x14ac:dyDescent="0.2">
      <c r="A33" s="19" t="s">
        <v>3</v>
      </c>
      <c r="B33" s="34" t="str">
        <f>IF(AND(B31="",TEXT(B25,"dddd")=$A10),B25,IF(AND(B31&lt;&gt;""),B31+1,""))</f>
        <v/>
      </c>
      <c r="C33" s="29">
        <f>C31+1</f>
        <v>42922</v>
      </c>
      <c r="D33" s="3">
        <f>D31+1</f>
        <v>42929</v>
      </c>
      <c r="E33" s="29">
        <f>E31+1</f>
        <v>42936</v>
      </c>
      <c r="F33" s="3">
        <f>IF(AND(F31&lt;&gt;"",IF(ISERROR(TEXT(F31+1,"mmm")),"",TEXT(F31+1,"mmm"))=TEXT(B25,"mmm")),F31+1,"")</f>
        <v>42943</v>
      </c>
      <c r="G33" s="35" t="str">
        <f>IF(AND(G31&lt;&gt;"",IF(ISERROR(TEXT(G31+1,"mmm")),"",TEXT(G31+1,"mmm"))=TEXT(B25,"mmm")),G31+1,"")</f>
        <v/>
      </c>
      <c r="H33" s="3">
        <f>IF(AND(H31="",TEXT(H25,"dddd")=$A10),H25,IF(AND(H31&lt;&gt;""),H31+1,""))</f>
        <v>42950</v>
      </c>
      <c r="I33" s="29">
        <f>I31+1</f>
        <v>42957</v>
      </c>
      <c r="J33" s="3">
        <f>J31+1</f>
        <v>42964</v>
      </c>
      <c r="K33" s="29">
        <f>K31+1</f>
        <v>42971</v>
      </c>
      <c r="L33" s="3">
        <f>IF(AND(L31&lt;&gt;"",IF(ISERROR(TEXT(L31+1,"mmm")),"",TEXT(L31+1,"mmm"))=TEXT(H25,"mmm")),L31+1,"")</f>
        <v>42978</v>
      </c>
      <c r="M33" s="24" t="str">
        <f>IF(AND(M31&lt;&gt;"",IF(ISERROR(TEXT(M31+1,"mmm")),"",TEXT(M31+1,"mmm"))=TEXT(H25,"mmm")),M31+1,"")</f>
        <v/>
      </c>
      <c r="N33" s="119" t="str">
        <f>IF(AND(N31="",TEXT(N25,"dddd")=$A10),N25,IF(AND(N31&lt;&gt;""),N31+1,""))</f>
        <v/>
      </c>
      <c r="O33" s="155">
        <f>O31+1</f>
        <v>42985</v>
      </c>
      <c r="P33" s="24">
        <f>P31+1</f>
        <v>42992</v>
      </c>
      <c r="Q33" s="29">
        <f>Q31+1</f>
        <v>42999</v>
      </c>
      <c r="R33" s="3">
        <f>IF(AND(R31&lt;&gt;"",IF(ISERROR(TEXT(R31+1,"mmm")),"",TEXT(R31+1,"mmm"))=TEXT(N25,"mmm")),R31+1,"")</f>
        <v>43006</v>
      </c>
      <c r="S33" s="35" t="str">
        <f>IF(AND(S31&lt;&gt;"",IF(ISERROR(TEXT(S31+1,"mmm")),"",TEXT(S31+1,"mmm"))=TEXT(N25,"mmm")),S31+1,"")</f>
        <v/>
      </c>
      <c r="T33" s="155" t="str">
        <f>IF(AND(T31="",TEXT(T25,"dddd")=$A10),T25,IF(AND(T31&lt;&gt;""),T31+1,""))</f>
        <v/>
      </c>
      <c r="U33" s="155">
        <f>U31+1</f>
        <v>43013</v>
      </c>
      <c r="V33" s="3">
        <f>V31+1</f>
        <v>43020</v>
      </c>
      <c r="W33" s="29">
        <f>W31+1</f>
        <v>43027</v>
      </c>
      <c r="X33" s="3">
        <f>IF(AND(X31&lt;&gt;"",IF(ISERROR(TEXT(X31+1,"mmm")),"",TEXT(X31+1,"mmm"))=TEXT(T25,"mmm")),X31+1,"")</f>
        <v>43034</v>
      </c>
      <c r="Y33" s="24" t="str">
        <f>IF(AND(Y31&lt;&gt;"",IF(ISERROR(TEXT(Y31+1,"mmm")),"",TEXT(Y31+1,"mmm"))=TEXT(T25,"mmm")),Y31+1,"")</f>
        <v/>
      </c>
      <c r="Z33" s="119">
        <f>IF(AND(Z31="",TEXT(Z25,"dddd")=$A10),Z25,IF(AND(Z31&lt;&gt;""),Z31+1,""))</f>
        <v>43041</v>
      </c>
      <c r="AA33" s="155">
        <f>AA31+1</f>
        <v>43048</v>
      </c>
      <c r="AB33" s="3">
        <f>AB31+1</f>
        <v>43055</v>
      </c>
      <c r="AC33" s="29">
        <f>AC31+1</f>
        <v>43062</v>
      </c>
      <c r="AD33" s="29">
        <f>IF(AND(AD31&lt;&gt;"",IF(ISERROR(TEXT(AD31+1,"mmm")),"",TEXT(AD31+1,"mmm"))=TEXT(Z25,"mmm")),AD31+1,"")</f>
        <v>43069</v>
      </c>
      <c r="AE33" s="174" t="str">
        <f>IF(AND(AE31&lt;&gt;"",IF(ISERROR(TEXT(AE31+1,"mmm")),"",TEXT(AE31+1,"mmm"))=TEXT(Z25,"mmm")),AE31+1,"")</f>
        <v/>
      </c>
      <c r="AF33" s="3" t="str">
        <f>IF(AND(AF31="",TEXT(AF25,"dddd")=$A10),AF25,IF(AND(AF31&lt;&gt;""),AF31+1,""))</f>
        <v/>
      </c>
      <c r="AG33" s="29">
        <f>AG31+1</f>
        <v>43076</v>
      </c>
      <c r="AH33" s="3">
        <f>AH31+1</f>
        <v>43083</v>
      </c>
      <c r="AI33" s="29">
        <f>AI31+1</f>
        <v>43090</v>
      </c>
      <c r="AJ33" s="3">
        <f>IF(AND(AJ31&lt;&gt;"",IF(ISERROR(TEXT(AJ31+1,"mmm")),"",TEXT(AJ31+1,"mmm"))=TEXT(AF25,"mmm")),AJ31+1,"")</f>
        <v>43097</v>
      </c>
      <c r="AK33" s="29" t="str">
        <f>IF(AND(AK31&lt;&gt;"",IF(ISERROR(TEXT(AK31+1,"mmm")),"",TEXT(AK31+1,"mmm"))=TEXT(AF25,"mmm")),AK31+1,"")</f>
        <v/>
      </c>
      <c r="AQ33" s="88"/>
      <c r="AR33" s="88"/>
    </row>
    <row r="34" spans="1:82" s="219" customFormat="1" ht="12" customHeight="1" x14ac:dyDescent="0.2">
      <c r="A34" s="12"/>
      <c r="B34" s="32"/>
      <c r="C34" s="28" t="str">
        <f>IF(ISNA(VLOOKUP(C33,feestdagen,5,0))=TRUE," ","F")</f>
        <v xml:space="preserve"> </v>
      </c>
      <c r="D34" s="86"/>
      <c r="E34" s="28" t="str">
        <f>IF(ISNA(VLOOKUP(E33,feestdagen,5,0))=TRUE," ","F")</f>
        <v xml:space="preserve"> </v>
      </c>
      <c r="F34" s="86"/>
      <c r="G34" s="33"/>
      <c r="H34" s="112"/>
      <c r="I34" s="28"/>
      <c r="J34" s="86"/>
      <c r="K34" s="28"/>
      <c r="L34" s="86"/>
      <c r="M34" s="25"/>
      <c r="N34" s="112"/>
      <c r="O34" s="156"/>
      <c r="P34" s="25"/>
      <c r="Q34" s="28"/>
      <c r="R34" s="86"/>
      <c r="S34" s="33"/>
      <c r="T34" s="156"/>
      <c r="U34" s="156"/>
      <c r="V34" s="86"/>
      <c r="W34" s="28"/>
      <c r="X34" s="86"/>
      <c r="Y34" s="25"/>
      <c r="Z34" s="112"/>
      <c r="AA34" s="156" t="str">
        <f>IF(ISNA(VLOOKUP(AA33,feestdagen,5,0))=TRUE," ","F")</f>
        <v xml:space="preserve"> </v>
      </c>
      <c r="AB34" s="86" t="str">
        <f>IF(ISNA(VLOOKUP(AB33,feestdagen,5,0))=TRUE," ","F")</f>
        <v xml:space="preserve"> </v>
      </c>
      <c r="AC34" s="28"/>
      <c r="AD34" s="28"/>
      <c r="AE34" s="175"/>
      <c r="AF34" s="86"/>
      <c r="AG34" s="28"/>
      <c r="AH34" s="86"/>
      <c r="AI34" s="28"/>
      <c r="AJ34" s="86"/>
      <c r="AK34" s="28"/>
      <c r="AQ34" s="88"/>
      <c r="AR34" s="88"/>
    </row>
    <row r="35" spans="1:82" s="219" customFormat="1" ht="12" customHeight="1" x14ac:dyDescent="0.2">
      <c r="A35" s="19" t="s">
        <v>4</v>
      </c>
      <c r="B35" s="34" t="str">
        <f>IF(AND(B33="",TEXT(B25,"dddd")=$A12),B25,IF(AND(B33&lt;&gt;""),B33+1,""))</f>
        <v/>
      </c>
      <c r="C35" s="29">
        <f>C33+1</f>
        <v>42923</v>
      </c>
      <c r="D35" s="3">
        <f>D33+1</f>
        <v>42930</v>
      </c>
      <c r="E35" s="29">
        <f>E33+1</f>
        <v>42937</v>
      </c>
      <c r="F35" s="3">
        <f>IF(AND(F33&lt;&gt;"",IF(ISERROR(TEXT(F33+1,"mmm")),"",TEXT(F33+1,"mmm"))=TEXT(B25,"mmm")),F33+1,"")</f>
        <v>42944</v>
      </c>
      <c r="G35" s="35" t="str">
        <f>IF(AND(G33&lt;&gt;"",IF(ISERROR(TEXT(G33+1,"mmm")),"",TEXT(G33+1,"mmm"))=TEXT(B25,"mmm")),G33+1,"")</f>
        <v/>
      </c>
      <c r="H35" s="119">
        <f>IF(AND(H33="",TEXT(H25,"dddd")=$A12),H25,IF(AND(H33&lt;&gt;""),H33+1,""))</f>
        <v>42951</v>
      </c>
      <c r="I35" s="29">
        <f>I33+1</f>
        <v>42958</v>
      </c>
      <c r="J35" s="3">
        <f>J33+1</f>
        <v>42965</v>
      </c>
      <c r="K35" s="29">
        <f>K33+1</f>
        <v>42972</v>
      </c>
      <c r="L35" s="3" t="str">
        <f>IF(AND(L33&lt;&gt;"",IF(ISERROR(TEXT(L33+1,"mmm")),"",TEXT(L33+1,"mmm"))=TEXT(H25,"mmm")),L33+1,"")</f>
        <v/>
      </c>
      <c r="M35" s="24" t="str">
        <f>IF(AND(M33&lt;&gt;"",IF(ISERROR(TEXT(M33+1,"mmm")),"",TEXT(M33+1,"mmm"))=TEXT(H25,"mmm")),M33+1,"")</f>
        <v/>
      </c>
      <c r="N35" s="119">
        <f>IF(AND(N33="",TEXT(N25,"dddd")=$A12),N25,IF(AND(N33&lt;&gt;""),N33+1,""))</f>
        <v>42979</v>
      </c>
      <c r="O35" s="155">
        <f>O33+1</f>
        <v>42986</v>
      </c>
      <c r="P35" s="24">
        <f>P33+1</f>
        <v>42993</v>
      </c>
      <c r="Q35" s="29">
        <f>Q33+1</f>
        <v>43000</v>
      </c>
      <c r="R35" s="3">
        <f>IF(AND(R33&lt;&gt;"",IF(ISERROR(TEXT(R33+1,"mmm")),"",TEXT(R33+1,"mmm"))=TEXT(N25,"mmm")),R33+1,"")</f>
        <v>43007</v>
      </c>
      <c r="S35" s="35" t="str">
        <f>IF(AND(S33&lt;&gt;"",IF(ISERROR(TEXT(S33+1,"mmm")),"",TEXT(S33+1,"mmm"))=TEXT(N25,"mmm")),S33+1,"")</f>
        <v/>
      </c>
      <c r="T35" s="155" t="str">
        <f>IF(AND(T33="",TEXT(T25,"dddd")=$A12),T25,IF(AND(T33&lt;&gt;""),T33+1,""))</f>
        <v/>
      </c>
      <c r="U35" s="155">
        <f>U33+1</f>
        <v>43014</v>
      </c>
      <c r="V35" s="3">
        <f>V33+1</f>
        <v>43021</v>
      </c>
      <c r="W35" s="29">
        <f>W33+1</f>
        <v>43028</v>
      </c>
      <c r="X35" s="3">
        <f>IF(AND(X33&lt;&gt;"",IF(ISERROR(TEXT(X33+1,"mmm")),"",TEXT(X33+1,"mmm"))=TEXT(T25,"mmm")),X33+1,"")</f>
        <v>43035</v>
      </c>
      <c r="Y35" s="24" t="str">
        <f>IF(AND(Y33&lt;&gt;"",IF(ISERROR(TEXT(Y33+1,"mmm")),"",TEXT(Y33+1,"mmm"))=TEXT(T25,"mmm")),Y33+1,"")</f>
        <v/>
      </c>
      <c r="Z35" s="119">
        <f>IF(AND(Z33="",TEXT(Z25,"dddd")=$A12),Z25,IF(AND(Z33&lt;&gt;""),Z33+1,""))</f>
        <v>43042</v>
      </c>
      <c r="AA35" s="155">
        <f>AA33+1</f>
        <v>43049</v>
      </c>
      <c r="AB35" s="3">
        <f>AB33+1</f>
        <v>43056</v>
      </c>
      <c r="AC35" s="29">
        <f>AC33+1</f>
        <v>43063</v>
      </c>
      <c r="AD35" s="29" t="str">
        <f>IF(AND(AD33&lt;&gt;"",IF(ISERROR(TEXT(AD33+1,"mmm")),"",TEXT(AD33+1,"mmm"))=TEXT(Z25,"mmm")),AD33+1,"")</f>
        <v/>
      </c>
      <c r="AE35" s="174" t="str">
        <f>IF(AND(AE33&lt;&gt;"",IF(ISERROR(TEXT(AE33+1,"mmm")),"",TEXT(AE33+1,"mmm"))=TEXT(Z25,"mmm")),AE33+1,"")</f>
        <v/>
      </c>
      <c r="AF35" s="3">
        <f>IF(AND(AF33="",TEXT(AF25,"dddd")=$A12),AF25,IF(AND(AF33&lt;&gt;""),AF33+1,""))</f>
        <v>43070</v>
      </c>
      <c r="AG35" s="29">
        <f>AG33+1</f>
        <v>43077</v>
      </c>
      <c r="AH35" s="3">
        <f>AH33+1</f>
        <v>43084</v>
      </c>
      <c r="AI35" s="29">
        <f>AI33+1</f>
        <v>43091</v>
      </c>
      <c r="AJ35" s="3">
        <f>IF(AND(AJ33&lt;&gt;"",IF(ISERROR(TEXT(AJ33+1,"mmm")),"",TEXT(AJ33+1,"mmm"))=TEXT(AF25,"mmm")),AJ33+1,"")</f>
        <v>43098</v>
      </c>
      <c r="AK35" s="29" t="str">
        <f>IF(AND(AK33&lt;&gt;"",IF(ISERROR(TEXT(AK33+1,"mmm")),"",TEXT(AK33+1,"mmm"))=TEXT(AF25,"mmm")),AK33+1,"")</f>
        <v/>
      </c>
      <c r="AQ35" s="88"/>
      <c r="AR35" s="88"/>
    </row>
    <row r="36" spans="1:82" s="219" customFormat="1" ht="12" customHeight="1" x14ac:dyDescent="0.2">
      <c r="A36" s="12"/>
      <c r="B36" s="32"/>
      <c r="C36" s="28" t="str">
        <f>IF(ISNA(VLOOKUP(C35,feestdagen,5,0))=TRUE," ","F")</f>
        <v xml:space="preserve"> </v>
      </c>
      <c r="D36" s="86"/>
      <c r="E36" s="28"/>
      <c r="F36" s="86"/>
      <c r="G36" s="33"/>
      <c r="H36" s="86"/>
      <c r="I36" s="28"/>
      <c r="J36" s="86"/>
      <c r="K36" s="28"/>
      <c r="L36" s="86"/>
      <c r="M36" s="25"/>
      <c r="N36" s="112"/>
      <c r="O36" s="156"/>
      <c r="P36" s="25"/>
      <c r="Q36" s="28"/>
      <c r="R36" s="86"/>
      <c r="S36" s="33"/>
      <c r="T36" s="156"/>
      <c r="U36" s="156"/>
      <c r="V36" s="86"/>
      <c r="W36" s="28"/>
      <c r="X36" s="86"/>
      <c r="Y36" s="25"/>
      <c r="Z36" s="112" t="str">
        <f>IF(ISNA(VLOOKUP(Z35,feestdagen,5,0))=TRUE," ","F")</f>
        <v xml:space="preserve"> </v>
      </c>
      <c r="AA36" s="156" t="str">
        <f>IF(ISNA(VLOOKUP(AA35,feestdagen,5,0))=TRUE," ","F")</f>
        <v xml:space="preserve"> </v>
      </c>
      <c r="AB36" s="86" t="str">
        <f>IF(ISNA(VLOOKUP(AB35,feestdagen,5,0))=TRUE," ","F")</f>
        <v xml:space="preserve"> </v>
      </c>
      <c r="AC36" s="28"/>
      <c r="AD36" s="28"/>
      <c r="AE36" s="175"/>
      <c r="AF36" s="86"/>
      <c r="AG36" s="28"/>
      <c r="AH36" s="86"/>
      <c r="AI36" s="28" t="str">
        <f>IF(ISNA(VLOOKUP(AI35,feestdagen,5,0))=TRUE," ","F")</f>
        <v xml:space="preserve"> </v>
      </c>
      <c r="AJ36" s="86" t="str">
        <f>IF(ISNA(VLOOKUP(AJ35,feestdagen,5,0))=TRUE," ","F")</f>
        <v xml:space="preserve"> </v>
      </c>
      <c r="AK36" s="28"/>
      <c r="AQ36" s="88"/>
      <c r="AR36" s="88"/>
    </row>
    <row r="37" spans="1:82" s="219" customFormat="1" ht="12" customHeight="1" x14ac:dyDescent="0.2">
      <c r="A37" s="49" t="s">
        <v>5</v>
      </c>
      <c r="B37" s="38">
        <f>IF(AND(B35="",TEXT(B25,"dddd")=$A14),B25,IF(AND(B35&lt;&gt;""),B35+1,""))</f>
        <v>42917</v>
      </c>
      <c r="C37" s="30">
        <f>C35+1</f>
        <v>42924</v>
      </c>
      <c r="D37" s="1">
        <f>D35+1</f>
        <v>42931</v>
      </c>
      <c r="E37" s="30">
        <f>E35+1</f>
        <v>42938</v>
      </c>
      <c r="F37" s="1">
        <f>IF(AND(F35&lt;&gt;"",IF(ISERROR(TEXT(F35+1,"mmm")),"",TEXT(F35+1,"mmm"))=TEXT(B25,"mmm")),F35+1,"")</f>
        <v>42945</v>
      </c>
      <c r="G37" s="37" t="str">
        <f>IF(AND(G35&lt;&gt;"",IF(ISERROR(TEXT(G35+1,"mmm")),"",TEXT(G35+1,"mmm"))=TEXT(B25,"mmm")),G35+1,"")</f>
        <v/>
      </c>
      <c r="H37" s="1">
        <f>IF(AND(H35="",TEXT(H25,"dddd")=$A14),H25,IF(AND(H35&lt;&gt;""),H35+1,""))</f>
        <v>42952</v>
      </c>
      <c r="I37" s="30">
        <f>I35+1</f>
        <v>42959</v>
      </c>
      <c r="J37" s="1">
        <f>J35+1</f>
        <v>42966</v>
      </c>
      <c r="K37" s="30">
        <f>K35+1</f>
        <v>42973</v>
      </c>
      <c r="L37" s="1" t="str">
        <f>IF(AND(L35&lt;&gt;"",IF(ISERROR(TEXT(L35+1,"mmm")),"",TEXT(L35+1,"mmm"))=TEXT(H25,"mmm")),L35+1,"")</f>
        <v/>
      </c>
      <c r="M37" s="26" t="str">
        <f>IF(AND(M35&lt;&gt;"",IF(ISERROR(TEXT(M35+1,"mmm")),"",TEXT(M35+1,"mmm"))=TEXT(H25,"mmm")),M35+1,"")</f>
        <v/>
      </c>
      <c r="N37" s="226">
        <f>IF(AND(N35="",TEXT(N25,"dddd")=$A14),N25,IF(AND(N35&lt;&gt;""),N35+1,""))</f>
        <v>42980</v>
      </c>
      <c r="O37" s="157">
        <f>O35+1</f>
        <v>42987</v>
      </c>
      <c r="P37" s="27">
        <f>P35+1</f>
        <v>42994</v>
      </c>
      <c r="Q37" s="30">
        <f>Q35+1</f>
        <v>43001</v>
      </c>
      <c r="R37" s="1">
        <f>IF(AND(R35&lt;&gt;"",IF(ISERROR(TEXT(R35+1,"mmm")),"",TEXT(R35+1,"mmm"))=TEXT(N25,"mmm")),R35+1,"")</f>
        <v>43008</v>
      </c>
      <c r="S37" s="37" t="str">
        <f>IF(AND(S35&lt;&gt;"",IF(ISERROR(TEXT(S35+1,"mmm")),"",TEXT(S35+1,"mmm"))=TEXT(N25,"mmm")),S35+1,"")</f>
        <v/>
      </c>
      <c r="T37" s="157" t="str">
        <f>IF(AND(T35="",TEXT(T25,"dddd")=$A14),T25,IF(AND(T35&lt;&gt;""),T35+1,""))</f>
        <v/>
      </c>
      <c r="U37" s="157">
        <f>U35+1</f>
        <v>43015</v>
      </c>
      <c r="V37" s="1">
        <f>V35+1</f>
        <v>43022</v>
      </c>
      <c r="W37" s="30">
        <f>W35+1</f>
        <v>43029</v>
      </c>
      <c r="X37" s="1">
        <f>IF(AND(X35&lt;&gt;"",IF(ISERROR(TEXT(X35+1,"mmm")),"",TEXT(X35+1,"mmm"))=TEXT(T25,"mmm")),X35+1,"")</f>
        <v>43036</v>
      </c>
      <c r="Y37" s="26" t="str">
        <f>IF(AND(Y35&lt;&gt;"",IF(ISERROR(TEXT(Y35+1,"mmm")),"",TEXT(Y35+1,"mmm"))=TEXT(T25,"mmm")),Y35+1,"")</f>
        <v/>
      </c>
      <c r="Z37" s="226">
        <f>IF(AND(Z35="",TEXT(Z25,"dddd")=$A14),Z25,IF(AND(Z35&lt;&gt;""),Z35+1,""))</f>
        <v>43043</v>
      </c>
      <c r="AA37" s="157">
        <f>AA35+1</f>
        <v>43050</v>
      </c>
      <c r="AB37" s="1">
        <f>AB35+1</f>
        <v>43057</v>
      </c>
      <c r="AC37" s="30">
        <f>AC35+1</f>
        <v>43064</v>
      </c>
      <c r="AD37" s="30" t="str">
        <f>IF(AND(AD35&lt;&gt;"",IF(ISERROR(TEXT(AD35+1,"mmm")),"",TEXT(AD35+1,"mmm"))=TEXT(Z25,"mmm")),AD35+1,"")</f>
        <v/>
      </c>
      <c r="AE37" s="176" t="str">
        <f>IF(AND(AE35&lt;&gt;"",IF(ISERROR(TEXT(AE35+1,"mmm")),"",TEXT(AE35+1,"mmm"))=TEXT(Z25,"mmm")),AE35+1,"")</f>
        <v/>
      </c>
      <c r="AF37" s="1">
        <f>IF(AND(AF35="",TEXT(AF25,"dddd")=$A14),AF25,IF(AND(AF35&lt;&gt;""),AF35+1,""))</f>
        <v>43071</v>
      </c>
      <c r="AG37" s="30">
        <f>AG35+1</f>
        <v>43078</v>
      </c>
      <c r="AH37" s="1">
        <f>AH35+1</f>
        <v>43085</v>
      </c>
      <c r="AI37" s="30">
        <f>AI35+1</f>
        <v>43092</v>
      </c>
      <c r="AJ37" s="1">
        <f>IF(AND(AJ35&lt;&gt;"",IF(ISERROR(TEXT(AJ35+1,"mmm")),"",TEXT(AJ35+1,"mmm"))=TEXT(AF25,"mmm")),AJ35+1,"")</f>
        <v>43099</v>
      </c>
      <c r="AK37" s="31" t="str">
        <f>IF(AND(AK35&lt;&gt;"",IF(ISERROR(TEXT(AK35+1,"mmm")),"",TEXT(AK35+1,"mmm"))=TEXT(AF25,"mmm")),AK35+1,"")</f>
        <v/>
      </c>
      <c r="AQ37" s="88"/>
      <c r="AR37" s="88"/>
    </row>
    <row r="38" spans="1:82" s="219" customFormat="1" ht="12" customHeight="1" x14ac:dyDescent="0.2">
      <c r="A38" s="4"/>
      <c r="B38" s="32"/>
      <c r="C38" s="28" t="str">
        <f>IF(ISNA(VLOOKUP(C37,feestdagen,5,0))=TRUE," ","F")</f>
        <v xml:space="preserve"> </v>
      </c>
      <c r="D38" s="86" t="str">
        <f>IF(ISNA(VLOOKUP(D37,feestdagen,5,0))=TRUE," ","F")</f>
        <v xml:space="preserve"> </v>
      </c>
      <c r="E38" s="28" t="str">
        <f>IF(ISNA(VLOOKUP(E37,feestdagen,5,0))=TRUE," ","F")</f>
        <v xml:space="preserve"> </v>
      </c>
      <c r="F38" s="86"/>
      <c r="G38" s="33"/>
      <c r="H38" s="86"/>
      <c r="I38" s="28"/>
      <c r="J38" s="86" t="str">
        <f>IF(ISNA(VLOOKUP(J37,feestdagen,5,0))=TRUE," ","F")</f>
        <v xml:space="preserve"> </v>
      </c>
      <c r="K38" s="28"/>
      <c r="L38" s="86"/>
      <c r="M38" s="25"/>
      <c r="N38" s="112"/>
      <c r="O38" s="156"/>
      <c r="P38" s="25"/>
      <c r="Q38" s="28"/>
      <c r="R38" s="86"/>
      <c r="S38" s="33"/>
      <c r="T38" s="156"/>
      <c r="U38" s="156"/>
      <c r="V38" s="86"/>
      <c r="W38" s="28"/>
      <c r="X38" s="86"/>
      <c r="Y38" s="25"/>
      <c r="Z38" s="112" t="s">
        <v>75</v>
      </c>
      <c r="AA38" s="156" t="str">
        <f>IF(ISNA(VLOOKUP(AA37,feestdagen,5,0))=TRUE," ","F")</f>
        <v>F</v>
      </c>
      <c r="AB38" s="86" t="str">
        <f>IF(ISNA(VLOOKUP(AB37,feestdagen,5,0))=TRUE," ","F")</f>
        <v xml:space="preserve"> </v>
      </c>
      <c r="AC38" s="28"/>
      <c r="AD38" s="28"/>
      <c r="AE38" s="175"/>
      <c r="AF38" s="86"/>
      <c r="AG38" s="28"/>
      <c r="AH38" s="86"/>
      <c r="AI38" s="28" t="str">
        <f>IF(ISNA(VLOOKUP(AI37,feestdagen,5,0))=TRUE," ","F")</f>
        <v xml:space="preserve"> </v>
      </c>
      <c r="AJ38" s="86" t="str">
        <f>IF(ISNA(VLOOKUP(AJ37,feestdagen,5,0))=TRUE," ","F")</f>
        <v xml:space="preserve"> </v>
      </c>
      <c r="AK38" s="28"/>
      <c r="AQ38" s="88"/>
      <c r="AR38" s="88"/>
    </row>
    <row r="39" spans="1:82" s="219" customFormat="1" ht="12" customHeight="1" x14ac:dyDescent="0.2">
      <c r="A39" s="49" t="s">
        <v>6</v>
      </c>
      <c r="B39" s="38">
        <f>IF(AND(B37="",TEXT(B25,"dddd")=$A16),B25,IF(AND(B37&lt;&gt;""),B37+1,""))</f>
        <v>42918</v>
      </c>
      <c r="C39" s="30">
        <f>C37+1</f>
        <v>42925</v>
      </c>
      <c r="D39" s="1">
        <f>D37+1</f>
        <v>42932</v>
      </c>
      <c r="E39" s="30">
        <f>E37+1</f>
        <v>42939</v>
      </c>
      <c r="F39" s="1">
        <f>IF(AND(F37&lt;&gt;"",IF(ISERROR(TEXT(F37+1,"mmm")),"",TEXT(F37+1,"mmm"))=TEXT(B25,"mmm")),F37+1,"")</f>
        <v>42946</v>
      </c>
      <c r="G39" s="37" t="str">
        <f>IF(AND(G37&lt;&gt;"",IF(ISERROR(TEXT(G37+1,"mmm")),"",TEXT(G37+1,"mmm"))=TEXT(B25,"mmm")),G37+1,"")</f>
        <v/>
      </c>
      <c r="H39" s="1">
        <f>IF(AND(H37="",TEXT(H25,"dddd")=$A16),H25,IF(AND(H37&lt;&gt;""),H37+1,""))</f>
        <v>42953</v>
      </c>
      <c r="I39" s="30">
        <f>I37+1</f>
        <v>42960</v>
      </c>
      <c r="J39" s="1">
        <f>J37+1</f>
        <v>42967</v>
      </c>
      <c r="K39" s="30">
        <f>K37+1</f>
        <v>42974</v>
      </c>
      <c r="L39" s="1" t="str">
        <f>IF(AND(L37&lt;&gt;"",IF(ISERROR(TEXT(L37+1,"mmm")),"",TEXT(L37+1,"mmm"))=TEXT(H25,"mmm")),L37+1,"")</f>
        <v/>
      </c>
      <c r="M39" s="26" t="str">
        <f>IF(AND(M37&lt;&gt;"",IF(ISERROR(TEXT(M37+1,"mmm")),"",TEXT(M37+1,"mmm"))=TEXT(H25,"mmm")),M37+1,"")</f>
        <v/>
      </c>
      <c r="N39" s="226">
        <f>IF(AND(N37="",TEXT(N25,"dddd")=$A16),N25,IF(AND(N37&lt;&gt;""),N37+1,""))</f>
        <v>42981</v>
      </c>
      <c r="O39" s="157">
        <f>O37+1</f>
        <v>42988</v>
      </c>
      <c r="P39" s="27">
        <f>P37+1</f>
        <v>42995</v>
      </c>
      <c r="Q39" s="30">
        <f>Q37+1</f>
        <v>43002</v>
      </c>
      <c r="R39" s="1" t="str">
        <f>IF(AND(R37&lt;&gt;"",IF(ISERROR(TEXT(R37+1,"mmm")),"",TEXT(R37+1,"mmm"))=TEXT(N25,"mmm")),R37+1,"")</f>
        <v/>
      </c>
      <c r="S39" s="37" t="str">
        <f>IF(AND(S37&lt;&gt;"",IF(ISERROR(TEXT(S37+1,"mmm")),"",TEXT(S37+1,"mmm"))=TEXT(N25,"mmm")),S37+1,"")</f>
        <v/>
      </c>
      <c r="T39" s="157">
        <f>IF(AND(T37="",TEXT(T25,"dddd")=$A16),T25,IF(AND(T37&lt;&gt;""),T37+1,""))</f>
        <v>43009</v>
      </c>
      <c r="U39" s="157">
        <f>U37+1</f>
        <v>43016</v>
      </c>
      <c r="V39" s="1">
        <f>V37+1</f>
        <v>43023</v>
      </c>
      <c r="W39" s="30">
        <f>W37+1</f>
        <v>43030</v>
      </c>
      <c r="X39" s="1">
        <f>IF(AND(X37&lt;&gt;"",IF(ISERROR(TEXT(X37+1,"mmm")),"",TEXT(X37+1,"mmm"))=TEXT(T25,"mmm")),X37+1,"")</f>
        <v>43037</v>
      </c>
      <c r="Y39" s="26" t="str">
        <f>IF(AND(Y37&lt;&gt;"",IF(ISERROR(TEXT(Y37+1,"mmm")),"",TEXT(Y37+1,"mmm"))=TEXT(T25,"mmm")),Y37+1,"")</f>
        <v/>
      </c>
      <c r="Z39" s="226">
        <f>IF(AND(Z37="",TEXT(Z25,"dddd")=$A16),Z25,IF(AND(Z37&lt;&gt;""),Z37+1,""))</f>
        <v>43044</v>
      </c>
      <c r="AA39" s="157">
        <f>AA37+1</f>
        <v>43051</v>
      </c>
      <c r="AB39" s="1">
        <f>AB37+1</f>
        <v>43058</v>
      </c>
      <c r="AC39" s="30">
        <f>AC37+1</f>
        <v>43065</v>
      </c>
      <c r="AD39" s="30" t="str">
        <f>IF(AND(AD37&lt;&gt;"",IF(ISERROR(TEXT(AD37+1,"mmm")),"",TEXT(AD37+1,"mmm"))=TEXT(Z25,"mmm")),AD37+1,"")</f>
        <v/>
      </c>
      <c r="AE39" s="176" t="str">
        <f>IF(AND(AE37&lt;&gt;"",IF(ISERROR(TEXT(AE37+1,"mmm")),"",TEXT(AE37+1,"mmm"))=TEXT(Z25,"mmm")),AE37+1,"")</f>
        <v/>
      </c>
      <c r="AF39" s="1">
        <f>IF(AND(AF37="",TEXT(AF25,"dddd")=$A16),AF25,IF(AND(AF37&lt;&gt;""),AF37+1,""))</f>
        <v>43072</v>
      </c>
      <c r="AG39" s="30">
        <f>AG37+1</f>
        <v>43079</v>
      </c>
      <c r="AH39" s="1">
        <f>AH37+1</f>
        <v>43086</v>
      </c>
      <c r="AI39" s="30">
        <f>AI37+1</f>
        <v>43093</v>
      </c>
      <c r="AJ39" s="1">
        <f>IF(AND(AJ37&lt;&gt;"",IF(ISERROR(TEXT(AJ37+1,"mmm")),"",TEXT(AJ37+1,"mmm"))=TEXT(AF25,"mmm")),AJ37+1,"")</f>
        <v>43100</v>
      </c>
      <c r="AK39" s="31" t="str">
        <f>IF(AND(AK37&lt;&gt;"",IF(ISERROR(TEXT(AK37+1,"mmm")),"",TEXT(AK37+1,"mmm"))=TEXT(AF25,"mmm")),AK37+1,"")</f>
        <v/>
      </c>
      <c r="AQ39" s="88"/>
      <c r="AR39" s="88"/>
    </row>
    <row r="40" spans="1:82" s="219" customFormat="1" ht="12" customHeight="1" x14ac:dyDescent="0.2">
      <c r="A40" s="2"/>
      <c r="B40" s="63"/>
      <c r="C40" s="125" t="str">
        <f>IF(ISNA(VLOOKUP(C39,feestdagen,5,0))=TRUE," ","F")</f>
        <v xml:space="preserve"> </v>
      </c>
      <c r="D40" s="86" t="str">
        <f>IF(ISNA(VLOOKUP(D39,feestdagen,5,0))=TRUE," ","F")</f>
        <v xml:space="preserve"> </v>
      </c>
      <c r="E40" s="28" t="str">
        <f>IF(ISNA(VLOOKUP(E39,feestdagen,5,0))=TRUE," ","F")</f>
        <v xml:space="preserve"> </v>
      </c>
      <c r="F40" s="94"/>
      <c r="G40" s="64"/>
      <c r="H40" s="94"/>
      <c r="I40" s="231"/>
      <c r="J40" s="86" t="str">
        <f>IF(ISNA(VLOOKUP(J39,feestdagen,5,0))=TRUE," ","F")</f>
        <v xml:space="preserve"> </v>
      </c>
      <c r="K40" s="65"/>
      <c r="L40" s="75"/>
      <c r="M40" s="66"/>
      <c r="N40" s="232"/>
      <c r="O40" s="161"/>
      <c r="P40" s="67"/>
      <c r="Q40" s="68"/>
      <c r="R40" s="69"/>
      <c r="S40" s="70"/>
      <c r="T40" s="169"/>
      <c r="U40" s="169"/>
      <c r="V40" s="71"/>
      <c r="W40" s="72"/>
      <c r="Y40" s="73"/>
      <c r="Z40" s="227" t="str">
        <f>IF(ISNA(VLOOKUP(Z39,feestdagen,5,0))=TRUE," ","F")</f>
        <v xml:space="preserve"> </v>
      </c>
      <c r="AA40" s="156" t="str">
        <f>IF(ISNA(VLOOKUP(AA39,feestdagen,5,0))=TRUE," ","F")</f>
        <v xml:space="preserve"> </v>
      </c>
      <c r="AB40" s="86" t="str">
        <f>IF(ISNA(VLOOKUP(AB39,feestdagen,5,0))=TRUE," ","F")</f>
        <v xml:space="preserve"> </v>
      </c>
      <c r="AC40" s="74"/>
      <c r="AD40" s="74"/>
      <c r="AE40" s="177"/>
      <c r="AG40" s="74"/>
      <c r="AI40" s="28" t="str">
        <f>IF(ISNA(VLOOKUP(AI39,feestdagen,5,0))=TRUE," ","F")</f>
        <v xml:space="preserve"> </v>
      </c>
      <c r="AJ40" s="86" t="str">
        <f>IF(ISNA(VLOOKUP(AJ39,feestdagen,5,0))=TRUE," ","F")</f>
        <v xml:space="preserve"> </v>
      </c>
      <c r="AK40" s="74"/>
      <c r="AQ40" s="88"/>
      <c r="AR40" s="88"/>
    </row>
    <row r="41" spans="1:82" s="54" customFormat="1" ht="13.5" customHeight="1" x14ac:dyDescent="0.2">
      <c r="A41" s="113" t="s">
        <v>46</v>
      </c>
      <c r="B41" s="114">
        <f ca="1">MAX(0,SUMPRODUCT((B27:B36&lt;=$C$1)*(B27:B36&lt;&gt;0)-(B27:B36="V")-(B27:B36="1/2VVM")-(B27:B36="1/2VNM")-(B27:B36="CV")-(B27:B36="1/2CVVM")-(B27:B36="1/2CVNM")-(B27:B36="F")-(B27:B36="Z")-(B27:B36="Kd")-(B27:B36="1/2KDVM")-(B27:B36="1/2KDNM")))</f>
        <v>0</v>
      </c>
      <c r="C41" s="115">
        <f t="shared" ref="C41:AK41" ca="1" si="11">MAX(0,SUMPRODUCT((C27:C36&lt;=$C$1)*(C27:C36&lt;&gt;0)-(C27:C36="V")-(C27:C36="1/2VVM")-(C27:C36="1/2VNM")-(C27:C36="CV")-(C27:C36="1/2CVVM")-(C27:C36="1/2CVNM")-(C27:C36="F")-(C27:C36="Z")-(C27:C36="Kd")-(C27:C36="1/2KDVM")-(C27:C36="1/2KDNM")))</f>
        <v>0</v>
      </c>
      <c r="D41" s="117">
        <f t="shared" ca="1" si="11"/>
        <v>0</v>
      </c>
      <c r="E41" s="115">
        <f t="shared" ca="1" si="11"/>
        <v>0</v>
      </c>
      <c r="F41" s="115">
        <f t="shared" ca="1" si="11"/>
        <v>0</v>
      </c>
      <c r="G41" s="116">
        <f t="shared" ca="1" si="11"/>
        <v>0</v>
      </c>
      <c r="H41" s="117">
        <f t="shared" ca="1" si="11"/>
        <v>0</v>
      </c>
      <c r="I41" s="115">
        <f t="shared" ca="1" si="11"/>
        <v>0</v>
      </c>
      <c r="J41" s="117">
        <f t="shared" ca="1" si="11"/>
        <v>0</v>
      </c>
      <c r="K41" s="115">
        <f t="shared" ca="1" si="11"/>
        <v>0</v>
      </c>
      <c r="L41" s="115">
        <f t="shared" ca="1" si="11"/>
        <v>0</v>
      </c>
      <c r="M41" s="118">
        <f t="shared" ca="1" si="11"/>
        <v>0</v>
      </c>
      <c r="N41" s="114">
        <f t="shared" ca="1" si="11"/>
        <v>0</v>
      </c>
      <c r="O41" s="117">
        <f t="shared" ca="1" si="11"/>
        <v>0</v>
      </c>
      <c r="P41" s="115">
        <f t="shared" ca="1" si="11"/>
        <v>0</v>
      </c>
      <c r="Q41" s="115">
        <f t="shared" ca="1" si="11"/>
        <v>0</v>
      </c>
      <c r="R41" s="115">
        <f t="shared" ca="1" si="11"/>
        <v>0</v>
      </c>
      <c r="S41" s="118">
        <f t="shared" ca="1" si="11"/>
        <v>0</v>
      </c>
      <c r="T41" s="114">
        <f t="shared" ca="1" si="11"/>
        <v>0</v>
      </c>
      <c r="U41" s="117">
        <f t="shared" ca="1" si="11"/>
        <v>0</v>
      </c>
      <c r="V41" s="115">
        <f t="shared" ca="1" si="11"/>
        <v>0</v>
      </c>
      <c r="W41" s="115">
        <f t="shared" ca="1" si="11"/>
        <v>0</v>
      </c>
      <c r="X41" s="115">
        <f t="shared" ca="1" si="11"/>
        <v>0</v>
      </c>
      <c r="Y41" s="116">
        <f t="shared" ca="1" si="11"/>
        <v>0</v>
      </c>
      <c r="Z41" s="114">
        <f t="shared" ca="1" si="11"/>
        <v>0</v>
      </c>
      <c r="AA41" s="117">
        <f t="shared" ca="1" si="11"/>
        <v>0</v>
      </c>
      <c r="AB41" s="115">
        <f t="shared" ca="1" si="11"/>
        <v>0</v>
      </c>
      <c r="AC41" s="115">
        <f t="shared" ca="1" si="11"/>
        <v>0</v>
      </c>
      <c r="AD41" s="115">
        <f t="shared" ca="1" si="11"/>
        <v>0</v>
      </c>
      <c r="AE41" s="179">
        <f t="shared" ca="1" si="11"/>
        <v>0</v>
      </c>
      <c r="AF41" s="117">
        <f t="shared" ca="1" si="11"/>
        <v>0</v>
      </c>
      <c r="AG41" s="115">
        <f t="shared" ca="1" si="11"/>
        <v>0</v>
      </c>
      <c r="AH41" s="115">
        <f t="shared" ca="1" si="11"/>
        <v>0</v>
      </c>
      <c r="AI41" s="115">
        <f t="shared" ca="1" si="11"/>
        <v>0</v>
      </c>
      <c r="AJ41" s="117">
        <f t="shared" ca="1" si="11"/>
        <v>0</v>
      </c>
      <c r="AK41" s="116">
        <f t="shared" ca="1" si="11"/>
        <v>0</v>
      </c>
      <c r="AL41" s="97"/>
      <c r="AM41" s="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row>
    <row r="42" spans="1:82" s="54" customFormat="1" ht="12" customHeight="1" thickBot="1" x14ac:dyDescent="0.25">
      <c r="A42" s="51" t="s">
        <v>47</v>
      </c>
      <c r="B42" s="127">
        <f ca="1">IF(B26&lt;=$G$1,B41*8,"")</f>
        <v>0</v>
      </c>
      <c r="C42" s="128">
        <f ca="1">IF(C26&lt;=$G$1,C41*8,"")</f>
        <v>0</v>
      </c>
      <c r="D42" s="111">
        <f t="shared" ref="D42:AK42" ca="1" si="12">IF(D26&lt;=$G$1,D41*8,"")</f>
        <v>0</v>
      </c>
      <c r="E42" s="108">
        <f t="shared" ca="1" si="12"/>
        <v>0</v>
      </c>
      <c r="F42" s="108">
        <f t="shared" ca="1" si="12"/>
        <v>0</v>
      </c>
      <c r="G42" s="109">
        <f t="shared" ca="1" si="12"/>
        <v>0</v>
      </c>
      <c r="H42" s="110">
        <f t="shared" ca="1" si="12"/>
        <v>0</v>
      </c>
      <c r="I42" s="108">
        <f t="shared" ca="1" si="12"/>
        <v>0</v>
      </c>
      <c r="J42" s="111">
        <f t="shared" ca="1" si="12"/>
        <v>0</v>
      </c>
      <c r="K42" s="108">
        <f t="shared" ca="1" si="12"/>
        <v>0</v>
      </c>
      <c r="L42" s="108">
        <f t="shared" ca="1" si="12"/>
        <v>0</v>
      </c>
      <c r="M42" s="109" t="str">
        <f t="shared" ca="1" si="12"/>
        <v/>
      </c>
      <c r="N42" s="110">
        <f t="shared" ca="1" si="12"/>
        <v>0</v>
      </c>
      <c r="O42" s="111">
        <f t="shared" ca="1" si="12"/>
        <v>0</v>
      </c>
      <c r="P42" s="108">
        <f t="shared" ca="1" si="12"/>
        <v>0</v>
      </c>
      <c r="Q42" s="108">
        <f t="shared" ca="1" si="12"/>
        <v>0</v>
      </c>
      <c r="R42" s="108">
        <f t="shared" ca="1" si="12"/>
        <v>0</v>
      </c>
      <c r="S42" s="109" t="str">
        <f t="shared" ca="1" si="12"/>
        <v/>
      </c>
      <c r="T42" s="110">
        <f t="shared" ca="1" si="12"/>
        <v>0</v>
      </c>
      <c r="U42" s="111">
        <f t="shared" ca="1" si="12"/>
        <v>0</v>
      </c>
      <c r="V42" s="108">
        <f t="shared" ca="1" si="12"/>
        <v>0</v>
      </c>
      <c r="W42" s="108">
        <f t="shared" ca="1" si="12"/>
        <v>0</v>
      </c>
      <c r="X42" s="108">
        <f t="shared" ca="1" si="12"/>
        <v>0</v>
      </c>
      <c r="Y42" s="107" t="str">
        <f t="shared" ca="1" si="12"/>
        <v/>
      </c>
      <c r="Z42" s="110" t="str">
        <f t="shared" ca="1" si="12"/>
        <v/>
      </c>
      <c r="AA42" s="111" t="str">
        <f t="shared" ca="1" si="12"/>
        <v/>
      </c>
      <c r="AB42" s="108" t="str">
        <f t="shared" ca="1" si="12"/>
        <v/>
      </c>
      <c r="AC42" s="108" t="str">
        <f t="shared" ca="1" si="12"/>
        <v/>
      </c>
      <c r="AD42" s="108" t="str">
        <f t="shared" ca="1" si="12"/>
        <v/>
      </c>
      <c r="AE42" s="180" t="str">
        <f t="shared" ca="1" si="12"/>
        <v/>
      </c>
      <c r="AF42" s="111" t="str">
        <f t="shared" ca="1" si="12"/>
        <v/>
      </c>
      <c r="AG42" s="108" t="str">
        <f t="shared" ca="1" si="12"/>
        <v/>
      </c>
      <c r="AH42" s="108" t="str">
        <f t="shared" ca="1" si="12"/>
        <v/>
      </c>
      <c r="AI42" s="108" t="str">
        <f t="shared" ca="1" si="12"/>
        <v/>
      </c>
      <c r="AJ42" s="111" t="str">
        <f t="shared" ca="1" si="12"/>
        <v/>
      </c>
      <c r="AK42" s="107" t="str">
        <f t="shared" ca="1" si="12"/>
        <v/>
      </c>
      <c r="AL42" s="97"/>
      <c r="AM42" s="97"/>
      <c r="AN42" s="97"/>
      <c r="AO42" s="97"/>
      <c r="AP42" s="97"/>
      <c r="AQ42" s="97"/>
      <c r="AR42" s="97"/>
      <c r="AS42" s="97"/>
      <c r="AT42" s="97"/>
      <c r="AU42" s="97"/>
      <c r="AV42" s="97"/>
      <c r="AW42" s="97"/>
      <c r="AX42" s="97"/>
      <c r="AY42" s="52"/>
      <c r="AZ42" s="97"/>
      <c r="BA42" s="97"/>
      <c r="BB42" s="97"/>
      <c r="BC42" s="97"/>
      <c r="BD42" s="97"/>
      <c r="BE42" s="97"/>
      <c r="BF42" s="53"/>
      <c r="BG42" s="97"/>
      <c r="BH42" s="97"/>
      <c r="BI42" s="97"/>
      <c r="BJ42" s="97"/>
      <c r="BK42" s="97"/>
      <c r="BL42" s="97"/>
      <c r="BM42" s="97"/>
      <c r="BN42" s="97"/>
      <c r="BO42" s="97"/>
      <c r="BP42" s="97"/>
      <c r="BQ42" s="97"/>
      <c r="BR42" s="97"/>
      <c r="BS42" s="97"/>
      <c r="BT42" s="52"/>
      <c r="BU42" s="97"/>
      <c r="BV42" s="97"/>
      <c r="BW42" s="97"/>
      <c r="BX42" s="53"/>
      <c r="BY42" s="97"/>
      <c r="BZ42" s="97"/>
      <c r="CA42" s="97"/>
      <c r="CB42" s="97"/>
      <c r="CC42" s="97"/>
      <c r="CD42" s="97"/>
    </row>
    <row r="43" spans="1:82" s="87" customFormat="1" ht="13.5" customHeight="1" thickBot="1" x14ac:dyDescent="0.25">
      <c r="A43" s="131" t="s">
        <v>97</v>
      </c>
      <c r="B43" s="200">
        <f ca="1">IF(B42="","",B42/2)</f>
        <v>0</v>
      </c>
      <c r="C43" s="229">
        <f t="shared" ref="C43:AK43" ca="1" si="13">IF(C42="","",C42/2)</f>
        <v>0</v>
      </c>
      <c r="D43" s="203">
        <f t="shared" ca="1" si="13"/>
        <v>0</v>
      </c>
      <c r="E43" s="200">
        <f t="shared" ca="1" si="13"/>
        <v>0</v>
      </c>
      <c r="F43" s="200">
        <f t="shared" ca="1" si="13"/>
        <v>0</v>
      </c>
      <c r="G43" s="201">
        <f t="shared" ca="1" si="13"/>
        <v>0</v>
      </c>
      <c r="H43" s="202">
        <f t="shared" ca="1" si="13"/>
        <v>0</v>
      </c>
      <c r="I43" s="229">
        <f t="shared" ca="1" si="13"/>
        <v>0</v>
      </c>
      <c r="J43" s="225">
        <f t="shared" ca="1" si="13"/>
        <v>0</v>
      </c>
      <c r="K43" s="200">
        <f t="shared" ca="1" si="13"/>
        <v>0</v>
      </c>
      <c r="L43" s="200">
        <f t="shared" ca="1" si="13"/>
        <v>0</v>
      </c>
      <c r="M43" s="201" t="str">
        <f t="shared" ca="1" si="13"/>
        <v/>
      </c>
      <c r="N43" s="202">
        <f t="shared" ca="1" si="13"/>
        <v>0</v>
      </c>
      <c r="O43" s="225">
        <f t="shared" ca="1" si="13"/>
        <v>0</v>
      </c>
      <c r="P43" s="200">
        <f t="shared" ca="1" si="13"/>
        <v>0</v>
      </c>
      <c r="Q43" s="200">
        <f t="shared" ca="1" si="13"/>
        <v>0</v>
      </c>
      <c r="R43" s="200">
        <f t="shared" ca="1" si="13"/>
        <v>0</v>
      </c>
      <c r="S43" s="201" t="str">
        <f t="shared" ca="1" si="13"/>
        <v/>
      </c>
      <c r="T43" s="202">
        <f t="shared" ca="1" si="13"/>
        <v>0</v>
      </c>
      <c r="U43" s="225">
        <f t="shared" ca="1" si="13"/>
        <v>0</v>
      </c>
      <c r="V43" s="200">
        <f t="shared" ca="1" si="13"/>
        <v>0</v>
      </c>
      <c r="W43" s="200">
        <f t="shared" ca="1" si="13"/>
        <v>0</v>
      </c>
      <c r="X43" s="200">
        <f t="shared" ca="1" si="13"/>
        <v>0</v>
      </c>
      <c r="Y43" s="204" t="str">
        <f t="shared" ca="1" si="13"/>
        <v/>
      </c>
      <c r="Z43" s="203" t="str">
        <f t="shared" ca="1" si="13"/>
        <v/>
      </c>
      <c r="AA43" s="200" t="str">
        <f t="shared" ca="1" si="13"/>
        <v/>
      </c>
      <c r="AB43" s="200" t="str">
        <f t="shared" ca="1" si="13"/>
        <v/>
      </c>
      <c r="AC43" s="200" t="str">
        <f t="shared" ca="1" si="13"/>
        <v/>
      </c>
      <c r="AD43" s="229" t="str">
        <f t="shared" ca="1" si="13"/>
        <v/>
      </c>
      <c r="AE43" s="228" t="str">
        <f t="shared" ca="1" si="13"/>
        <v/>
      </c>
      <c r="AF43" s="203" t="str">
        <f t="shared" ca="1" si="13"/>
        <v/>
      </c>
      <c r="AG43" s="200" t="str">
        <f t="shared" ca="1" si="13"/>
        <v/>
      </c>
      <c r="AH43" s="200" t="str">
        <f t="shared" ca="1" si="13"/>
        <v/>
      </c>
      <c r="AI43" s="229" t="str">
        <f t="shared" ca="1" si="13"/>
        <v/>
      </c>
      <c r="AJ43" s="203" t="str">
        <f t="shared" ca="1" si="13"/>
        <v/>
      </c>
      <c r="AK43" s="200" t="str">
        <f t="shared" ca="1" si="13"/>
        <v/>
      </c>
      <c r="AL43" s="32"/>
      <c r="AM43" s="86"/>
      <c r="AN43" s="86"/>
      <c r="AO43" s="86"/>
      <c r="AP43" s="86"/>
      <c r="AQ43" s="86"/>
      <c r="AR43" s="86"/>
      <c r="AS43" s="86"/>
      <c r="AT43" s="86"/>
      <c r="AU43" s="86"/>
      <c r="AV43" s="86"/>
      <c r="AW43" s="86"/>
      <c r="AX43" s="86"/>
      <c r="AY43" s="92"/>
      <c r="AZ43" s="86"/>
      <c r="BA43" s="86"/>
      <c r="BB43" s="86"/>
      <c r="BC43" s="86"/>
      <c r="BD43" s="86"/>
      <c r="BE43" s="86"/>
      <c r="BF43" s="93"/>
      <c r="BG43" s="86"/>
      <c r="BH43" s="86"/>
      <c r="BI43" s="86"/>
      <c r="BJ43" s="86"/>
      <c r="BK43" s="86"/>
      <c r="BL43" s="86"/>
      <c r="BM43" s="86"/>
      <c r="BN43" s="86"/>
      <c r="BO43" s="86"/>
      <c r="BP43" s="86"/>
      <c r="BQ43" s="86"/>
      <c r="BR43" s="86"/>
      <c r="BS43" s="86"/>
      <c r="BT43" s="92"/>
      <c r="BU43" s="86"/>
      <c r="BV43" s="86"/>
      <c r="BW43" s="86"/>
      <c r="BX43" s="93"/>
      <c r="BY43" s="86"/>
      <c r="BZ43" s="86"/>
      <c r="CA43" s="86"/>
      <c r="CB43" s="86"/>
      <c r="CC43" s="86"/>
      <c r="CD43" s="86"/>
    </row>
    <row r="44" spans="1:82" s="87" customFormat="1" ht="13.5" customHeight="1" x14ac:dyDescent="0.2">
      <c r="A44" s="144" t="s">
        <v>98</v>
      </c>
      <c r="B44" s="198">
        <f ca="1">SUM(B43:G43)</f>
        <v>0</v>
      </c>
      <c r="C44" s="196"/>
      <c r="D44" s="184"/>
      <c r="E44" s="132"/>
      <c r="F44" s="132"/>
      <c r="G44" s="140"/>
      <c r="H44" s="198">
        <f ca="1">SUM(H43:M43)</f>
        <v>0</v>
      </c>
      <c r="I44" s="196"/>
      <c r="J44" s="188"/>
      <c r="K44" s="132"/>
      <c r="L44" s="132"/>
      <c r="M44" s="140"/>
      <c r="N44" s="198">
        <f ca="1">SUM(N43:S43)</f>
        <v>0</v>
      </c>
      <c r="O44" s="134"/>
      <c r="P44" s="188"/>
      <c r="Q44" s="132"/>
      <c r="R44" s="132"/>
      <c r="S44" s="140"/>
      <c r="T44" s="198">
        <f ca="1">SUM(T43:Y43)</f>
        <v>0</v>
      </c>
      <c r="U44" s="199"/>
      <c r="V44" s="188"/>
      <c r="W44" s="132"/>
      <c r="X44" s="132"/>
      <c r="Y44" s="140"/>
      <c r="Z44" s="198">
        <f ca="1">SUM(Z43:AE43)</f>
        <v>0</v>
      </c>
      <c r="AA44" s="186"/>
      <c r="AB44" s="132"/>
      <c r="AC44" s="132"/>
      <c r="AD44" s="132"/>
      <c r="AE44" s="140"/>
      <c r="AF44" s="198">
        <f ca="1">SUM(AF43:AK43)</f>
        <v>0</v>
      </c>
      <c r="AG44" s="196"/>
      <c r="AH44" s="188"/>
      <c r="AI44" s="132"/>
      <c r="AJ44" s="132"/>
      <c r="AK44" s="140"/>
      <c r="AL44" s="86"/>
      <c r="AM44" s="86"/>
      <c r="AN44" s="86"/>
      <c r="AO44" s="86"/>
      <c r="AP44" s="86"/>
      <c r="AQ44" s="86"/>
      <c r="AR44" s="86"/>
      <c r="AS44" s="86"/>
      <c r="AT44" s="86"/>
      <c r="AU44" s="86"/>
      <c r="AV44" s="86"/>
      <c r="AW44" s="86"/>
      <c r="AX44" s="86"/>
      <c r="AY44" s="92"/>
      <c r="AZ44" s="86"/>
      <c r="BA44" s="86"/>
      <c r="BB44" s="86"/>
      <c r="BC44" s="86"/>
      <c r="BD44" s="86"/>
      <c r="BE44" s="86"/>
      <c r="BF44" s="93"/>
      <c r="BG44" s="86"/>
      <c r="BH44" s="86"/>
      <c r="BI44" s="86"/>
      <c r="BJ44" s="86"/>
      <c r="BK44" s="86"/>
      <c r="BL44" s="86"/>
      <c r="BM44" s="86"/>
      <c r="BN44" s="86"/>
      <c r="BO44" s="86"/>
      <c r="BP44" s="86"/>
      <c r="BQ44" s="86"/>
      <c r="BR44" s="86"/>
      <c r="BS44" s="86"/>
      <c r="BT44" s="92"/>
      <c r="BU44" s="86"/>
      <c r="BV44" s="86"/>
      <c r="BW44" s="86"/>
      <c r="BX44" s="93"/>
      <c r="BY44" s="86"/>
      <c r="BZ44" s="86"/>
      <c r="CA44" s="86"/>
      <c r="CB44" s="86"/>
      <c r="CC44" s="86"/>
      <c r="CD44" s="86"/>
    </row>
    <row r="45" spans="1:82" s="87" customFormat="1" ht="27.75" customHeight="1" thickBot="1" x14ac:dyDescent="0.25">
      <c r="A45" s="144" t="s">
        <v>86</v>
      </c>
      <c r="B45" s="145">
        <f ca="1">SUM(B42:G42)</f>
        <v>0</v>
      </c>
      <c r="C45" s="195">
        <f ca="1">SUM(B41:G41)</f>
        <v>0</v>
      </c>
      <c r="D45" s="135"/>
      <c r="E45" s="135"/>
      <c r="F45" s="136"/>
      <c r="G45" s="143"/>
      <c r="H45" s="145">
        <f ca="1">SUM(H42:M42)</f>
        <v>0</v>
      </c>
      <c r="I45" s="195">
        <f ca="1">SUM(H41:M41)</f>
        <v>0</v>
      </c>
      <c r="J45" s="183">
        <f ca="1">SUM(H42:M42)</f>
        <v>0</v>
      </c>
      <c r="K45" s="137">
        <f ca="1">SUM(H41:M41)</f>
        <v>0</v>
      </c>
      <c r="L45" s="136"/>
      <c r="M45" s="143"/>
      <c r="N45" s="145">
        <f ca="1">SUM(N42:S42)</f>
        <v>0</v>
      </c>
      <c r="O45" s="182">
        <f ca="1">SUM(N41:S41)</f>
        <v>0</v>
      </c>
      <c r="P45" s="183">
        <f ca="1">SUM(N42:S42)</f>
        <v>0</v>
      </c>
      <c r="Q45" s="137">
        <f ca="1">SUM(N41:S41)</f>
        <v>0</v>
      </c>
      <c r="R45" s="138"/>
      <c r="S45" s="141"/>
      <c r="T45" s="145">
        <f ca="1">SUM(T42:Y42)</f>
        <v>0</v>
      </c>
      <c r="U45" s="182">
        <f ca="1">SUM(T41:Y41)</f>
        <v>0</v>
      </c>
      <c r="V45" s="183">
        <f ca="1">SUM(T42:Y42)</f>
        <v>0</v>
      </c>
      <c r="W45" s="139">
        <f ca="1">SUM(T41:Y41)</f>
        <v>0</v>
      </c>
      <c r="X45" s="139"/>
      <c r="Y45" s="141"/>
      <c r="Z45" s="145">
        <f ca="1">SUM(Z42:AE42)</f>
        <v>0</v>
      </c>
      <c r="AA45" s="182">
        <f ca="1">SUM(Z41:AE41)</f>
        <v>0</v>
      </c>
      <c r="AB45" s="183">
        <f ca="1">SUM(Z42:AE42)</f>
        <v>0</v>
      </c>
      <c r="AC45" s="139">
        <f ca="1">SUM(Z41:AE41)</f>
        <v>0</v>
      </c>
      <c r="AD45" s="138"/>
      <c r="AE45" s="141"/>
      <c r="AF45" s="145">
        <f ca="1">SUM(AF42:AK42)</f>
        <v>0</v>
      </c>
      <c r="AG45" s="195">
        <f ca="1">SUM(AF41:AK41)</f>
        <v>0</v>
      </c>
      <c r="AH45" s="138">
        <f ca="1">SUM(AF42:AK42)</f>
        <v>0</v>
      </c>
      <c r="AI45" s="139">
        <f ca="1">SUM(AF41:AK41)</f>
        <v>0</v>
      </c>
      <c r="AJ45" s="138"/>
      <c r="AK45" s="141"/>
      <c r="AL45" s="86"/>
      <c r="AM45" s="86"/>
      <c r="AN45" s="86"/>
      <c r="AO45" s="86"/>
      <c r="AP45" s="86"/>
      <c r="AQ45" s="86"/>
      <c r="AR45" s="86"/>
      <c r="AS45" s="86"/>
      <c r="AT45" s="86"/>
      <c r="AU45" s="86"/>
      <c r="AV45" s="86"/>
      <c r="AW45" s="86"/>
      <c r="AX45" s="86"/>
      <c r="AY45" s="92"/>
      <c r="AZ45" s="86"/>
      <c r="BA45" s="86"/>
      <c r="BB45" s="86"/>
      <c r="BC45" s="86"/>
      <c r="BD45" s="86"/>
      <c r="BE45" s="86"/>
      <c r="BF45" s="93"/>
      <c r="BG45" s="86"/>
      <c r="BH45" s="86"/>
      <c r="BI45" s="86"/>
      <c r="BJ45" s="86"/>
      <c r="BK45" s="86"/>
      <c r="BL45" s="86"/>
      <c r="BM45" s="86"/>
      <c r="BN45" s="86"/>
      <c r="BO45" s="86"/>
      <c r="BP45" s="86"/>
      <c r="BQ45" s="86"/>
      <c r="BR45" s="86"/>
      <c r="BS45" s="86"/>
      <c r="BT45" s="92"/>
      <c r="BU45" s="86"/>
      <c r="BV45" s="86"/>
      <c r="BW45" s="86"/>
      <c r="BX45" s="93"/>
      <c r="BY45" s="86"/>
      <c r="BZ45" s="86"/>
      <c r="CA45" s="86"/>
      <c r="CB45" s="86"/>
      <c r="CC45" s="86"/>
      <c r="CD45" s="86"/>
    </row>
    <row r="47" spans="1:82" ht="13.5" customHeight="1" x14ac:dyDescent="0.2">
      <c r="X47" s="450" t="s">
        <v>119</v>
      </c>
      <c r="Y47" s="451"/>
      <c r="AA47" s="450" t="s">
        <v>120</v>
      </c>
      <c r="AB47" s="451"/>
    </row>
    <row r="48" spans="1:82" s="219" customFormat="1" ht="13.5" customHeight="1" x14ac:dyDescent="0.2">
      <c r="A48" s="90"/>
      <c r="B48" s="91"/>
      <c r="C48" s="85"/>
      <c r="D48" s="85"/>
      <c r="E48" s="85"/>
      <c r="F48" s="85"/>
      <c r="G48" s="85"/>
      <c r="H48" s="88"/>
      <c r="I48" s="94"/>
      <c r="J48" s="99"/>
      <c r="K48" s="100"/>
      <c r="L48" s="101"/>
      <c r="O48" s="102" t="s">
        <v>82</v>
      </c>
      <c r="Q48" s="103"/>
      <c r="T48" s="120"/>
      <c r="Y48" s="219">
        <f>35+13</f>
        <v>48</v>
      </c>
      <c r="AA48" s="97"/>
      <c r="AG48" s="81"/>
      <c r="AH48"/>
      <c r="AI48"/>
      <c r="AJ48"/>
      <c r="AK48"/>
      <c r="AL48"/>
      <c r="AM48"/>
      <c r="AN48"/>
      <c r="AO48"/>
      <c r="AP48"/>
      <c r="AQ48" s="88"/>
      <c r="AR48" s="88"/>
    </row>
    <row r="49" spans="1:83" s="219" customFormat="1" ht="13.5" customHeight="1" x14ac:dyDescent="0.2">
      <c r="A49" s="90"/>
      <c r="B49" s="91"/>
      <c r="C49" s="85"/>
      <c r="D49" s="85"/>
      <c r="E49" s="85"/>
      <c r="F49" s="85"/>
      <c r="G49" s="85"/>
      <c r="H49" s="88"/>
      <c r="I49" s="94"/>
      <c r="J49" s="99"/>
      <c r="K49" s="100"/>
      <c r="L49" s="101"/>
      <c r="S49" s="81" t="s">
        <v>109</v>
      </c>
      <c r="U49" s="81"/>
      <c r="W49" s="189"/>
      <c r="X49" s="440">
        <f>IF(AND(X50="geen",X51="geen",X52="geen"),"Geen",IF(X50="geen","0",X50)+ IF(X51="geen","0",X51)+IF(X52="geen","0",X52))</f>
        <v>52</v>
      </c>
      <c r="Y49" s="441"/>
      <c r="AA49" s="97"/>
      <c r="AG49" s="81"/>
      <c r="AH49"/>
      <c r="AI49"/>
      <c r="AJ49"/>
      <c r="AK49"/>
      <c r="AL49"/>
      <c r="AM49"/>
      <c r="AN49"/>
      <c r="AO49"/>
      <c r="AP49"/>
      <c r="AQ49" s="88"/>
      <c r="AR49" s="88"/>
    </row>
    <row r="50" spans="1:83" s="219" customFormat="1" ht="13.5" customHeight="1" x14ac:dyDescent="0.2">
      <c r="A50" s="446" t="s">
        <v>80</v>
      </c>
      <c r="B50" s="91"/>
      <c r="H50" s="88"/>
      <c r="I50" s="94"/>
      <c r="J50" s="99"/>
      <c r="K50" s="100"/>
      <c r="L50" s="101"/>
      <c r="O50" s="61" t="s">
        <v>81</v>
      </c>
      <c r="Q50" s="103"/>
      <c r="W50" s="189"/>
      <c r="X50" s="440">
        <f>IF(13-$W$57-$Z$57-$AC$57=0,"Geen",(13-$W$57-$Z$57-$AC$57))</f>
        <v>13</v>
      </c>
      <c r="Y50" s="441"/>
      <c r="AA50" s="105">
        <f>IF(X50&gt;0,X50*8,"Geen")</f>
        <v>104</v>
      </c>
      <c r="AF50"/>
      <c r="AG50"/>
      <c r="AH50"/>
      <c r="AI50"/>
      <c r="AJ50"/>
      <c r="AK50"/>
      <c r="AL50"/>
      <c r="AM50"/>
      <c r="AN50"/>
      <c r="AO50"/>
      <c r="AP50"/>
      <c r="AQ50" s="88"/>
      <c r="AR50" s="88"/>
    </row>
    <row r="51" spans="1:83" s="219" customFormat="1" ht="13.5" customHeight="1" x14ac:dyDescent="0.2">
      <c r="A51" s="447"/>
      <c r="B51" s="85"/>
      <c r="C51" s="85"/>
      <c r="D51" s="85" t="s">
        <v>44</v>
      </c>
      <c r="E51" s="448">
        <f>jaar</f>
        <v>2017</v>
      </c>
      <c r="F51" s="437"/>
      <c r="H51" s="88"/>
      <c r="I51" s="94"/>
      <c r="J51" s="82"/>
      <c r="K51" s="83"/>
      <c r="L51" s="83"/>
      <c r="P51" s="106"/>
      <c r="S51" s="82" t="s">
        <v>79</v>
      </c>
      <c r="W51" s="189"/>
      <c r="X51" s="440">
        <f>IF($F$53-$E$57-$H$57/2-$K$57/2=0,"Geen",$F$53-$E$57-$H$57/2-$K$57/2)</f>
        <v>26</v>
      </c>
      <c r="Y51" s="441"/>
      <c r="AA51" s="105">
        <f t="shared" ref="AA51:AA53" si="14">IF(X51&gt;0,X51*8,"Geen")</f>
        <v>208</v>
      </c>
      <c r="AD51" s="449"/>
      <c r="AE51" s="439"/>
      <c r="AF51" s="439"/>
      <c r="AG51" s="439"/>
      <c r="AH51" s="439"/>
      <c r="AI51" s="439"/>
      <c r="AJ51"/>
      <c r="AK51"/>
      <c r="AL51"/>
      <c r="AM51"/>
      <c r="AN51"/>
      <c r="AO51"/>
      <c r="AP51"/>
      <c r="AQ51" s="88"/>
      <c r="AR51" s="88"/>
    </row>
    <row r="52" spans="1:83" s="219" customFormat="1" ht="13.5" customHeight="1" x14ac:dyDescent="0.2">
      <c r="A52" s="447"/>
      <c r="B52" s="85"/>
      <c r="C52" s="85"/>
      <c r="D52" s="85"/>
      <c r="E52" s="218"/>
      <c r="F52" s="216"/>
      <c r="H52" s="88"/>
      <c r="I52" s="94"/>
      <c r="J52" s="82"/>
      <c r="K52" s="83"/>
      <c r="L52" s="83"/>
      <c r="P52" s="106"/>
      <c r="S52" s="209" t="s">
        <v>108</v>
      </c>
      <c r="W52" s="189"/>
      <c r="X52" s="440">
        <f>IF(13-$M$57-$P$57/2-$S$57/2=0,"Geen",13-$M$57-$P$57/2-$S$57/2)</f>
        <v>13</v>
      </c>
      <c r="Y52" s="441"/>
      <c r="AA52" s="105">
        <f t="shared" si="14"/>
        <v>104</v>
      </c>
      <c r="AB52" s="220"/>
      <c r="AC52" s="220"/>
      <c r="AF52"/>
      <c r="AH52"/>
      <c r="AI52"/>
      <c r="AJ52"/>
      <c r="AK52"/>
      <c r="AL52"/>
      <c r="AM52"/>
      <c r="AN52"/>
      <c r="AO52"/>
      <c r="AP52"/>
      <c r="AQ52" s="88"/>
      <c r="AR52" s="88"/>
    </row>
    <row r="53" spans="1:83" s="219" customFormat="1" ht="13.5" customHeight="1" x14ac:dyDescent="0.2">
      <c r="A53" s="447"/>
      <c r="B53" s="105">
        <v>24</v>
      </c>
      <c r="C53" s="85"/>
      <c r="D53" s="104" t="s">
        <v>83</v>
      </c>
      <c r="E53" s="85"/>
      <c r="F53" s="105">
        <f>B53+feestdagen!E21</f>
        <v>26</v>
      </c>
      <c r="G53" s="85"/>
      <c r="H53" s="88"/>
      <c r="I53" s="94"/>
      <c r="J53" s="80"/>
      <c r="K53" s="81"/>
      <c r="L53" s="81"/>
      <c r="M53" s="80"/>
      <c r="N53" s="81"/>
      <c r="S53" s="209" t="s">
        <v>107</v>
      </c>
      <c r="X53" s="440">
        <f>IF(13-$W$57-$Z$57-$AC$57=0,"Geen",(13-$W$57-$Z$57-$AC$57))</f>
        <v>13</v>
      </c>
      <c r="Y53" s="441"/>
      <c r="Z53" s="84"/>
      <c r="AA53" s="105">
        <f t="shared" si="14"/>
        <v>104</v>
      </c>
      <c r="AC53" s="84"/>
      <c r="AD53"/>
      <c r="AE53"/>
      <c r="AF53"/>
      <c r="AG53"/>
      <c r="AH53"/>
      <c r="AI53"/>
      <c r="AJ53"/>
      <c r="AK53"/>
      <c r="AL53"/>
      <c r="AM53"/>
      <c r="AN53"/>
      <c r="AO53"/>
      <c r="AP53"/>
      <c r="AQ53" s="88"/>
      <c r="AR53" s="88"/>
    </row>
    <row r="54" spans="1:83" s="219" customFormat="1" ht="13.5" customHeight="1" x14ac:dyDescent="0.2">
      <c r="A54" s="217"/>
      <c r="C54" s="85"/>
      <c r="D54" s="104"/>
      <c r="E54" s="85"/>
      <c r="G54" s="85"/>
      <c r="H54" s="88"/>
      <c r="I54" s="94"/>
      <c r="J54" s="80"/>
      <c r="K54" s="81"/>
      <c r="L54" s="81"/>
      <c r="M54" s="80"/>
      <c r="N54" s="81"/>
      <c r="Z54" s="84"/>
      <c r="AC54" s="84"/>
      <c r="AD54"/>
      <c r="AE54"/>
      <c r="AF54"/>
      <c r="AG54"/>
      <c r="AH54"/>
      <c r="AI54"/>
      <c r="AJ54"/>
      <c r="AK54"/>
      <c r="AL54"/>
      <c r="AM54"/>
      <c r="AN54"/>
      <c r="AO54"/>
      <c r="AP54"/>
      <c r="AQ54" s="88"/>
      <c r="AR54" s="88"/>
    </row>
    <row r="55" spans="1:83" s="219" customFormat="1" ht="13.5" customHeight="1" x14ac:dyDescent="0.2">
      <c r="A55" s="217"/>
      <c r="C55" s="85"/>
      <c r="D55" s="104"/>
      <c r="E55" s="85"/>
      <c r="G55" s="85"/>
      <c r="H55" s="88"/>
      <c r="I55" s="94"/>
      <c r="J55" s="80"/>
      <c r="K55" s="81"/>
      <c r="L55" s="81"/>
      <c r="M55" s="80"/>
      <c r="N55" s="81"/>
      <c r="Z55" s="220"/>
      <c r="AA55" s="220"/>
      <c r="AC55" s="84"/>
      <c r="AF55"/>
      <c r="AG55"/>
      <c r="AH55"/>
      <c r="AI55"/>
      <c r="AJ55"/>
      <c r="AK55"/>
      <c r="AL55"/>
      <c r="AM55"/>
      <c r="AN55"/>
      <c r="AO55"/>
      <c r="AP55"/>
      <c r="AQ55" s="88"/>
      <c r="AR55" s="88"/>
    </row>
    <row r="56" spans="1:83" s="219" customFormat="1" ht="13.5" customHeight="1" x14ac:dyDescent="0.2">
      <c r="A56" s="217"/>
      <c r="C56" s="85"/>
      <c r="D56" s="104"/>
      <c r="E56" s="85"/>
      <c r="G56" s="85"/>
      <c r="H56" s="88"/>
      <c r="I56" s="94"/>
      <c r="J56" s="80"/>
      <c r="K56" s="81"/>
      <c r="L56" s="81"/>
      <c r="M56" s="80"/>
      <c r="N56" s="81"/>
      <c r="Z56" s="84"/>
      <c r="AC56" s="84"/>
      <c r="AF56"/>
      <c r="AG56"/>
      <c r="AH56"/>
      <c r="AI56"/>
      <c r="AJ56"/>
      <c r="AK56"/>
      <c r="AL56"/>
      <c r="AM56"/>
      <c r="AN56"/>
      <c r="AO56"/>
      <c r="AP56"/>
      <c r="AQ56" s="88"/>
      <c r="AR56" s="88"/>
    </row>
    <row r="57" spans="1:83" s="219" customFormat="1" ht="13.5" customHeight="1" x14ac:dyDescent="0.2">
      <c r="A57" s="442" t="s">
        <v>45</v>
      </c>
      <c r="B57" s="442"/>
      <c r="C57" s="442"/>
      <c r="D57" s="221" t="s">
        <v>40</v>
      </c>
      <c r="E57" s="87">
        <f>COUNTIF($B$4:$AK$13,"v")+COUNTIF($B$27:$AK$36,"V")</f>
        <v>0</v>
      </c>
      <c r="F57" s="443" t="s">
        <v>91</v>
      </c>
      <c r="G57" s="443"/>
      <c r="H57" s="87">
        <f>COUNTIF($B$4:$AK$13,"1/2VVM")+COUNTIF($B$27:$AK$36,"1/2VVM")</f>
        <v>0</v>
      </c>
      <c r="I57" s="443" t="s">
        <v>92</v>
      </c>
      <c r="J57" s="443"/>
      <c r="K57" s="87">
        <f>COUNTIF($B$4:$AK$13,"1/2VNM")+COUNTIF($B$27:$AK$36,"1/2VNM")</f>
        <v>0</v>
      </c>
      <c r="L57" s="78" t="s">
        <v>42</v>
      </c>
      <c r="M57" s="87">
        <f>COUNTIF($B$4:$AK$13,"cv")+COUNTIF($B$27:$AK$36,"CV")</f>
        <v>0</v>
      </c>
      <c r="N57" s="444" t="s">
        <v>93</v>
      </c>
      <c r="O57" s="444"/>
      <c r="P57" s="87">
        <f>COUNTIF($B$4:$AK$13,"1/2CVVM")+COUNTIF($B$27:$AK$36,"1/2CVVM")</f>
        <v>0</v>
      </c>
      <c r="Q57" s="444" t="s">
        <v>94</v>
      </c>
      <c r="R57" s="444"/>
      <c r="S57" s="87">
        <f>COUNTIF($B$4:$AK$13,"1/2CVNM")+COUNTIF($B$27:$AK$36,"1/2CVNM")</f>
        <v>0</v>
      </c>
      <c r="T57" s="77" t="s">
        <v>41</v>
      </c>
      <c r="U57" s="87">
        <f>COUNTIF($B$4:$AK$13,"z")+COUNTIF($B$27:$AK$36,"z")</f>
        <v>0</v>
      </c>
      <c r="V57" s="79" t="s">
        <v>43</v>
      </c>
      <c r="W57" s="87">
        <f>COUNTIF($B$4:$AK$13,"KD")+COUNTIF($B$27:$AK$36,"KD")</f>
        <v>0</v>
      </c>
      <c r="X57" s="435" t="s">
        <v>90</v>
      </c>
      <c r="Y57" s="435"/>
      <c r="Z57" s="87">
        <f>COUNTIF($B$4:$AK$13,"1/2KDVM")+COUNTIF($B$27:$AK$36,"1/2KDVM")</f>
        <v>0</v>
      </c>
      <c r="AA57" s="435" t="s">
        <v>89</v>
      </c>
      <c r="AB57" s="435"/>
      <c r="AC57" s="87">
        <f>COUNTIF($B$4:$AK$13,"1/2KDNM")+COUNTIF($B$27:$AK$36,"1/2KDNM")</f>
        <v>0</v>
      </c>
      <c r="AD57" s="404" t="s">
        <v>111</v>
      </c>
      <c r="AE57" s="54">
        <f>COUNTIF($B$4:$AK$13,"wo")+COUNTIF($B$27:$AK$36,"Wo")</f>
        <v>0</v>
      </c>
      <c r="AF57" s="98" t="s">
        <v>112</v>
      </c>
      <c r="AG57" s="98"/>
      <c r="AH57" s="98"/>
      <c r="AI57" s="98"/>
      <c r="AJ57" s="403"/>
      <c r="AK57" s="98"/>
      <c r="AL57"/>
      <c r="AM57"/>
      <c r="AN57"/>
      <c r="AO57"/>
      <c r="AP57"/>
      <c r="AQ57" s="88"/>
      <c r="AR57" s="88"/>
    </row>
    <row r="58" spans="1:83" s="219" customFormat="1" ht="13.5" customHeight="1" x14ac:dyDescent="0.2">
      <c r="A58" s="436"/>
      <c r="B58" s="436"/>
      <c r="C58" s="87"/>
      <c r="N58" s="88"/>
      <c r="O58" s="76"/>
      <c r="AF58"/>
      <c r="AG58"/>
      <c r="AH58"/>
      <c r="AI58"/>
      <c r="AJ58"/>
      <c r="AK58"/>
      <c r="AL58"/>
      <c r="AM58"/>
      <c r="AN58"/>
      <c r="AO58"/>
      <c r="AP58"/>
      <c r="AQ58" s="88"/>
      <c r="AR58" s="88"/>
    </row>
    <row r="59" spans="1:83" ht="13.5" customHeight="1" x14ac:dyDescent="0.2">
      <c r="C59" s="436"/>
      <c r="D59" s="437"/>
      <c r="I59" s="76"/>
      <c r="J59" s="76"/>
      <c r="K59" s="76"/>
      <c r="L59" s="76"/>
      <c r="M59" s="76"/>
      <c r="N59" s="76"/>
      <c r="O59" s="76"/>
    </row>
    <row r="60" spans="1:83" ht="13.5" customHeight="1" x14ac:dyDescent="0.2">
      <c r="C60" s="193"/>
      <c r="D60" s="216"/>
      <c r="I60" s="76"/>
      <c r="J60" s="76"/>
      <c r="K60" s="76"/>
      <c r="L60" s="76"/>
      <c r="M60" s="76"/>
      <c r="N60" s="76"/>
      <c r="O60" s="76"/>
    </row>
    <row r="61" spans="1:83" ht="13.5" customHeight="1" x14ac:dyDescent="0.2">
      <c r="B61" s="438"/>
      <c r="C61" s="439"/>
      <c r="D61" s="192"/>
      <c r="E61" s="191"/>
      <c r="F61" s="192"/>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191"/>
      <c r="AU61" s="191"/>
      <c r="AV61" s="191"/>
      <c r="AW61" s="191"/>
      <c r="AX61" s="191"/>
      <c r="AY61" s="191"/>
      <c r="AZ61" s="191"/>
      <c r="BA61" s="191"/>
      <c r="BB61" s="191"/>
      <c r="BC61" s="216"/>
      <c r="BD61" s="216"/>
      <c r="BE61" s="216"/>
      <c r="BF61" s="216"/>
      <c r="BG61" s="216"/>
      <c r="BH61" s="216"/>
      <c r="BI61" s="216"/>
      <c r="BJ61" s="216"/>
      <c r="BK61" s="216"/>
      <c r="BL61" s="216"/>
      <c r="BM61" s="216"/>
      <c r="BN61" s="216"/>
      <c r="BO61" s="216"/>
      <c r="BP61" s="216"/>
      <c r="BQ61" s="216"/>
      <c r="BR61" s="216"/>
      <c r="BS61" s="216"/>
      <c r="BT61" s="216"/>
      <c r="BU61" s="216"/>
      <c r="BV61" s="216"/>
      <c r="BW61" s="216"/>
      <c r="BX61" s="216"/>
      <c r="BY61" s="216"/>
      <c r="BZ61" s="216"/>
      <c r="CA61" s="216"/>
      <c r="CB61" s="216"/>
      <c r="CC61" s="216"/>
      <c r="CD61" s="216"/>
      <c r="CE61" s="216"/>
    </row>
    <row r="62" spans="1:83" ht="13.5" customHeight="1" x14ac:dyDescent="0.2">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c r="AI62" s="191"/>
      <c r="AJ62" s="191"/>
      <c r="AK62" s="191"/>
      <c r="AL62" s="191"/>
      <c r="AM62" s="191"/>
      <c r="AN62" s="191"/>
      <c r="AO62" s="191"/>
      <c r="AP62" s="191"/>
      <c r="AQ62" s="191"/>
      <c r="AR62" s="191"/>
      <c r="AS62" s="191"/>
      <c r="AT62" s="191"/>
      <c r="AU62" s="191"/>
      <c r="AV62" s="191"/>
      <c r="AW62" s="191"/>
      <c r="AX62" s="191"/>
      <c r="AY62" s="191"/>
      <c r="AZ62" s="191"/>
      <c r="BA62" s="191"/>
      <c r="BB62" s="191"/>
      <c r="BC62" s="216"/>
      <c r="BD62" s="216"/>
      <c r="BE62" s="216"/>
      <c r="BF62" s="216"/>
      <c r="BG62" s="216"/>
      <c r="BH62" s="216"/>
      <c r="BI62" s="216"/>
      <c r="BJ62" s="216"/>
      <c r="BK62" s="216"/>
      <c r="BL62" s="216"/>
      <c r="BM62" s="216"/>
      <c r="BN62" s="216"/>
      <c r="BO62" s="216"/>
      <c r="BP62" s="216"/>
      <c r="BQ62" s="216"/>
      <c r="BR62" s="216"/>
      <c r="BS62" s="216"/>
      <c r="BT62" s="216"/>
      <c r="BU62" s="216"/>
      <c r="BV62" s="216"/>
      <c r="BW62" s="216"/>
      <c r="BX62" s="216"/>
      <c r="BY62" s="216"/>
      <c r="BZ62" s="216"/>
      <c r="CA62" s="216"/>
      <c r="CB62" s="216"/>
      <c r="CC62" s="216"/>
      <c r="CD62" s="216"/>
      <c r="CE62" s="216"/>
    </row>
    <row r="63" spans="1:83" ht="13.5" customHeight="1" x14ac:dyDescent="0.2">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1"/>
      <c r="AY63" s="191"/>
      <c r="AZ63" s="191"/>
      <c r="BA63" s="191"/>
      <c r="BB63" s="191"/>
      <c r="BC63" s="216"/>
      <c r="BD63" s="216"/>
      <c r="BE63" s="216"/>
      <c r="BF63" s="216"/>
      <c r="BG63" s="216"/>
      <c r="BH63" s="216"/>
      <c r="BI63" s="216"/>
      <c r="BJ63" s="216"/>
      <c r="BK63" s="216"/>
      <c r="BL63" s="216"/>
      <c r="BM63" s="216"/>
      <c r="BN63" s="216"/>
      <c r="BO63" s="216"/>
      <c r="BP63" s="216"/>
      <c r="BQ63" s="216"/>
      <c r="BR63" s="216"/>
      <c r="BS63" s="216"/>
      <c r="BT63" s="216"/>
      <c r="BU63" s="216"/>
      <c r="BV63" s="216"/>
      <c r="BW63" s="216"/>
      <c r="BX63" s="216"/>
      <c r="BY63" s="216"/>
      <c r="BZ63" s="216"/>
      <c r="CA63" s="216"/>
      <c r="CB63" s="216"/>
      <c r="CC63" s="216"/>
      <c r="CD63" s="216"/>
      <c r="CE63" s="216"/>
    </row>
    <row r="64" spans="1:83" ht="13.5" customHeight="1" x14ac:dyDescent="0.2">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216"/>
      <c r="BD64" s="216"/>
      <c r="BE64" s="216"/>
      <c r="BF64" s="216"/>
      <c r="BG64" s="216"/>
      <c r="BH64" s="216"/>
      <c r="BI64" s="216"/>
      <c r="BJ64" s="216"/>
      <c r="BK64" s="216"/>
      <c r="BL64" s="216"/>
      <c r="BM64" s="216"/>
      <c r="BN64" s="216"/>
      <c r="BO64" s="216"/>
      <c r="BP64" s="216"/>
      <c r="BQ64" s="216"/>
      <c r="BR64" s="216"/>
      <c r="BS64" s="216"/>
      <c r="BT64" s="216"/>
      <c r="BU64" s="216"/>
      <c r="BV64" s="216"/>
      <c r="BW64" s="216"/>
      <c r="BX64" s="216"/>
      <c r="BY64" s="216"/>
      <c r="BZ64" s="216"/>
      <c r="CA64" s="216"/>
      <c r="CB64" s="216"/>
      <c r="CC64" s="216"/>
      <c r="CD64" s="216"/>
      <c r="CE64" s="216"/>
    </row>
    <row r="65" spans="2:83" ht="13.5" customHeight="1" x14ac:dyDescent="0.2">
      <c r="B65" s="191"/>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191"/>
      <c r="AU65" s="191"/>
      <c r="AV65" s="191"/>
      <c r="AW65" s="191"/>
      <c r="AX65" s="191"/>
      <c r="AY65" s="191"/>
      <c r="AZ65" s="191"/>
      <c r="BA65" s="191"/>
      <c r="BB65" s="191"/>
      <c r="BC65" s="216"/>
      <c r="BD65" s="216"/>
      <c r="BE65" s="216"/>
      <c r="BF65" s="216"/>
      <c r="BG65" s="216"/>
      <c r="BH65" s="216"/>
      <c r="BI65" s="216"/>
      <c r="BJ65" s="216"/>
      <c r="BK65" s="216"/>
      <c r="BL65" s="216"/>
      <c r="BM65" s="216"/>
      <c r="BN65" s="216"/>
      <c r="BO65" s="216"/>
      <c r="BP65" s="216"/>
      <c r="BQ65" s="216"/>
      <c r="BR65" s="216"/>
      <c r="BS65" s="216"/>
      <c r="BT65" s="216"/>
      <c r="BU65" s="216"/>
      <c r="BV65" s="216"/>
      <c r="BW65" s="216"/>
      <c r="BX65" s="216"/>
      <c r="BY65" s="216"/>
      <c r="BZ65" s="216"/>
      <c r="CA65" s="216"/>
      <c r="CB65" s="216"/>
      <c r="CC65" s="216"/>
      <c r="CD65" s="216"/>
      <c r="CE65" s="216"/>
    </row>
    <row r="66" spans="2:83" ht="13.5" customHeight="1" x14ac:dyDescent="0.2">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191"/>
      <c r="BA66" s="191"/>
      <c r="BB66" s="191"/>
      <c r="BC66" s="216"/>
      <c r="BD66" s="216"/>
      <c r="BE66" s="216"/>
      <c r="BF66" s="216"/>
      <c r="BG66" s="216"/>
      <c r="BH66" s="216"/>
      <c r="BI66" s="216"/>
      <c r="BJ66" s="216"/>
      <c r="BK66" s="216"/>
      <c r="BL66" s="216"/>
      <c r="BM66" s="216"/>
      <c r="BN66" s="216"/>
      <c r="BO66" s="216"/>
      <c r="BP66" s="216"/>
      <c r="BQ66" s="216"/>
      <c r="BR66" s="216"/>
      <c r="BS66" s="216"/>
      <c r="BT66" s="216"/>
      <c r="BU66" s="216"/>
      <c r="BV66" s="216"/>
      <c r="BW66" s="216"/>
      <c r="BX66" s="216"/>
      <c r="BY66" s="216"/>
      <c r="BZ66" s="216"/>
      <c r="CA66" s="216"/>
      <c r="CB66" s="216"/>
      <c r="CC66" s="216"/>
      <c r="CD66" s="216"/>
      <c r="CE66" s="216"/>
    </row>
    <row r="67" spans="2:83" ht="13.5" customHeight="1" x14ac:dyDescent="0.2">
      <c r="B67" s="191"/>
      <c r="C67" s="405" t="s">
        <v>114</v>
      </c>
      <c r="D67" s="191"/>
      <c r="E67" s="191"/>
      <c r="F67" s="191"/>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1"/>
      <c r="AY67" s="191"/>
      <c r="AZ67" s="191"/>
      <c r="BA67" s="191"/>
      <c r="BB67" s="191"/>
      <c r="BC67" s="216"/>
      <c r="BD67" s="216"/>
      <c r="BE67" s="216"/>
      <c r="BF67" s="216"/>
      <c r="BG67" s="216"/>
      <c r="BH67" s="216"/>
      <c r="BI67" s="216"/>
      <c r="BJ67" s="216"/>
      <c r="BK67" s="216"/>
      <c r="BL67" s="216"/>
      <c r="BM67" s="216"/>
      <c r="BN67" s="216"/>
      <c r="BO67" s="216"/>
      <c r="BP67" s="216"/>
      <c r="BQ67" s="216"/>
      <c r="BR67" s="216"/>
      <c r="BS67" s="216"/>
      <c r="BT67" s="216"/>
      <c r="BU67" s="216"/>
      <c r="BV67" s="216"/>
      <c r="BW67" s="216"/>
      <c r="BX67" s="216"/>
      <c r="BY67" s="216"/>
      <c r="BZ67" s="216"/>
      <c r="CA67" s="216"/>
      <c r="CB67" s="216"/>
      <c r="CC67" s="216"/>
      <c r="CD67" s="216"/>
      <c r="CE67" s="216"/>
    </row>
    <row r="68" spans="2:83" ht="13.5" customHeight="1" x14ac:dyDescent="0.2">
      <c r="B68" s="191"/>
      <c r="C68"/>
      <c r="D68" s="191"/>
      <c r="E68" s="191"/>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191"/>
      <c r="AU68" s="191"/>
      <c r="AV68" s="191"/>
      <c r="AW68" s="191"/>
      <c r="AX68" s="191"/>
      <c r="AY68" s="191"/>
      <c r="AZ68" s="191"/>
      <c r="BA68" s="191"/>
      <c r="BB68" s="191"/>
      <c r="BC68" s="216"/>
      <c r="BD68" s="216"/>
      <c r="BE68" s="216"/>
      <c r="BF68" s="216"/>
      <c r="BG68" s="216"/>
      <c r="BH68" s="216"/>
      <c r="BI68" s="216"/>
      <c r="BJ68" s="216"/>
      <c r="BK68" s="216"/>
      <c r="BL68" s="216"/>
      <c r="BM68" s="216"/>
      <c r="BN68" s="216"/>
      <c r="BO68" s="216"/>
      <c r="BP68" s="216"/>
      <c r="BQ68" s="216"/>
      <c r="BR68" s="216"/>
      <c r="BS68" s="216"/>
      <c r="BT68" s="216"/>
      <c r="BU68" s="216"/>
      <c r="BV68" s="216"/>
      <c r="BW68" s="216"/>
      <c r="BX68" s="216"/>
      <c r="BY68" s="216"/>
      <c r="BZ68" s="216"/>
      <c r="CA68" s="216"/>
      <c r="CB68" s="216"/>
      <c r="CC68" s="216"/>
      <c r="CD68" s="216"/>
      <c r="CE68" s="216"/>
    </row>
    <row r="69" spans="2:83" ht="13.5" customHeight="1" x14ac:dyDescent="0.2">
      <c r="B69" s="191"/>
      <c r="C69" s="407" t="s">
        <v>115</v>
      </c>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191"/>
      <c r="AU69" s="191"/>
      <c r="AV69" s="191"/>
      <c r="AW69" s="191"/>
      <c r="AX69" s="191"/>
      <c r="AY69" s="191"/>
      <c r="AZ69" s="191"/>
      <c r="BA69" s="191"/>
      <c r="BB69" s="191"/>
      <c r="BC69" s="216"/>
      <c r="BD69" s="216"/>
      <c r="BE69" s="216"/>
      <c r="BF69" s="216"/>
      <c r="BG69" s="216"/>
      <c r="BH69" s="216"/>
      <c r="BI69" s="216"/>
      <c r="BJ69" s="216"/>
      <c r="BK69" s="216"/>
      <c r="BL69" s="216"/>
      <c r="BM69" s="216"/>
      <c r="BN69" s="216"/>
      <c r="BO69" s="216"/>
      <c r="BP69" s="216"/>
      <c r="BQ69" s="216"/>
      <c r="BR69" s="216"/>
      <c r="BS69" s="216"/>
      <c r="BT69" s="216"/>
      <c r="BU69" s="216"/>
      <c r="BV69" s="216"/>
      <c r="BW69" s="216"/>
      <c r="BX69" s="216"/>
      <c r="BY69" s="216"/>
      <c r="BZ69" s="216"/>
      <c r="CA69" s="216"/>
      <c r="CB69" s="216"/>
      <c r="CC69" s="216"/>
      <c r="CD69" s="216"/>
      <c r="CE69" s="216"/>
    </row>
    <row r="70" spans="2:83" ht="13.5" customHeight="1" x14ac:dyDescent="0.2">
      <c r="B70" s="191"/>
      <c r="C70" s="406"/>
      <c r="D70" s="191"/>
      <c r="E70" s="191"/>
      <c r="F70" s="191"/>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216"/>
      <c r="BD70" s="216"/>
      <c r="BE70" s="216"/>
      <c r="BF70" s="216"/>
      <c r="BG70" s="216"/>
      <c r="BH70" s="216"/>
      <c r="BI70" s="216"/>
      <c r="BJ70" s="216"/>
      <c r="BK70" s="216"/>
      <c r="BL70" s="216"/>
      <c r="BM70" s="216"/>
      <c r="BN70" s="216"/>
      <c r="BO70" s="216"/>
      <c r="BP70" s="216"/>
      <c r="BQ70" s="216"/>
      <c r="BR70" s="216"/>
      <c r="BS70" s="216"/>
      <c r="BT70" s="216"/>
      <c r="BU70" s="216"/>
      <c r="BV70" s="216"/>
      <c r="BW70" s="216"/>
      <c r="BX70" s="216"/>
      <c r="BY70" s="216"/>
      <c r="BZ70" s="216"/>
      <c r="CA70" s="216"/>
      <c r="CB70" s="216"/>
      <c r="CC70" s="216"/>
      <c r="CD70" s="216"/>
      <c r="CE70" s="216"/>
    </row>
    <row r="71" spans="2:83" ht="13.5" customHeight="1" x14ac:dyDescent="0.2">
      <c r="B71" s="191"/>
      <c r="C71" s="406" t="s">
        <v>116</v>
      </c>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191"/>
      <c r="BC71" s="216"/>
      <c r="BD71" s="216"/>
      <c r="BE71" s="216"/>
      <c r="BF71" s="216"/>
      <c r="BG71" s="216"/>
      <c r="BH71" s="216"/>
      <c r="BI71" s="216"/>
      <c r="BJ71" s="216"/>
      <c r="BK71" s="216"/>
      <c r="BL71" s="216"/>
      <c r="BM71" s="216"/>
      <c r="BN71" s="216"/>
      <c r="BO71" s="216"/>
      <c r="BP71" s="216"/>
      <c r="BQ71" s="216"/>
      <c r="BR71" s="216"/>
      <c r="BS71" s="216"/>
      <c r="BT71" s="216"/>
      <c r="BU71" s="216"/>
      <c r="BV71" s="216"/>
      <c r="BW71" s="216"/>
      <c r="BX71" s="216"/>
      <c r="BY71" s="216"/>
      <c r="BZ71" s="216"/>
      <c r="CA71" s="216"/>
      <c r="CB71" s="216"/>
      <c r="CC71" s="216"/>
      <c r="CD71" s="216"/>
      <c r="CE71" s="216"/>
    </row>
    <row r="72" spans="2:83" ht="13.5" customHeight="1" x14ac:dyDescent="0.2">
      <c r="B72" s="191"/>
      <c r="C72" s="406" t="s">
        <v>117</v>
      </c>
      <c r="D72" s="191"/>
      <c r="E72" s="191"/>
      <c r="F72" s="191"/>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216"/>
      <c r="BD72" s="216"/>
      <c r="BE72" s="216"/>
      <c r="BF72" s="216"/>
      <c r="BG72" s="216"/>
      <c r="BH72" s="216"/>
      <c r="BI72" s="216"/>
      <c r="BJ72" s="216"/>
      <c r="BK72" s="216"/>
      <c r="BL72" s="216"/>
      <c r="BM72" s="216"/>
      <c r="BN72" s="216"/>
      <c r="BO72" s="216"/>
      <c r="BP72" s="216"/>
      <c r="BQ72" s="216"/>
      <c r="BR72" s="216"/>
      <c r="BS72" s="216"/>
      <c r="BT72" s="216"/>
      <c r="BU72" s="216"/>
      <c r="BV72" s="216"/>
      <c r="BW72" s="216"/>
      <c r="BX72" s="216"/>
      <c r="BY72" s="216"/>
      <c r="BZ72" s="216"/>
      <c r="CA72" s="216"/>
      <c r="CB72" s="216"/>
      <c r="CC72" s="216"/>
      <c r="CD72" s="216"/>
      <c r="CE72" s="216"/>
    </row>
    <row r="73" spans="2:83" ht="13.5" customHeight="1" x14ac:dyDescent="0.2">
      <c r="B73" s="191"/>
      <c r="C73" s="406" t="s">
        <v>118</v>
      </c>
      <c r="D73" s="191"/>
      <c r="E73" s="191"/>
      <c r="F73" s="191"/>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216"/>
      <c r="BD73" s="216"/>
      <c r="BE73" s="216"/>
      <c r="BF73" s="216"/>
      <c r="BG73" s="216"/>
      <c r="BH73" s="216"/>
      <c r="BI73" s="216"/>
      <c r="BJ73" s="216"/>
      <c r="BK73" s="216"/>
      <c r="BL73" s="216"/>
      <c r="BM73" s="216"/>
      <c r="BN73" s="216"/>
      <c r="BO73" s="216"/>
      <c r="BP73" s="216"/>
      <c r="BQ73" s="216"/>
      <c r="BR73" s="216"/>
      <c r="BS73" s="216"/>
      <c r="BT73" s="216"/>
      <c r="BU73" s="216"/>
      <c r="BV73" s="216"/>
      <c r="BW73" s="216"/>
      <c r="BX73" s="216"/>
      <c r="BY73" s="216"/>
      <c r="BZ73" s="216"/>
      <c r="CA73" s="216"/>
      <c r="CB73" s="216"/>
      <c r="CC73" s="216"/>
      <c r="CD73" s="216"/>
      <c r="CE73" s="216"/>
    </row>
    <row r="74" spans="2:83" ht="13.5" customHeight="1" x14ac:dyDescent="0.2">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1"/>
      <c r="AY74" s="191"/>
      <c r="AZ74" s="191"/>
      <c r="BA74" s="191"/>
      <c r="BB74" s="191"/>
      <c r="BC74" s="216"/>
      <c r="BD74" s="216"/>
      <c r="BE74" s="216"/>
      <c r="BF74" s="216"/>
      <c r="BG74" s="216"/>
      <c r="BH74" s="216"/>
      <c r="BI74" s="216"/>
      <c r="BJ74" s="216"/>
      <c r="BK74" s="216"/>
      <c r="BL74" s="216"/>
      <c r="BM74" s="216"/>
      <c r="BN74" s="216"/>
      <c r="BO74" s="216"/>
      <c r="BP74" s="216"/>
      <c r="BQ74" s="216"/>
      <c r="BR74" s="216"/>
      <c r="BS74" s="216"/>
      <c r="BT74" s="216"/>
      <c r="BU74" s="216"/>
      <c r="BV74" s="216"/>
      <c r="BW74" s="216"/>
      <c r="BX74" s="216"/>
      <c r="BY74" s="216"/>
      <c r="BZ74" s="216"/>
      <c r="CA74" s="216"/>
      <c r="CB74" s="216"/>
      <c r="CC74" s="216"/>
      <c r="CD74" s="216"/>
      <c r="CE74" s="216"/>
    </row>
    <row r="75" spans="2:83" ht="13.5" customHeight="1" x14ac:dyDescent="0.2">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216"/>
      <c r="BD75" s="216"/>
      <c r="BE75" s="216"/>
      <c r="BF75" s="216"/>
      <c r="BG75" s="216"/>
      <c r="BH75" s="216"/>
      <c r="BI75" s="216"/>
      <c r="BJ75" s="216"/>
      <c r="BK75" s="216"/>
      <c r="BL75" s="216"/>
      <c r="BM75" s="216"/>
      <c r="BN75" s="216"/>
      <c r="BO75" s="216"/>
      <c r="BP75" s="216"/>
      <c r="BQ75" s="216"/>
      <c r="BR75" s="216"/>
      <c r="BS75" s="216"/>
      <c r="BT75" s="216"/>
      <c r="BU75" s="216"/>
      <c r="BV75" s="216"/>
      <c r="BW75" s="216"/>
      <c r="BX75" s="216"/>
      <c r="BY75" s="216"/>
      <c r="BZ75" s="216"/>
      <c r="CA75" s="216"/>
      <c r="CB75" s="216"/>
      <c r="CC75" s="216"/>
      <c r="CD75" s="216"/>
      <c r="CE75" s="216"/>
    </row>
    <row r="76" spans="2:83" ht="13.5" customHeight="1" x14ac:dyDescent="0.2">
      <c r="B76" s="191"/>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191"/>
      <c r="AU76" s="191"/>
      <c r="AV76" s="191"/>
      <c r="AW76" s="191"/>
      <c r="AX76" s="191"/>
      <c r="AY76" s="191"/>
      <c r="AZ76" s="191"/>
      <c r="BA76" s="191"/>
      <c r="BB76" s="191"/>
      <c r="BC76" s="216"/>
      <c r="BD76" s="216"/>
      <c r="BE76" s="216"/>
      <c r="BF76" s="216"/>
      <c r="BG76" s="216"/>
      <c r="BH76" s="216"/>
      <c r="BI76" s="216"/>
      <c r="BJ76" s="216"/>
      <c r="BK76" s="216"/>
      <c r="BL76" s="216"/>
      <c r="BM76" s="216"/>
      <c r="BN76" s="216"/>
      <c r="BO76" s="216"/>
      <c r="BP76" s="216"/>
      <c r="BQ76" s="216"/>
      <c r="BR76" s="216"/>
      <c r="BS76" s="216"/>
      <c r="BT76" s="216"/>
      <c r="BU76" s="216"/>
      <c r="BV76" s="216"/>
      <c r="BW76" s="216"/>
      <c r="BX76" s="216"/>
      <c r="BY76" s="216"/>
      <c r="BZ76" s="216"/>
      <c r="CA76" s="216"/>
      <c r="CB76" s="216"/>
      <c r="CC76" s="216"/>
      <c r="CD76" s="216"/>
      <c r="CE76" s="216"/>
    </row>
    <row r="77" spans="2:83" ht="13.5" customHeight="1" x14ac:dyDescent="0.2">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191"/>
      <c r="AU77" s="191"/>
      <c r="AV77" s="191"/>
      <c r="AW77" s="191"/>
      <c r="AX77" s="191"/>
      <c r="AY77" s="191"/>
      <c r="AZ77" s="191"/>
      <c r="BA77" s="191"/>
      <c r="BB77" s="191"/>
      <c r="BC77" s="216"/>
      <c r="BD77" s="216"/>
      <c r="BE77" s="216"/>
      <c r="BF77" s="216"/>
      <c r="BG77" s="216"/>
      <c r="BH77" s="216"/>
      <c r="BI77" s="216"/>
      <c r="BJ77" s="216"/>
      <c r="BK77" s="216"/>
      <c r="BL77" s="216"/>
      <c r="BM77" s="216"/>
      <c r="BN77" s="216"/>
      <c r="BO77" s="216"/>
      <c r="BP77" s="216"/>
      <c r="BQ77" s="216"/>
      <c r="BR77" s="216"/>
      <c r="BS77" s="216"/>
      <c r="BT77" s="216"/>
      <c r="BU77" s="216"/>
      <c r="BV77" s="216"/>
      <c r="BW77" s="216"/>
      <c r="BX77" s="216"/>
      <c r="BY77" s="216"/>
      <c r="BZ77" s="216"/>
      <c r="CA77" s="216"/>
      <c r="CB77" s="216"/>
      <c r="CC77" s="216"/>
      <c r="CD77" s="216"/>
      <c r="CE77" s="216"/>
    </row>
    <row r="78" spans="2:83" ht="13.5" customHeight="1" x14ac:dyDescent="0.2">
      <c r="B78" s="191"/>
      <c r="C78" s="191"/>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191"/>
      <c r="AU78" s="191"/>
      <c r="AV78" s="191"/>
      <c r="AW78" s="191"/>
      <c r="AX78" s="191"/>
      <c r="AY78" s="191"/>
      <c r="AZ78" s="191"/>
      <c r="BA78" s="191"/>
      <c r="BB78" s="191"/>
      <c r="BC78" s="216"/>
      <c r="BD78" s="216"/>
      <c r="BE78" s="216"/>
      <c r="BF78" s="216"/>
      <c r="BG78" s="216"/>
      <c r="BH78" s="216"/>
      <c r="BI78" s="216"/>
      <c r="BJ78" s="216"/>
      <c r="BK78" s="216"/>
      <c r="BL78" s="216"/>
      <c r="BM78" s="216"/>
      <c r="BN78" s="216"/>
      <c r="BO78" s="216"/>
      <c r="BP78" s="216"/>
      <c r="BQ78" s="216"/>
      <c r="BR78" s="216"/>
      <c r="BS78" s="216"/>
      <c r="BT78" s="216"/>
      <c r="BU78" s="216"/>
      <c r="BV78" s="216"/>
      <c r="BW78" s="216"/>
      <c r="BX78" s="216"/>
      <c r="BY78" s="216"/>
      <c r="BZ78" s="216"/>
      <c r="CA78" s="216"/>
      <c r="CB78" s="216"/>
      <c r="CC78" s="216"/>
      <c r="CD78" s="216"/>
      <c r="CE78" s="216"/>
    </row>
    <row r="79" spans="2:83" ht="13.5" customHeight="1" x14ac:dyDescent="0.2">
      <c r="B79" s="191"/>
      <c r="C79" s="191"/>
      <c r="D79" s="191"/>
      <c r="E79" s="191"/>
      <c r="F79" s="191"/>
      <c r="G79" s="191"/>
      <c r="H79" s="191"/>
      <c r="I79" s="191"/>
      <c r="J79" s="191"/>
      <c r="K79" s="191"/>
      <c r="L79" s="191"/>
      <c r="M79" s="191"/>
      <c r="N79" s="191"/>
      <c r="O79" s="191"/>
      <c r="P79" s="191"/>
      <c r="Q79" s="191"/>
      <c r="R79" s="191"/>
      <c r="S79" s="191"/>
      <c r="T79" s="191"/>
      <c r="U79" s="191"/>
      <c r="V79" s="191"/>
      <c r="W79" s="191"/>
      <c r="X79" s="191"/>
      <c r="Y79" s="191"/>
      <c r="Z79" s="191"/>
      <c r="AA79" s="191"/>
      <c r="AB79" s="191"/>
      <c r="AC79" s="191"/>
      <c r="AD79" s="191"/>
      <c r="AE79" s="191"/>
      <c r="AF79" s="191"/>
      <c r="AG79" s="191"/>
      <c r="AH79" s="191"/>
      <c r="AI79" s="191"/>
      <c r="AJ79" s="191"/>
      <c r="AK79" s="191"/>
      <c r="AL79" s="191"/>
      <c r="AM79" s="191"/>
      <c r="AN79" s="191"/>
      <c r="AO79" s="191"/>
      <c r="AP79" s="191"/>
      <c r="AQ79" s="191"/>
      <c r="AR79" s="191"/>
      <c r="AS79" s="191"/>
      <c r="AT79" s="191"/>
      <c r="AU79" s="191"/>
      <c r="AV79" s="191"/>
      <c r="AW79" s="191"/>
      <c r="AX79" s="191"/>
      <c r="AY79" s="191"/>
      <c r="AZ79" s="191"/>
      <c r="BA79" s="191"/>
      <c r="BB79" s="191"/>
      <c r="BC79" s="216"/>
      <c r="BD79" s="216"/>
      <c r="BE79" s="216"/>
      <c r="BF79" s="216"/>
      <c r="BG79" s="216"/>
      <c r="BH79" s="216"/>
      <c r="BI79" s="216"/>
      <c r="BJ79" s="216"/>
      <c r="BK79" s="216"/>
      <c r="BL79" s="216"/>
      <c r="BM79" s="216"/>
      <c r="BN79" s="216"/>
      <c r="BO79" s="216"/>
      <c r="BP79" s="216"/>
      <c r="BQ79" s="216"/>
      <c r="BR79" s="216"/>
      <c r="BS79" s="216"/>
      <c r="BT79" s="216"/>
      <c r="BU79" s="216"/>
      <c r="BV79" s="216"/>
      <c r="BW79" s="216"/>
      <c r="BX79" s="216"/>
      <c r="BY79" s="216"/>
      <c r="BZ79" s="216"/>
      <c r="CA79" s="216"/>
      <c r="CB79" s="216"/>
      <c r="CC79" s="216"/>
      <c r="CD79" s="216"/>
      <c r="CE79" s="216"/>
    </row>
    <row r="80" spans="2:83" ht="13.5" customHeight="1" x14ac:dyDescent="0.2">
      <c r="B80" s="191"/>
      <c r="C80" s="191"/>
      <c r="D80" s="191"/>
      <c r="E80" s="191"/>
      <c r="F80" s="191"/>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191"/>
      <c r="AU80" s="191"/>
      <c r="AV80" s="191"/>
      <c r="AW80" s="191"/>
      <c r="AX80" s="191"/>
      <c r="AY80" s="191"/>
      <c r="AZ80" s="191"/>
      <c r="BA80" s="191"/>
      <c r="BB80" s="191"/>
      <c r="BC80" s="216"/>
      <c r="BD80" s="216"/>
      <c r="BE80" s="216"/>
      <c r="BF80" s="216"/>
      <c r="BG80" s="216"/>
      <c r="BH80" s="216"/>
      <c r="BI80" s="216"/>
      <c r="BJ80" s="216"/>
      <c r="BK80" s="216"/>
      <c r="BL80" s="216"/>
      <c r="BM80" s="216"/>
      <c r="BN80" s="216"/>
      <c r="BO80" s="216"/>
      <c r="BP80" s="216"/>
      <c r="BQ80" s="216"/>
      <c r="BR80" s="216"/>
      <c r="BS80" s="216"/>
      <c r="BT80" s="216"/>
      <c r="BU80" s="216"/>
      <c r="BV80" s="216"/>
      <c r="BW80" s="216"/>
      <c r="BX80" s="216"/>
      <c r="BY80" s="216"/>
      <c r="BZ80" s="216"/>
      <c r="CA80" s="216"/>
      <c r="CB80" s="216"/>
      <c r="CC80" s="216"/>
      <c r="CD80" s="216"/>
      <c r="CE80" s="216"/>
    </row>
    <row r="81" spans="2:83" ht="13.5" customHeight="1" x14ac:dyDescent="0.2">
      <c r="B81" s="191"/>
      <c r="C81" s="191"/>
      <c r="D81" s="191"/>
      <c r="E81" s="191"/>
      <c r="F81" s="191"/>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191"/>
      <c r="AU81" s="191"/>
      <c r="AV81" s="191"/>
      <c r="AW81" s="191"/>
      <c r="AX81" s="191"/>
      <c r="AY81" s="191"/>
      <c r="AZ81" s="191"/>
      <c r="BA81" s="191"/>
      <c r="BB81" s="191"/>
      <c r="BC81" s="216"/>
      <c r="BD81" s="216"/>
      <c r="BE81" s="216"/>
      <c r="BF81" s="216"/>
      <c r="BG81" s="216"/>
      <c r="BH81" s="216"/>
      <c r="BI81" s="216"/>
      <c r="BJ81" s="216"/>
      <c r="BK81" s="216"/>
      <c r="BL81" s="216"/>
      <c r="BM81" s="216"/>
      <c r="BN81" s="216"/>
      <c r="BO81" s="216"/>
      <c r="BP81" s="216"/>
      <c r="BQ81" s="216"/>
      <c r="BR81" s="216"/>
      <c r="BS81" s="216"/>
      <c r="BT81" s="216"/>
      <c r="BU81" s="216"/>
      <c r="BV81" s="216"/>
      <c r="BW81" s="216"/>
      <c r="BX81" s="216"/>
      <c r="BY81" s="216"/>
      <c r="BZ81" s="216"/>
      <c r="CA81" s="216"/>
      <c r="CB81" s="216"/>
      <c r="CC81" s="216"/>
      <c r="CD81" s="216"/>
      <c r="CE81" s="216"/>
    </row>
    <row r="82" spans="2:83" ht="13.5" customHeight="1" x14ac:dyDescent="0.2">
      <c r="B82" s="191"/>
      <c r="C82" s="191"/>
      <c r="D82" s="191"/>
      <c r="E82" s="191"/>
      <c r="F82" s="191"/>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191"/>
      <c r="AU82" s="191"/>
      <c r="AV82" s="191"/>
      <c r="AW82" s="191"/>
      <c r="AX82" s="191"/>
      <c r="AY82" s="191"/>
      <c r="AZ82" s="191"/>
      <c r="BA82" s="191"/>
      <c r="BB82" s="191"/>
      <c r="BC82" s="216"/>
      <c r="BD82" s="216"/>
      <c r="BE82" s="216"/>
      <c r="BF82" s="216"/>
      <c r="BG82" s="216"/>
      <c r="BH82" s="216"/>
      <c r="BI82" s="216"/>
      <c r="BJ82" s="216"/>
      <c r="BK82" s="216"/>
      <c r="BL82" s="216"/>
      <c r="BM82" s="216"/>
      <c r="BN82" s="216"/>
      <c r="BO82" s="216"/>
      <c r="BP82" s="216"/>
      <c r="BQ82" s="216"/>
      <c r="BR82" s="216"/>
      <c r="BS82" s="216"/>
      <c r="BT82" s="216"/>
      <c r="BU82" s="216"/>
      <c r="BV82" s="216"/>
      <c r="BW82" s="216"/>
      <c r="BX82" s="216"/>
      <c r="BY82" s="216"/>
      <c r="BZ82" s="216"/>
      <c r="CA82" s="216"/>
      <c r="CB82" s="216"/>
      <c r="CC82" s="216"/>
      <c r="CD82" s="216"/>
      <c r="CE82" s="216"/>
    </row>
    <row r="83" spans="2:83" ht="13.5" customHeight="1" x14ac:dyDescent="0.2">
      <c r="B83" s="191"/>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216"/>
      <c r="BD83" s="216"/>
      <c r="BE83" s="216"/>
      <c r="BF83" s="216"/>
      <c r="BG83" s="216"/>
      <c r="BH83" s="216"/>
      <c r="BI83" s="216"/>
      <c r="BJ83" s="216"/>
      <c r="BK83" s="216"/>
      <c r="BL83" s="216"/>
      <c r="BM83" s="216"/>
      <c r="BN83" s="216"/>
      <c r="BO83" s="216"/>
      <c r="BP83" s="216"/>
      <c r="BQ83" s="216"/>
      <c r="BR83" s="216"/>
      <c r="BS83" s="216"/>
      <c r="BT83" s="216"/>
      <c r="BU83" s="216"/>
      <c r="BV83" s="216"/>
      <c r="BW83" s="216"/>
      <c r="BX83" s="216"/>
      <c r="BY83" s="216"/>
      <c r="BZ83" s="216"/>
      <c r="CA83" s="216"/>
      <c r="CB83" s="216"/>
      <c r="CC83" s="216"/>
      <c r="CD83" s="216"/>
      <c r="CE83" s="216"/>
    </row>
    <row r="84" spans="2:83" ht="13.5" customHeight="1" x14ac:dyDescent="0.2">
      <c r="B84" s="191"/>
      <c r="C84" s="191"/>
      <c r="D84" s="191"/>
      <c r="E84" s="191"/>
      <c r="F84" s="191"/>
      <c r="G84" s="191"/>
      <c r="H84" s="191"/>
      <c r="I84" s="191"/>
      <c r="J84" s="191"/>
      <c r="K84" s="191"/>
      <c r="L84" s="191"/>
      <c r="M84" s="191"/>
      <c r="N84" s="191"/>
      <c r="O84" s="191"/>
      <c r="P84" s="191"/>
      <c r="Q84" s="191"/>
      <c r="R84" s="191"/>
      <c r="S84" s="191"/>
      <c r="T84" s="191"/>
      <c r="U84" s="191"/>
      <c r="V84" s="191"/>
      <c r="W84" s="191"/>
      <c r="X84" s="191"/>
      <c r="Y84" s="191"/>
      <c r="Z84" s="191"/>
      <c r="AA84" s="191"/>
      <c r="AB84" s="191"/>
      <c r="AC84" s="191"/>
      <c r="AD84" s="191"/>
      <c r="AE84" s="191"/>
      <c r="AF84" s="191"/>
      <c r="AG84" s="191"/>
      <c r="AH84" s="191"/>
      <c r="AI84" s="191"/>
      <c r="AJ84" s="191"/>
      <c r="AK84" s="191"/>
      <c r="AL84" s="191"/>
      <c r="AM84" s="191"/>
      <c r="AN84" s="191"/>
      <c r="AO84" s="191"/>
      <c r="AP84" s="191"/>
      <c r="AQ84" s="191"/>
      <c r="AR84" s="191"/>
      <c r="AS84" s="191"/>
      <c r="AT84" s="191"/>
      <c r="AU84" s="191"/>
      <c r="AV84" s="191"/>
      <c r="AW84" s="191"/>
      <c r="AX84" s="191"/>
      <c r="AY84" s="191"/>
      <c r="AZ84" s="191"/>
      <c r="BA84" s="191"/>
      <c r="BB84" s="191"/>
      <c r="BC84" s="216"/>
      <c r="BD84" s="216"/>
      <c r="BE84" s="216"/>
      <c r="BF84" s="216"/>
      <c r="BG84" s="216"/>
      <c r="BH84" s="216"/>
      <c r="BI84" s="216"/>
      <c r="BJ84" s="216"/>
      <c r="BK84" s="216"/>
      <c r="BL84" s="216"/>
      <c r="BM84" s="216"/>
      <c r="BN84" s="216"/>
      <c r="BO84" s="216"/>
      <c r="BP84" s="216"/>
      <c r="BQ84" s="216"/>
      <c r="BR84" s="216"/>
      <c r="BS84" s="216"/>
      <c r="BT84" s="216"/>
      <c r="BU84" s="216"/>
      <c r="BV84" s="216"/>
      <c r="BW84" s="216"/>
      <c r="BX84" s="216"/>
      <c r="BY84" s="216"/>
      <c r="BZ84" s="216"/>
      <c r="CA84" s="216"/>
      <c r="CB84" s="216"/>
      <c r="CC84" s="216"/>
      <c r="CD84" s="216"/>
      <c r="CE84" s="216"/>
    </row>
    <row r="85" spans="2:83" ht="13.5" customHeight="1" x14ac:dyDescent="0.2">
      <c r="B85" s="191"/>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216"/>
      <c r="BD85" s="216"/>
      <c r="BE85" s="216"/>
      <c r="BF85" s="216"/>
      <c r="BG85" s="216"/>
      <c r="BH85" s="216"/>
      <c r="BI85" s="216"/>
      <c r="BJ85" s="216"/>
      <c r="BK85" s="216"/>
      <c r="BL85" s="216"/>
      <c r="BM85" s="216"/>
      <c r="BN85" s="216"/>
      <c r="BO85" s="216"/>
      <c r="BP85" s="216"/>
      <c r="BQ85" s="216"/>
      <c r="BR85" s="216"/>
      <c r="BS85" s="216"/>
      <c r="BT85" s="216"/>
      <c r="BU85" s="216"/>
      <c r="BV85" s="216"/>
      <c r="BW85" s="216"/>
      <c r="BX85" s="216"/>
      <c r="BY85" s="216"/>
      <c r="BZ85" s="216"/>
      <c r="CA85" s="216"/>
      <c r="CB85" s="216"/>
      <c r="CC85" s="216"/>
      <c r="CD85" s="216"/>
      <c r="CE85" s="216"/>
    </row>
    <row r="86" spans="2:83" ht="13.5" customHeight="1" x14ac:dyDescent="0.2">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191"/>
      <c r="AU86" s="191"/>
      <c r="AV86" s="191"/>
      <c r="AW86" s="191"/>
      <c r="AX86" s="191"/>
      <c r="AY86" s="191"/>
      <c r="AZ86" s="191"/>
      <c r="BA86" s="191"/>
      <c r="BB86" s="191"/>
      <c r="BC86" s="216"/>
      <c r="BD86" s="216"/>
      <c r="BE86" s="216"/>
      <c r="BF86" s="216"/>
      <c r="BG86" s="216"/>
      <c r="BH86" s="216"/>
      <c r="BI86" s="216"/>
      <c r="BJ86" s="216"/>
      <c r="BK86" s="216"/>
      <c r="BL86" s="216"/>
      <c r="BM86" s="216"/>
      <c r="BN86" s="216"/>
      <c r="BO86" s="216"/>
      <c r="BP86" s="216"/>
      <c r="BQ86" s="216"/>
      <c r="BR86" s="216"/>
      <c r="BS86" s="216"/>
      <c r="BT86" s="216"/>
      <c r="BU86" s="216"/>
      <c r="BV86" s="216"/>
      <c r="BW86" s="216"/>
      <c r="BX86" s="216"/>
      <c r="BY86" s="216"/>
      <c r="BZ86" s="216"/>
      <c r="CA86" s="216"/>
      <c r="CB86" s="216"/>
      <c r="CC86" s="216"/>
      <c r="CD86" s="216"/>
      <c r="CE86" s="216"/>
    </row>
    <row r="87" spans="2:83" ht="13.5" customHeight="1" x14ac:dyDescent="0.2">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191"/>
      <c r="AW87" s="191"/>
      <c r="AX87" s="191"/>
      <c r="AY87" s="191"/>
      <c r="AZ87" s="191"/>
      <c r="BA87" s="191"/>
      <c r="BB87" s="191"/>
      <c r="BC87" s="216"/>
      <c r="BD87" s="216"/>
      <c r="BE87" s="216"/>
      <c r="BF87" s="216"/>
      <c r="BG87" s="216"/>
      <c r="BH87" s="216"/>
      <c r="BI87" s="216"/>
      <c r="BJ87" s="216"/>
      <c r="BK87" s="216"/>
      <c r="BL87" s="216"/>
      <c r="BM87" s="216"/>
      <c r="BN87" s="216"/>
      <c r="BO87" s="216"/>
      <c r="BP87" s="216"/>
      <c r="BQ87" s="216"/>
      <c r="BR87" s="216"/>
      <c r="BS87" s="216"/>
      <c r="BT87" s="216"/>
      <c r="BU87" s="216"/>
      <c r="BV87" s="216"/>
      <c r="BW87" s="216"/>
      <c r="BX87" s="216"/>
      <c r="BY87" s="216"/>
      <c r="BZ87" s="216"/>
      <c r="CA87" s="216"/>
      <c r="CB87" s="216"/>
      <c r="CC87" s="216"/>
      <c r="CD87" s="216"/>
      <c r="CE87" s="216"/>
    </row>
    <row r="88" spans="2:83" ht="13.5" customHeight="1" x14ac:dyDescent="0.2">
      <c r="B88" s="191"/>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191"/>
      <c r="AU88" s="191"/>
      <c r="AV88" s="191"/>
      <c r="AW88" s="191"/>
      <c r="AX88" s="191"/>
      <c r="AY88" s="191"/>
      <c r="AZ88" s="191"/>
      <c r="BA88" s="191"/>
      <c r="BB88" s="191"/>
      <c r="BC88" s="216"/>
      <c r="BD88" s="216"/>
      <c r="BE88" s="216"/>
      <c r="BF88" s="216"/>
      <c r="BG88" s="216"/>
      <c r="BH88" s="216"/>
      <c r="BI88" s="216"/>
      <c r="BJ88" s="216"/>
      <c r="BK88" s="216"/>
      <c r="BL88" s="216"/>
      <c r="BM88" s="216"/>
      <c r="BN88" s="216"/>
      <c r="BO88" s="216"/>
      <c r="BP88" s="216"/>
      <c r="BQ88" s="216"/>
      <c r="BR88" s="216"/>
      <c r="BS88" s="216"/>
      <c r="BT88" s="216"/>
      <c r="BU88" s="216"/>
      <c r="BV88" s="216"/>
      <c r="BW88" s="216"/>
      <c r="BX88" s="216"/>
      <c r="BY88" s="216"/>
      <c r="BZ88" s="216"/>
      <c r="CA88" s="216"/>
      <c r="CB88" s="216"/>
      <c r="CC88" s="216"/>
      <c r="CD88" s="216"/>
      <c r="CE88" s="216"/>
    </row>
    <row r="89" spans="2:83" ht="13.5" customHeight="1" x14ac:dyDescent="0.2">
      <c r="B89" s="191"/>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191"/>
      <c r="AU89" s="191"/>
      <c r="AV89" s="191"/>
      <c r="AW89" s="191"/>
      <c r="AX89" s="191"/>
      <c r="AY89" s="191"/>
      <c r="AZ89" s="191"/>
      <c r="BA89" s="191"/>
      <c r="BB89" s="191"/>
      <c r="BC89" s="216"/>
      <c r="BD89" s="216"/>
      <c r="BE89" s="216"/>
      <c r="BF89" s="216"/>
      <c r="BG89" s="216"/>
      <c r="BH89" s="216"/>
      <c r="BI89" s="216"/>
      <c r="BJ89" s="216"/>
      <c r="BK89" s="216"/>
      <c r="BL89" s="216"/>
      <c r="BM89" s="216"/>
      <c r="BN89" s="216"/>
      <c r="BO89" s="216"/>
      <c r="BP89" s="216"/>
      <c r="BQ89" s="216"/>
      <c r="BR89" s="216"/>
      <c r="BS89" s="216"/>
      <c r="BT89" s="216"/>
      <c r="BU89" s="216"/>
      <c r="BV89" s="216"/>
      <c r="BW89" s="216"/>
      <c r="BX89" s="216"/>
      <c r="BY89" s="216"/>
      <c r="BZ89" s="216"/>
      <c r="CA89" s="216"/>
      <c r="CB89" s="216"/>
      <c r="CC89" s="216"/>
      <c r="CD89" s="216"/>
      <c r="CE89" s="216"/>
    </row>
    <row r="90" spans="2:83" ht="13.5" customHeight="1" x14ac:dyDescent="0.2">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1"/>
      <c r="AN90" s="191"/>
      <c r="AO90" s="191"/>
      <c r="AP90" s="191"/>
      <c r="AQ90" s="191"/>
      <c r="AR90" s="191"/>
      <c r="AS90" s="191"/>
      <c r="AT90" s="191"/>
      <c r="AU90" s="191"/>
      <c r="AV90" s="191"/>
      <c r="AW90" s="191"/>
      <c r="AX90" s="191"/>
      <c r="AY90" s="191"/>
      <c r="AZ90" s="191"/>
      <c r="BA90" s="191"/>
      <c r="BB90" s="191"/>
      <c r="BC90" s="216"/>
      <c r="BD90" s="216"/>
      <c r="BE90" s="216"/>
      <c r="BF90" s="216"/>
      <c r="BG90" s="216"/>
      <c r="BH90" s="216"/>
      <c r="BI90" s="216"/>
      <c r="BJ90" s="216"/>
      <c r="BK90" s="216"/>
      <c r="BL90" s="216"/>
      <c r="BM90" s="216"/>
      <c r="BN90" s="216"/>
      <c r="BO90" s="216"/>
      <c r="BP90" s="216"/>
      <c r="BQ90" s="216"/>
      <c r="BR90" s="216"/>
      <c r="BS90" s="216"/>
      <c r="BT90" s="216"/>
      <c r="BU90" s="216"/>
      <c r="BV90" s="216"/>
      <c r="BW90" s="216"/>
      <c r="BX90" s="216"/>
      <c r="BY90" s="216"/>
      <c r="BZ90" s="216"/>
      <c r="CA90" s="216"/>
      <c r="CB90" s="216"/>
      <c r="CC90" s="216"/>
      <c r="CD90" s="216"/>
      <c r="CE90" s="216"/>
    </row>
    <row r="91" spans="2:83" ht="13.5" customHeight="1" x14ac:dyDescent="0.2">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191"/>
      <c r="AU91" s="191"/>
      <c r="AV91" s="191"/>
      <c r="AW91" s="191"/>
      <c r="AX91" s="191"/>
      <c r="AY91" s="191"/>
      <c r="AZ91" s="191"/>
      <c r="BA91" s="191"/>
      <c r="BB91" s="191"/>
      <c r="BC91" s="216"/>
      <c r="BD91" s="216"/>
      <c r="BE91" s="216"/>
      <c r="BF91" s="216"/>
      <c r="BG91" s="216"/>
      <c r="BH91" s="216"/>
      <c r="BI91" s="216"/>
      <c r="BJ91" s="216"/>
      <c r="BK91" s="216"/>
      <c r="BL91" s="216"/>
      <c r="BM91" s="216"/>
      <c r="BN91" s="216"/>
      <c r="BO91" s="216"/>
      <c r="BP91" s="216"/>
      <c r="BQ91" s="216"/>
      <c r="BR91" s="216"/>
      <c r="BS91" s="216"/>
      <c r="BT91" s="216"/>
      <c r="BU91" s="216"/>
      <c r="BV91" s="216"/>
      <c r="BW91" s="216"/>
      <c r="BX91" s="216"/>
      <c r="BY91" s="216"/>
      <c r="BZ91" s="216"/>
      <c r="CA91" s="216"/>
      <c r="CB91" s="216"/>
      <c r="CC91" s="216"/>
      <c r="CD91" s="216"/>
      <c r="CE91" s="216"/>
    </row>
    <row r="92" spans="2:83" ht="13.5" customHeight="1" x14ac:dyDescent="0.2">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191"/>
      <c r="AX92" s="191"/>
      <c r="AY92" s="191"/>
      <c r="AZ92" s="191"/>
      <c r="BA92" s="191"/>
      <c r="BB92" s="191"/>
      <c r="BC92" s="216"/>
      <c r="BD92" s="216"/>
      <c r="BE92" s="216"/>
      <c r="BF92" s="216"/>
      <c r="BG92" s="216"/>
      <c r="BH92" s="216"/>
      <c r="BI92" s="216"/>
      <c r="BJ92" s="216"/>
      <c r="BK92" s="216"/>
      <c r="BL92" s="216"/>
      <c r="BM92" s="216"/>
      <c r="BN92" s="216"/>
      <c r="BO92" s="216"/>
      <c r="BP92" s="216"/>
      <c r="BQ92" s="216"/>
      <c r="BR92" s="216"/>
      <c r="BS92" s="216"/>
      <c r="BT92" s="216"/>
      <c r="BU92" s="216"/>
      <c r="BV92" s="216"/>
      <c r="BW92" s="216"/>
      <c r="BX92" s="216"/>
      <c r="BY92" s="216"/>
      <c r="BZ92" s="216"/>
      <c r="CA92" s="216"/>
      <c r="CB92" s="216"/>
      <c r="CC92" s="216"/>
      <c r="CD92" s="216"/>
      <c r="CE92" s="216"/>
    </row>
    <row r="93" spans="2:83" ht="13.5" customHeight="1" x14ac:dyDescent="0.2">
      <c r="B93" s="191"/>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191"/>
      <c r="AU93" s="191"/>
      <c r="AV93" s="191"/>
      <c r="AW93" s="191"/>
      <c r="AX93" s="191"/>
      <c r="AY93" s="191"/>
      <c r="AZ93" s="191"/>
      <c r="BA93" s="191"/>
      <c r="BB93" s="191"/>
      <c r="BC93" s="216"/>
      <c r="BD93" s="216"/>
      <c r="BE93" s="216"/>
      <c r="BF93" s="216"/>
      <c r="BG93" s="216"/>
      <c r="BH93" s="216"/>
      <c r="BI93" s="216"/>
      <c r="BJ93" s="216"/>
      <c r="BK93" s="216"/>
      <c r="BL93" s="216"/>
      <c r="BM93" s="216"/>
      <c r="BN93" s="216"/>
      <c r="BO93" s="216"/>
      <c r="BP93" s="216"/>
      <c r="BQ93" s="216"/>
      <c r="BR93" s="216"/>
      <c r="BS93" s="216"/>
      <c r="BT93" s="216"/>
      <c r="BU93" s="216"/>
      <c r="BV93" s="216"/>
      <c r="BW93" s="216"/>
      <c r="BX93" s="216"/>
      <c r="BY93" s="216"/>
      <c r="BZ93" s="216"/>
      <c r="CA93" s="216"/>
      <c r="CB93" s="216"/>
      <c r="CC93" s="216"/>
      <c r="CD93" s="216"/>
      <c r="CE93" s="216"/>
    </row>
    <row r="94" spans="2:83" ht="13.5" customHeight="1" x14ac:dyDescent="0.2">
      <c r="B94" s="191"/>
      <c r="C94" s="191"/>
      <c r="D94" s="191"/>
      <c r="E94" s="191"/>
      <c r="F94" s="191"/>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191"/>
      <c r="AU94" s="191"/>
      <c r="AV94" s="191"/>
      <c r="AW94" s="191"/>
      <c r="AX94" s="191"/>
      <c r="AY94" s="191"/>
      <c r="AZ94" s="191"/>
      <c r="BA94" s="191"/>
      <c r="BB94" s="191"/>
      <c r="BC94" s="216"/>
      <c r="BD94" s="216"/>
      <c r="BE94" s="216"/>
      <c r="BF94" s="216"/>
      <c r="BG94" s="216"/>
      <c r="BH94" s="216"/>
      <c r="BI94" s="216"/>
      <c r="BJ94" s="216"/>
      <c r="BK94" s="216"/>
      <c r="BL94" s="216"/>
      <c r="BM94" s="216"/>
      <c r="BN94" s="216"/>
      <c r="BO94" s="216"/>
      <c r="BP94" s="216"/>
      <c r="BQ94" s="216"/>
      <c r="BR94" s="216"/>
      <c r="BS94" s="216"/>
      <c r="BT94" s="216"/>
      <c r="BU94" s="216"/>
      <c r="BV94" s="216"/>
      <c r="BW94" s="216"/>
      <c r="BX94" s="216"/>
      <c r="BY94" s="216"/>
      <c r="BZ94" s="216"/>
      <c r="CA94" s="216"/>
      <c r="CB94" s="216"/>
      <c r="CC94" s="216"/>
      <c r="CD94" s="216"/>
      <c r="CE94" s="216"/>
    </row>
    <row r="95" spans="2:83" ht="13.5" customHeight="1" x14ac:dyDescent="0.2">
      <c r="B95" s="191"/>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191"/>
      <c r="AU95" s="191"/>
      <c r="AV95" s="191"/>
      <c r="AW95" s="191"/>
      <c r="AX95" s="191"/>
      <c r="AY95" s="191"/>
      <c r="AZ95" s="191"/>
      <c r="BA95" s="191"/>
      <c r="BB95" s="191"/>
      <c r="BC95" s="216"/>
      <c r="BD95" s="216"/>
      <c r="BE95" s="216"/>
      <c r="BF95" s="216"/>
      <c r="BG95" s="216"/>
      <c r="BH95" s="216"/>
      <c r="BI95" s="216"/>
      <c r="BJ95" s="216"/>
      <c r="BK95" s="216"/>
      <c r="BL95" s="216"/>
      <c r="BM95" s="216"/>
      <c r="BN95" s="216"/>
      <c r="BO95" s="216"/>
      <c r="BP95" s="216"/>
      <c r="BQ95" s="216"/>
      <c r="BR95" s="216"/>
      <c r="BS95" s="216"/>
      <c r="BT95" s="216"/>
      <c r="BU95" s="216"/>
      <c r="BV95" s="216"/>
      <c r="BW95" s="216"/>
      <c r="BX95" s="216"/>
      <c r="BY95" s="216"/>
      <c r="BZ95" s="216"/>
      <c r="CA95" s="216"/>
      <c r="CB95" s="216"/>
      <c r="CC95" s="216"/>
      <c r="CD95" s="216"/>
      <c r="CE95" s="216"/>
    </row>
    <row r="96" spans="2:83" ht="13.5" customHeight="1" x14ac:dyDescent="0.2">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191"/>
      <c r="AU96" s="191"/>
      <c r="AV96" s="191"/>
      <c r="AW96" s="191"/>
      <c r="AX96" s="191"/>
      <c r="AY96" s="191"/>
      <c r="AZ96" s="191"/>
      <c r="BA96" s="191"/>
      <c r="BB96" s="191"/>
      <c r="BC96" s="216"/>
      <c r="BD96" s="216"/>
      <c r="BE96" s="216"/>
      <c r="BF96" s="216"/>
      <c r="BG96" s="216"/>
      <c r="BH96" s="216"/>
      <c r="BI96" s="216"/>
      <c r="BJ96" s="216"/>
      <c r="BK96" s="216"/>
      <c r="BL96" s="216"/>
      <c r="BM96" s="216"/>
      <c r="BN96" s="216"/>
      <c r="BO96" s="216"/>
      <c r="BP96" s="216"/>
      <c r="BQ96" s="216"/>
      <c r="BR96" s="216"/>
      <c r="BS96" s="216"/>
      <c r="BT96" s="216"/>
      <c r="BU96" s="216"/>
      <c r="BV96" s="216"/>
      <c r="BW96" s="216"/>
      <c r="BX96" s="216"/>
      <c r="BY96" s="216"/>
      <c r="BZ96" s="216"/>
      <c r="CA96" s="216"/>
      <c r="CB96" s="216"/>
      <c r="CC96" s="216"/>
      <c r="CD96" s="216"/>
      <c r="CE96" s="216"/>
    </row>
    <row r="97" spans="2:83" ht="13.5" customHeight="1" x14ac:dyDescent="0.2">
      <c r="B97" s="191"/>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191"/>
      <c r="AU97" s="191"/>
      <c r="AV97" s="191"/>
      <c r="AW97" s="191"/>
      <c r="AX97" s="191"/>
      <c r="AY97" s="191"/>
      <c r="AZ97" s="191"/>
      <c r="BA97" s="191"/>
      <c r="BB97" s="191"/>
      <c r="BC97" s="216"/>
      <c r="BD97" s="216"/>
      <c r="BE97" s="216"/>
      <c r="BF97" s="216"/>
      <c r="BG97" s="216"/>
      <c r="BH97" s="216"/>
      <c r="BI97" s="216"/>
      <c r="BJ97" s="216"/>
      <c r="BK97" s="216"/>
      <c r="BL97" s="216"/>
      <c r="BM97" s="216"/>
      <c r="BN97" s="216"/>
      <c r="BO97" s="216"/>
      <c r="BP97" s="216"/>
      <c r="BQ97" s="216"/>
      <c r="BR97" s="216"/>
      <c r="BS97" s="216"/>
      <c r="BT97" s="216"/>
      <c r="BU97" s="216"/>
      <c r="BV97" s="216"/>
      <c r="BW97" s="216"/>
      <c r="BX97" s="216"/>
      <c r="BY97" s="216"/>
      <c r="BZ97" s="216"/>
      <c r="CA97" s="216"/>
      <c r="CB97" s="216"/>
      <c r="CC97" s="216"/>
      <c r="CD97" s="216"/>
      <c r="CE97" s="216"/>
    </row>
    <row r="98" spans="2:83" ht="13.5" customHeight="1" x14ac:dyDescent="0.2">
      <c r="B98" s="191"/>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191"/>
      <c r="AU98" s="191"/>
      <c r="AV98" s="191"/>
      <c r="AW98" s="191"/>
      <c r="AX98" s="191"/>
      <c r="AY98" s="191"/>
      <c r="AZ98" s="191"/>
      <c r="BA98" s="191"/>
      <c r="BB98" s="191"/>
      <c r="BC98" s="216"/>
      <c r="BD98" s="216"/>
      <c r="BE98" s="216"/>
      <c r="BF98" s="216"/>
      <c r="BG98" s="216"/>
      <c r="BH98" s="216"/>
      <c r="BI98" s="216"/>
      <c r="BJ98" s="216"/>
      <c r="BK98" s="216"/>
      <c r="BL98" s="216"/>
      <c r="BM98" s="216"/>
      <c r="BN98" s="216"/>
      <c r="BO98" s="216"/>
      <c r="BP98" s="216"/>
      <c r="BQ98" s="216"/>
      <c r="BR98" s="216"/>
      <c r="BS98" s="216"/>
      <c r="BT98" s="216"/>
      <c r="BU98" s="216"/>
      <c r="BV98" s="216"/>
      <c r="BW98" s="216"/>
      <c r="BX98" s="216"/>
      <c r="BY98" s="216"/>
      <c r="BZ98" s="216"/>
      <c r="CA98" s="216"/>
      <c r="CB98" s="216"/>
      <c r="CC98" s="216"/>
      <c r="CD98" s="216"/>
      <c r="CE98" s="216"/>
    </row>
    <row r="99" spans="2:83" ht="13.5" customHeight="1" x14ac:dyDescent="0.2">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191"/>
      <c r="AA99" s="191"/>
      <c r="AB99" s="191"/>
      <c r="AC99" s="191"/>
      <c r="AD99" s="191"/>
      <c r="AE99" s="191"/>
      <c r="AF99" s="191"/>
      <c r="AG99" s="191"/>
      <c r="AH99" s="191"/>
      <c r="AI99" s="191"/>
      <c r="AJ99" s="191"/>
      <c r="AK99" s="191"/>
      <c r="AL99" s="191"/>
      <c r="AM99" s="191"/>
      <c r="AN99" s="191"/>
      <c r="AO99" s="191"/>
      <c r="AP99" s="191"/>
      <c r="AQ99" s="191"/>
      <c r="AR99" s="191"/>
      <c r="AS99" s="191"/>
      <c r="AT99" s="191"/>
      <c r="AU99" s="191"/>
      <c r="AV99" s="191"/>
      <c r="AW99" s="191"/>
      <c r="AX99" s="191"/>
      <c r="AY99" s="191"/>
      <c r="AZ99" s="191"/>
      <c r="BA99" s="191"/>
      <c r="BB99" s="191"/>
      <c r="BC99" s="216"/>
      <c r="BD99" s="216"/>
      <c r="BE99" s="216"/>
      <c r="BF99" s="216"/>
      <c r="BG99" s="216"/>
      <c r="BH99" s="216"/>
      <c r="BI99" s="216"/>
      <c r="BJ99" s="216"/>
      <c r="BK99" s="216"/>
      <c r="BL99" s="216"/>
      <c r="BM99" s="216"/>
      <c r="BN99" s="216"/>
      <c r="BO99" s="216"/>
      <c r="BP99" s="216"/>
      <c r="BQ99" s="216"/>
      <c r="BR99" s="216"/>
      <c r="BS99" s="216"/>
      <c r="BT99" s="216"/>
      <c r="BU99" s="216"/>
      <c r="BV99" s="216"/>
      <c r="BW99" s="216"/>
      <c r="BX99" s="216"/>
      <c r="BY99" s="216"/>
      <c r="BZ99" s="216"/>
      <c r="CA99" s="216"/>
      <c r="CB99" s="216"/>
      <c r="CC99" s="216"/>
      <c r="CD99" s="216"/>
      <c r="CE99" s="216"/>
    </row>
    <row r="100" spans="2:83" ht="13.5" customHeight="1" x14ac:dyDescent="0.2">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191"/>
      <c r="AU100" s="191"/>
      <c r="AV100" s="191"/>
      <c r="AW100" s="191"/>
      <c r="AX100" s="191"/>
      <c r="AY100" s="191"/>
      <c r="AZ100" s="191"/>
      <c r="BA100" s="191"/>
      <c r="BB100" s="191"/>
      <c r="BC100" s="216"/>
      <c r="BD100" s="216"/>
      <c r="BE100" s="216"/>
      <c r="BF100" s="216"/>
      <c r="BG100" s="216"/>
      <c r="BH100" s="216"/>
      <c r="BI100" s="216"/>
      <c r="BJ100" s="216"/>
      <c r="BK100" s="216"/>
      <c r="BL100" s="216"/>
      <c r="BM100" s="216"/>
      <c r="BN100" s="216"/>
      <c r="BO100" s="216"/>
      <c r="BP100" s="216"/>
      <c r="BQ100" s="216"/>
      <c r="BR100" s="216"/>
      <c r="BS100" s="216"/>
      <c r="BT100" s="216"/>
      <c r="BU100" s="216"/>
      <c r="BV100" s="216"/>
      <c r="BW100" s="216"/>
      <c r="BX100" s="216"/>
      <c r="BY100" s="216"/>
      <c r="BZ100" s="216"/>
      <c r="CA100" s="216"/>
      <c r="CB100" s="216"/>
      <c r="CC100" s="216"/>
      <c r="CD100" s="216"/>
      <c r="CE100" s="216"/>
    </row>
    <row r="101" spans="2:83" ht="13.5" customHeight="1" x14ac:dyDescent="0.2">
      <c r="B101" s="191"/>
      <c r="C101" s="191"/>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191"/>
      <c r="AU101" s="191"/>
      <c r="AV101" s="191"/>
      <c r="AW101" s="191"/>
      <c r="AX101" s="191"/>
      <c r="AY101" s="191"/>
      <c r="AZ101" s="191"/>
      <c r="BA101" s="191"/>
      <c r="BB101" s="191"/>
      <c r="BC101" s="216"/>
      <c r="BD101" s="216"/>
      <c r="BE101" s="216"/>
      <c r="BF101" s="216"/>
      <c r="BG101" s="216"/>
      <c r="BH101" s="216"/>
      <c r="BI101" s="216"/>
      <c r="BJ101" s="216"/>
      <c r="BK101" s="216"/>
      <c r="BL101" s="216"/>
      <c r="BM101" s="216"/>
      <c r="BN101" s="216"/>
      <c r="BO101" s="216"/>
      <c r="BP101" s="216"/>
      <c r="BQ101" s="216"/>
      <c r="BR101" s="216"/>
      <c r="BS101" s="216"/>
      <c r="BT101" s="216"/>
      <c r="BU101" s="216"/>
      <c r="BV101" s="216"/>
      <c r="BW101" s="216"/>
      <c r="BX101" s="216"/>
      <c r="BY101" s="216"/>
      <c r="BZ101" s="216"/>
      <c r="CA101" s="216"/>
      <c r="CB101" s="216"/>
      <c r="CC101" s="216"/>
      <c r="CD101" s="216"/>
      <c r="CE101" s="216"/>
    </row>
    <row r="102" spans="2:83" ht="13.5" customHeight="1" x14ac:dyDescent="0.2">
      <c r="B102" s="191"/>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191"/>
      <c r="AU102" s="191"/>
      <c r="AV102" s="191"/>
      <c r="AW102" s="191"/>
      <c r="AX102" s="191"/>
      <c r="AY102" s="191"/>
      <c r="AZ102" s="191"/>
      <c r="BA102" s="191"/>
      <c r="BB102" s="191"/>
      <c r="BC102" s="216"/>
      <c r="BD102" s="216"/>
      <c r="BE102" s="216"/>
      <c r="BF102" s="216"/>
      <c r="BG102" s="216"/>
      <c r="BH102" s="216"/>
      <c r="BI102" s="216"/>
      <c r="BJ102" s="216"/>
      <c r="BK102" s="216"/>
      <c r="BL102" s="216"/>
      <c r="BM102" s="216"/>
      <c r="BN102" s="216"/>
      <c r="BO102" s="216"/>
      <c r="BP102" s="216"/>
      <c r="BQ102" s="216"/>
      <c r="BR102" s="216"/>
      <c r="BS102" s="216"/>
      <c r="BT102" s="216"/>
      <c r="BU102" s="216"/>
      <c r="BV102" s="216"/>
      <c r="BW102" s="216"/>
      <c r="BX102" s="216"/>
      <c r="BY102" s="216"/>
      <c r="BZ102" s="216"/>
      <c r="CA102" s="216"/>
      <c r="CB102" s="216"/>
      <c r="CC102" s="216"/>
      <c r="CD102" s="216"/>
      <c r="CE102" s="216"/>
    </row>
    <row r="103" spans="2:83" ht="13.5" customHeight="1" x14ac:dyDescent="0.2">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191"/>
      <c r="AU103" s="191"/>
      <c r="AV103" s="191"/>
      <c r="AW103" s="191"/>
      <c r="AX103" s="191"/>
      <c r="AY103" s="191"/>
      <c r="AZ103" s="191"/>
      <c r="BA103" s="191"/>
      <c r="BB103" s="191"/>
      <c r="BC103" s="216"/>
      <c r="BD103" s="216"/>
      <c r="BE103" s="216"/>
      <c r="BF103" s="216"/>
      <c r="BG103" s="216"/>
      <c r="BH103" s="216"/>
      <c r="BI103" s="216"/>
      <c r="BJ103" s="216"/>
      <c r="BK103" s="216"/>
      <c r="BL103" s="216"/>
      <c r="BM103" s="216"/>
      <c r="BN103" s="216"/>
      <c r="BO103" s="216"/>
      <c r="BP103" s="216"/>
      <c r="BQ103" s="216"/>
      <c r="BR103" s="216"/>
      <c r="BS103" s="216"/>
      <c r="BT103" s="216"/>
      <c r="BU103" s="216"/>
      <c r="BV103" s="216"/>
      <c r="BW103" s="216"/>
      <c r="BX103" s="216"/>
      <c r="BY103" s="216"/>
      <c r="BZ103" s="216"/>
      <c r="CA103" s="216"/>
      <c r="CB103" s="216"/>
      <c r="CC103" s="216"/>
      <c r="CD103" s="216"/>
      <c r="CE103" s="216"/>
    </row>
    <row r="104" spans="2:83" ht="13.5" customHeight="1" x14ac:dyDescent="0.2">
      <c r="B104" s="191"/>
      <c r="C104" s="191"/>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191"/>
      <c r="AA104" s="191"/>
      <c r="AB104" s="191"/>
      <c r="AC104" s="191"/>
      <c r="AD104" s="191"/>
      <c r="AE104" s="191"/>
      <c r="AF104" s="191"/>
      <c r="AG104" s="191"/>
      <c r="AH104" s="191"/>
      <c r="AI104" s="191"/>
      <c r="AJ104" s="191"/>
      <c r="AK104" s="191"/>
      <c r="AL104" s="191"/>
      <c r="AM104" s="191"/>
      <c r="AN104" s="191"/>
      <c r="AO104" s="191"/>
      <c r="AP104" s="191"/>
      <c r="AQ104" s="191"/>
      <c r="AR104" s="191"/>
      <c r="AS104" s="191"/>
      <c r="AT104" s="191"/>
      <c r="AU104" s="191"/>
      <c r="AV104" s="191"/>
      <c r="AW104" s="191"/>
      <c r="AX104" s="191"/>
      <c r="AY104" s="191"/>
      <c r="AZ104" s="191"/>
      <c r="BA104" s="191"/>
      <c r="BB104" s="191"/>
      <c r="BC104" s="216"/>
      <c r="BD104" s="216"/>
      <c r="BE104" s="216"/>
      <c r="BF104" s="216"/>
      <c r="BG104" s="216"/>
      <c r="BH104" s="216"/>
      <c r="BI104" s="216"/>
      <c r="BJ104" s="216"/>
      <c r="BK104" s="216"/>
      <c r="BL104" s="216"/>
      <c r="BM104" s="216"/>
      <c r="BN104" s="216"/>
      <c r="BO104" s="216"/>
      <c r="BP104" s="216"/>
      <c r="BQ104" s="216"/>
      <c r="BR104" s="216"/>
      <c r="BS104" s="216"/>
      <c r="BT104" s="216"/>
      <c r="BU104" s="216"/>
      <c r="BV104" s="216"/>
      <c r="BW104" s="216"/>
      <c r="BX104" s="216"/>
      <c r="BY104" s="216"/>
      <c r="BZ104" s="216"/>
      <c r="CA104" s="216"/>
      <c r="CB104" s="216"/>
      <c r="CC104" s="216"/>
      <c r="CD104" s="216"/>
      <c r="CE104" s="216"/>
    </row>
    <row r="105" spans="2:83" ht="13.5" customHeight="1" x14ac:dyDescent="0.2">
      <c r="B105" s="191"/>
      <c r="C105" s="191"/>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191"/>
      <c r="AA105" s="191"/>
      <c r="AB105" s="191"/>
      <c r="AC105" s="191"/>
      <c r="AD105" s="191"/>
      <c r="AE105" s="191"/>
      <c r="AF105" s="191"/>
      <c r="AG105" s="191"/>
      <c r="AH105" s="191"/>
      <c r="AI105" s="191"/>
      <c r="AJ105" s="191"/>
      <c r="AK105" s="191"/>
      <c r="AL105" s="191"/>
      <c r="AM105" s="191"/>
      <c r="AN105" s="191"/>
      <c r="AO105" s="191"/>
      <c r="AP105" s="191"/>
      <c r="AQ105" s="191"/>
      <c r="AR105" s="191"/>
      <c r="AS105" s="191"/>
      <c r="AT105" s="191"/>
      <c r="AU105" s="191"/>
      <c r="AV105" s="191"/>
      <c r="AW105" s="191"/>
      <c r="AX105" s="191"/>
      <c r="AY105" s="191"/>
      <c r="AZ105" s="191"/>
      <c r="BA105" s="191"/>
      <c r="BB105" s="191"/>
      <c r="BC105" s="216"/>
      <c r="BD105" s="216"/>
      <c r="BE105" s="216"/>
      <c r="BF105" s="216"/>
      <c r="BG105" s="216"/>
      <c r="BH105" s="216"/>
      <c r="BI105" s="216"/>
      <c r="BJ105" s="216"/>
      <c r="BK105" s="216"/>
      <c r="BL105" s="216"/>
      <c r="BM105" s="216"/>
      <c r="BN105" s="216"/>
      <c r="BO105" s="216"/>
      <c r="BP105" s="216"/>
      <c r="BQ105" s="216"/>
      <c r="BR105" s="216"/>
      <c r="BS105" s="216"/>
      <c r="BT105" s="216"/>
      <c r="BU105" s="216"/>
      <c r="BV105" s="216"/>
      <c r="BW105" s="216"/>
      <c r="BX105" s="216"/>
      <c r="BY105" s="216"/>
      <c r="BZ105" s="216"/>
      <c r="CA105" s="216"/>
      <c r="CB105" s="216"/>
      <c r="CC105" s="216"/>
      <c r="CD105" s="216"/>
      <c r="CE105" s="216"/>
    </row>
    <row r="106" spans="2:83" ht="13.5" customHeight="1" x14ac:dyDescent="0.2">
      <c r="B106" s="191"/>
      <c r="C106" s="191"/>
      <c r="D106" s="191"/>
      <c r="E106" s="191"/>
      <c r="F106" s="191"/>
      <c r="G106" s="191"/>
      <c r="H106" s="191"/>
      <c r="I106" s="191"/>
      <c r="J106" s="191"/>
      <c r="K106" s="191"/>
      <c r="L106" s="191"/>
      <c r="M106" s="191"/>
      <c r="N106" s="191"/>
      <c r="O106" s="191"/>
      <c r="P106" s="191"/>
      <c r="Q106" s="191"/>
      <c r="R106" s="191"/>
      <c r="S106" s="191"/>
      <c r="T106" s="191"/>
      <c r="U106" s="191"/>
      <c r="V106" s="191"/>
      <c r="W106" s="191"/>
      <c r="X106" s="191"/>
      <c r="Y106" s="191"/>
      <c r="Z106" s="191"/>
      <c r="AA106" s="191"/>
      <c r="AB106" s="191"/>
      <c r="AC106" s="191"/>
      <c r="AD106" s="191"/>
      <c r="AE106" s="191"/>
      <c r="AF106" s="191"/>
      <c r="AG106" s="191"/>
      <c r="AH106" s="191"/>
      <c r="AI106" s="191"/>
      <c r="AJ106" s="191"/>
      <c r="AK106" s="191"/>
      <c r="AL106" s="191"/>
      <c r="AM106" s="191"/>
      <c r="AN106" s="191"/>
      <c r="AO106" s="191"/>
      <c r="AP106" s="191"/>
      <c r="AQ106" s="191"/>
      <c r="AR106" s="191"/>
      <c r="AS106" s="191"/>
      <c r="AT106" s="191"/>
      <c r="AU106" s="191"/>
      <c r="AV106" s="191"/>
      <c r="AW106" s="191"/>
      <c r="AX106" s="191"/>
      <c r="AY106" s="191"/>
      <c r="AZ106" s="191"/>
      <c r="BA106" s="191"/>
      <c r="BB106" s="191"/>
      <c r="BC106" s="216"/>
      <c r="BD106" s="216"/>
      <c r="BE106" s="216"/>
      <c r="BF106" s="216"/>
      <c r="BG106" s="216"/>
      <c r="BH106" s="216"/>
      <c r="BI106" s="216"/>
      <c r="BJ106" s="216"/>
      <c r="BK106" s="216"/>
      <c r="BL106" s="216"/>
      <c r="BM106" s="216"/>
      <c r="BN106" s="216"/>
      <c r="BO106" s="216"/>
      <c r="BP106" s="216"/>
      <c r="BQ106" s="216"/>
      <c r="BR106" s="216"/>
      <c r="BS106" s="216"/>
      <c r="BT106" s="216"/>
      <c r="BU106" s="216"/>
      <c r="BV106" s="216"/>
      <c r="BW106" s="216"/>
      <c r="BX106" s="216"/>
      <c r="BY106" s="216"/>
      <c r="BZ106" s="216"/>
      <c r="CA106" s="216"/>
      <c r="CB106" s="216"/>
      <c r="CC106" s="216"/>
      <c r="CD106" s="216"/>
      <c r="CE106" s="216"/>
    </row>
    <row r="107" spans="2:83" ht="13.5" customHeight="1" x14ac:dyDescent="0.2">
      <c r="B107" s="191"/>
      <c r="C107" s="191"/>
      <c r="D107" s="191"/>
      <c r="E107" s="191"/>
      <c r="F107" s="191"/>
      <c r="G107" s="191"/>
      <c r="H107" s="191"/>
      <c r="I107" s="191"/>
      <c r="J107" s="191"/>
      <c r="K107" s="191"/>
      <c r="L107" s="191"/>
      <c r="M107" s="191"/>
      <c r="N107" s="191"/>
      <c r="O107" s="191"/>
      <c r="P107" s="191"/>
      <c r="Q107" s="191"/>
      <c r="R107" s="191"/>
      <c r="S107" s="191"/>
      <c r="T107" s="191"/>
      <c r="U107" s="191"/>
      <c r="V107" s="191"/>
      <c r="W107" s="191"/>
      <c r="X107" s="191"/>
      <c r="Y107" s="191"/>
      <c r="Z107" s="191"/>
      <c r="AA107" s="191"/>
      <c r="AB107" s="191"/>
      <c r="AC107" s="191"/>
      <c r="AD107" s="191"/>
      <c r="AE107" s="191"/>
      <c r="AF107" s="191"/>
      <c r="AG107" s="191"/>
      <c r="AH107" s="191"/>
      <c r="AI107" s="191"/>
      <c r="AJ107" s="191"/>
      <c r="AK107" s="191"/>
      <c r="AL107" s="191"/>
      <c r="AM107" s="191"/>
      <c r="AN107" s="191"/>
      <c r="AO107" s="191"/>
      <c r="AP107" s="191"/>
      <c r="AQ107" s="191"/>
      <c r="AR107" s="191"/>
      <c r="AS107" s="191"/>
      <c r="AT107" s="191"/>
      <c r="AU107" s="191"/>
      <c r="AV107" s="191"/>
      <c r="AW107" s="191"/>
      <c r="AX107" s="191"/>
      <c r="AY107" s="191"/>
      <c r="AZ107" s="191"/>
      <c r="BA107" s="191"/>
      <c r="BB107" s="191"/>
      <c r="BC107" s="216"/>
      <c r="BD107" s="216"/>
      <c r="BE107" s="216"/>
      <c r="BF107" s="216"/>
      <c r="BG107" s="216"/>
      <c r="BH107" s="216"/>
      <c r="BI107" s="216"/>
      <c r="BJ107" s="216"/>
      <c r="BK107" s="216"/>
      <c r="BL107" s="216"/>
      <c r="BM107" s="216"/>
      <c r="BN107" s="216"/>
      <c r="BO107" s="216"/>
      <c r="BP107" s="216"/>
      <c r="BQ107" s="216"/>
      <c r="BR107" s="216"/>
      <c r="BS107" s="216"/>
      <c r="BT107" s="216"/>
      <c r="BU107" s="216"/>
      <c r="BV107" s="216"/>
      <c r="BW107" s="216"/>
      <c r="BX107" s="216"/>
      <c r="BY107" s="216"/>
      <c r="BZ107" s="216"/>
      <c r="CA107" s="216"/>
      <c r="CB107" s="216"/>
      <c r="CC107" s="216"/>
      <c r="CD107" s="216"/>
      <c r="CE107" s="216"/>
    </row>
    <row r="108" spans="2:83" ht="13.5" customHeight="1" x14ac:dyDescent="0.2">
      <c r="B108" s="191"/>
      <c r="C108" s="191"/>
      <c r="D108" s="191"/>
      <c r="E108" s="191"/>
      <c r="F108" s="191"/>
      <c r="G108" s="191"/>
      <c r="H108" s="191"/>
      <c r="I108" s="191"/>
      <c r="J108" s="191"/>
      <c r="K108" s="191"/>
      <c r="L108" s="191"/>
      <c r="M108" s="191"/>
      <c r="N108" s="191"/>
      <c r="O108" s="191"/>
      <c r="P108" s="191"/>
      <c r="Q108" s="191"/>
      <c r="R108" s="191"/>
      <c r="S108" s="191"/>
      <c r="T108" s="191"/>
      <c r="U108" s="191"/>
      <c r="V108" s="191"/>
      <c r="W108" s="191"/>
      <c r="X108" s="191"/>
      <c r="Y108" s="191"/>
      <c r="Z108" s="191"/>
      <c r="AA108" s="191"/>
      <c r="AB108" s="191"/>
      <c r="AC108" s="191"/>
      <c r="AD108" s="191"/>
      <c r="AE108" s="191"/>
      <c r="AF108" s="191"/>
      <c r="AG108" s="191"/>
      <c r="AH108" s="191"/>
      <c r="AI108" s="191"/>
      <c r="AJ108" s="191"/>
      <c r="AK108" s="191"/>
      <c r="AL108" s="191"/>
      <c r="AM108" s="191"/>
      <c r="AN108" s="191"/>
      <c r="AO108" s="191"/>
      <c r="AP108" s="191"/>
      <c r="AQ108" s="191"/>
      <c r="AR108" s="191"/>
      <c r="AS108" s="191"/>
      <c r="AT108" s="191"/>
      <c r="AU108" s="191"/>
      <c r="AV108" s="191"/>
      <c r="AW108" s="191"/>
      <c r="AX108" s="191"/>
      <c r="AY108" s="191"/>
      <c r="AZ108" s="191"/>
      <c r="BA108" s="191"/>
      <c r="BB108" s="191"/>
      <c r="BC108" s="216"/>
      <c r="BD108" s="216"/>
      <c r="BE108" s="216"/>
      <c r="BF108" s="216"/>
      <c r="BG108" s="216"/>
      <c r="BH108" s="216"/>
      <c r="BI108" s="216"/>
      <c r="BJ108" s="216"/>
      <c r="BK108" s="216"/>
      <c r="BL108" s="216"/>
      <c r="BM108" s="216"/>
      <c r="BN108" s="216"/>
      <c r="BO108" s="216"/>
      <c r="BP108" s="216"/>
      <c r="BQ108" s="216"/>
      <c r="BR108" s="216"/>
      <c r="BS108" s="216"/>
      <c r="BT108" s="216"/>
      <c r="BU108" s="216"/>
      <c r="BV108" s="216"/>
      <c r="BW108" s="216"/>
      <c r="BX108" s="216"/>
      <c r="BY108" s="216"/>
      <c r="BZ108" s="216"/>
      <c r="CA108" s="216"/>
      <c r="CB108" s="216"/>
      <c r="CC108" s="216"/>
      <c r="CD108" s="216"/>
      <c r="CE108" s="216"/>
    </row>
    <row r="109" spans="2:83" ht="13.5" customHeight="1" x14ac:dyDescent="0.2">
      <c r="B109" s="191"/>
      <c r="C109" s="191"/>
      <c r="D109" s="191"/>
      <c r="E109" s="191"/>
      <c r="F109" s="191"/>
      <c r="G109" s="191"/>
      <c r="H109" s="191"/>
      <c r="I109" s="191"/>
      <c r="J109" s="191"/>
      <c r="K109" s="191"/>
      <c r="L109" s="191"/>
      <c r="M109" s="191"/>
      <c r="N109" s="191"/>
      <c r="O109" s="191"/>
      <c r="P109" s="191"/>
      <c r="Q109" s="191"/>
      <c r="R109" s="191"/>
      <c r="S109" s="191"/>
      <c r="T109" s="191"/>
      <c r="U109" s="191"/>
      <c r="V109" s="191"/>
      <c r="W109" s="191"/>
      <c r="X109" s="191"/>
      <c r="Y109" s="191"/>
      <c r="Z109" s="191"/>
      <c r="AA109" s="191"/>
      <c r="AB109" s="191"/>
      <c r="AC109" s="191"/>
      <c r="AD109" s="191"/>
      <c r="AE109" s="191"/>
      <c r="AF109" s="191"/>
      <c r="AG109" s="191"/>
      <c r="AH109" s="191"/>
      <c r="AI109" s="191"/>
      <c r="AJ109" s="191"/>
      <c r="AK109" s="191"/>
      <c r="AL109" s="191"/>
      <c r="AM109" s="191"/>
      <c r="AN109" s="191"/>
      <c r="AO109" s="191"/>
      <c r="AP109" s="191"/>
      <c r="AQ109" s="191"/>
      <c r="AR109" s="191"/>
      <c r="AS109" s="191"/>
      <c r="AT109" s="191"/>
      <c r="AU109" s="191"/>
      <c r="AV109" s="191"/>
      <c r="AW109" s="191"/>
      <c r="AX109" s="191"/>
      <c r="AY109" s="191"/>
      <c r="AZ109" s="191"/>
      <c r="BA109" s="191"/>
      <c r="BB109" s="191"/>
      <c r="BC109" s="216"/>
      <c r="BD109" s="216"/>
      <c r="BE109" s="216"/>
      <c r="BF109" s="216"/>
      <c r="BG109" s="216"/>
      <c r="BH109" s="216"/>
      <c r="BI109" s="216"/>
      <c r="BJ109" s="216"/>
      <c r="BK109" s="216"/>
      <c r="BL109" s="216"/>
      <c r="BM109" s="216"/>
      <c r="BN109" s="216"/>
      <c r="BO109" s="216"/>
      <c r="BP109" s="216"/>
      <c r="BQ109" s="216"/>
      <c r="BR109" s="216"/>
      <c r="BS109" s="216"/>
      <c r="BT109" s="216"/>
      <c r="BU109" s="216"/>
      <c r="BV109" s="216"/>
      <c r="BW109" s="216"/>
      <c r="BX109" s="216"/>
      <c r="BY109" s="216"/>
      <c r="BZ109" s="216"/>
      <c r="CA109" s="216"/>
      <c r="CB109" s="216"/>
      <c r="CC109" s="216"/>
      <c r="CD109" s="216"/>
      <c r="CE109" s="216"/>
    </row>
    <row r="110" spans="2:83" ht="13.5" customHeight="1" x14ac:dyDescent="0.2">
      <c r="B110" s="191"/>
      <c r="C110" s="191"/>
      <c r="D110" s="191"/>
      <c r="E110" s="191"/>
      <c r="F110" s="191"/>
      <c r="G110" s="191"/>
      <c r="H110" s="191"/>
      <c r="I110" s="191"/>
      <c r="J110" s="191"/>
      <c r="K110" s="191"/>
      <c r="L110" s="191"/>
      <c r="M110" s="191"/>
      <c r="N110" s="191"/>
      <c r="O110" s="191"/>
      <c r="P110" s="191"/>
      <c r="Q110" s="191"/>
      <c r="R110" s="191"/>
      <c r="S110" s="191"/>
      <c r="T110" s="191"/>
      <c r="U110" s="191"/>
      <c r="V110" s="191"/>
      <c r="W110" s="191"/>
      <c r="X110" s="191"/>
      <c r="Y110" s="191"/>
      <c r="Z110" s="191"/>
      <c r="AA110" s="191"/>
      <c r="AB110" s="191"/>
      <c r="AC110" s="191"/>
      <c r="AD110" s="191"/>
      <c r="AE110" s="191"/>
      <c r="AF110" s="191"/>
      <c r="AG110" s="191"/>
      <c r="AH110" s="191"/>
      <c r="AI110" s="191"/>
      <c r="AJ110" s="191"/>
      <c r="AK110" s="191"/>
      <c r="AL110" s="191"/>
      <c r="AM110" s="191"/>
      <c r="AN110" s="191"/>
      <c r="AO110" s="191"/>
      <c r="AP110" s="191"/>
      <c r="AQ110" s="191"/>
      <c r="AR110" s="191"/>
      <c r="AS110" s="191"/>
      <c r="AT110" s="191"/>
      <c r="AU110" s="191"/>
      <c r="AV110" s="191"/>
      <c r="AW110" s="191"/>
      <c r="AX110" s="191"/>
      <c r="AY110" s="191"/>
      <c r="AZ110" s="191"/>
      <c r="BA110" s="191"/>
      <c r="BB110" s="191"/>
      <c r="BC110" s="216"/>
      <c r="BD110" s="216"/>
      <c r="BE110" s="216"/>
      <c r="BF110" s="216"/>
      <c r="BG110" s="216"/>
      <c r="BH110" s="216"/>
      <c r="BI110" s="216"/>
      <c r="BJ110" s="216"/>
      <c r="BK110" s="216"/>
      <c r="BL110" s="216"/>
      <c r="BM110" s="216"/>
      <c r="BN110" s="216"/>
      <c r="BO110" s="216"/>
      <c r="BP110" s="216"/>
      <c r="BQ110" s="216"/>
      <c r="BR110" s="216"/>
      <c r="BS110" s="216"/>
      <c r="BT110" s="216"/>
      <c r="BU110" s="216"/>
      <c r="BV110" s="216"/>
      <c r="BW110" s="216"/>
      <c r="BX110" s="216"/>
      <c r="BY110" s="216"/>
      <c r="BZ110" s="216"/>
      <c r="CA110" s="216"/>
      <c r="CB110" s="216"/>
      <c r="CC110" s="216"/>
      <c r="CD110" s="216"/>
      <c r="CE110" s="216"/>
    </row>
    <row r="111" spans="2:83" ht="13.5" customHeight="1" x14ac:dyDescent="0.2">
      <c r="B111" s="191"/>
      <c r="C111" s="191"/>
      <c r="D111" s="191"/>
      <c r="E111" s="191"/>
      <c r="F111" s="191"/>
      <c r="G111" s="191"/>
      <c r="H111" s="191"/>
      <c r="I111" s="191"/>
      <c r="J111" s="191"/>
      <c r="K111" s="191"/>
      <c r="L111" s="191"/>
      <c r="M111" s="191"/>
      <c r="N111" s="191"/>
      <c r="O111" s="191"/>
      <c r="P111" s="191"/>
      <c r="Q111" s="191"/>
      <c r="R111" s="191"/>
      <c r="S111" s="191"/>
      <c r="T111" s="191"/>
      <c r="U111" s="191"/>
      <c r="V111" s="191"/>
      <c r="W111" s="191"/>
      <c r="X111" s="191"/>
      <c r="Y111" s="191"/>
      <c r="Z111" s="191"/>
      <c r="AA111" s="191"/>
      <c r="AB111" s="191"/>
      <c r="AC111" s="191"/>
      <c r="AD111" s="191"/>
      <c r="AE111" s="191"/>
      <c r="AF111" s="191"/>
      <c r="AG111" s="191"/>
      <c r="AH111" s="191"/>
      <c r="AI111" s="191"/>
      <c r="AJ111" s="191"/>
      <c r="AK111" s="191"/>
      <c r="AL111" s="191"/>
      <c r="AM111" s="191"/>
      <c r="AN111" s="191"/>
      <c r="AO111" s="191"/>
      <c r="AP111" s="191"/>
      <c r="AQ111" s="191"/>
      <c r="AR111" s="191"/>
      <c r="AS111" s="191"/>
      <c r="AT111" s="191"/>
      <c r="AU111" s="191"/>
      <c r="AV111" s="191"/>
      <c r="AW111" s="191"/>
      <c r="AX111" s="191"/>
      <c r="AY111" s="191"/>
      <c r="AZ111" s="191"/>
      <c r="BA111" s="191"/>
      <c r="BB111" s="191"/>
      <c r="BC111" s="216"/>
      <c r="BD111" s="216"/>
      <c r="BE111" s="216"/>
      <c r="BF111" s="216"/>
      <c r="BG111" s="216"/>
      <c r="BH111" s="216"/>
      <c r="BI111" s="216"/>
      <c r="BJ111" s="216"/>
      <c r="BK111" s="216"/>
      <c r="BL111" s="216"/>
      <c r="BM111" s="216"/>
      <c r="BN111" s="216"/>
      <c r="BO111" s="216"/>
      <c r="BP111" s="216"/>
      <c r="BQ111" s="216"/>
      <c r="BR111" s="216"/>
      <c r="BS111" s="216"/>
      <c r="BT111" s="216"/>
      <c r="BU111" s="216"/>
      <c r="BV111" s="216"/>
      <c r="BW111" s="216"/>
      <c r="BX111" s="216"/>
      <c r="BY111" s="216"/>
      <c r="BZ111" s="216"/>
      <c r="CA111" s="216"/>
      <c r="CB111" s="216"/>
      <c r="CC111" s="216"/>
      <c r="CD111" s="216"/>
      <c r="CE111" s="216"/>
    </row>
    <row r="112" spans="2:83" ht="13.5" customHeight="1" x14ac:dyDescent="0.2">
      <c r="B112" s="216"/>
      <c r="C112" s="216"/>
      <c r="D112" s="216"/>
      <c r="E112" s="216"/>
      <c r="F112" s="216"/>
      <c r="G112" s="216"/>
      <c r="H112" s="216"/>
      <c r="I112" s="216"/>
      <c r="J112" s="216"/>
      <c r="K112" s="216"/>
      <c r="L112" s="216"/>
      <c r="M112" s="216"/>
      <c r="N112" s="216"/>
      <c r="O112" s="216"/>
      <c r="P112" s="216"/>
      <c r="Q112" s="216"/>
      <c r="R112" s="216"/>
      <c r="S112" s="216"/>
      <c r="T112" s="216"/>
      <c r="U112" s="216"/>
      <c r="V112" s="216"/>
      <c r="W112" s="216"/>
      <c r="X112" s="216"/>
      <c r="Y112" s="216"/>
      <c r="Z112" s="216"/>
      <c r="AA112" s="216"/>
      <c r="AB112" s="216"/>
      <c r="AC112" s="216"/>
      <c r="AD112" s="216"/>
      <c r="AE112" s="216"/>
      <c r="AF112" s="216"/>
      <c r="AG112" s="216"/>
      <c r="AH112" s="216"/>
      <c r="AI112" s="216"/>
      <c r="AJ112" s="216"/>
      <c r="AK112" s="216"/>
      <c r="AL112" s="216"/>
      <c r="AM112" s="216"/>
      <c r="AN112" s="216"/>
      <c r="AO112" s="216"/>
      <c r="AP112" s="216"/>
      <c r="AQ112" s="216"/>
      <c r="AR112" s="216"/>
      <c r="AS112" s="216"/>
      <c r="AT112" s="216"/>
      <c r="AU112" s="216"/>
      <c r="AV112" s="216"/>
      <c r="AW112" s="216"/>
      <c r="AX112" s="216"/>
      <c r="AY112" s="216"/>
      <c r="AZ112" s="216"/>
      <c r="BA112" s="216"/>
      <c r="BB112" s="216"/>
      <c r="BC112" s="216"/>
      <c r="BD112" s="216"/>
      <c r="BE112" s="216"/>
      <c r="BF112" s="216"/>
      <c r="BG112" s="216"/>
      <c r="BH112" s="216"/>
      <c r="BI112" s="216"/>
      <c r="BJ112" s="216"/>
      <c r="BK112" s="216"/>
      <c r="BL112" s="216"/>
      <c r="BM112" s="216"/>
      <c r="BN112" s="216"/>
      <c r="BO112" s="216"/>
      <c r="BP112" s="216"/>
      <c r="BQ112" s="216"/>
      <c r="BR112" s="216"/>
      <c r="BS112" s="216"/>
      <c r="BT112" s="216"/>
      <c r="BU112" s="216"/>
      <c r="BV112" s="216"/>
      <c r="BW112" s="216"/>
      <c r="BX112" s="216"/>
      <c r="BY112" s="216"/>
      <c r="BZ112" s="216"/>
      <c r="CA112" s="216"/>
      <c r="CB112" s="216"/>
      <c r="CC112" s="216"/>
      <c r="CD112" s="216"/>
      <c r="CE112" s="216"/>
    </row>
    <row r="113" spans="2:83" ht="13.5" customHeight="1" x14ac:dyDescent="0.2">
      <c r="B113" s="216"/>
      <c r="C113" s="216"/>
      <c r="D113" s="216"/>
      <c r="E113" s="216"/>
      <c r="F113" s="216"/>
      <c r="G113" s="216"/>
      <c r="H113" s="216"/>
      <c r="I113" s="216"/>
      <c r="J113" s="216"/>
      <c r="K113" s="216"/>
      <c r="L113" s="216"/>
      <c r="M113" s="216"/>
      <c r="N113" s="216"/>
      <c r="O113" s="216"/>
      <c r="P113" s="216"/>
      <c r="Q113" s="216"/>
      <c r="R113" s="216"/>
      <c r="S113" s="216"/>
      <c r="T113" s="216"/>
      <c r="U113" s="216"/>
      <c r="V113" s="216"/>
      <c r="W113" s="216"/>
      <c r="X113" s="216"/>
      <c r="Y113" s="216"/>
      <c r="Z113" s="216"/>
      <c r="AA113" s="216"/>
      <c r="AB113" s="216"/>
      <c r="AC113" s="216"/>
      <c r="AD113" s="216"/>
      <c r="AE113" s="216"/>
      <c r="AF113" s="216"/>
      <c r="AG113" s="216"/>
      <c r="AH113" s="216"/>
      <c r="AI113" s="216"/>
      <c r="AJ113" s="216"/>
      <c r="AK113" s="216"/>
      <c r="AL113" s="216"/>
      <c r="AM113" s="216"/>
      <c r="AN113" s="216"/>
      <c r="AO113" s="216"/>
      <c r="AP113" s="216"/>
      <c r="AQ113" s="216"/>
      <c r="AR113" s="216"/>
      <c r="AS113" s="216"/>
      <c r="AT113" s="216"/>
      <c r="AU113" s="216"/>
      <c r="AV113" s="216"/>
      <c r="AW113" s="216"/>
      <c r="AX113" s="216"/>
      <c r="AY113" s="216"/>
      <c r="AZ113" s="216"/>
      <c r="BA113" s="216"/>
      <c r="BB113" s="216"/>
      <c r="BC113" s="216"/>
      <c r="BD113" s="216"/>
      <c r="BE113" s="216"/>
      <c r="BF113" s="216"/>
      <c r="BG113" s="216"/>
      <c r="BH113" s="216"/>
      <c r="BI113" s="216"/>
      <c r="BJ113" s="216"/>
      <c r="BK113" s="216"/>
      <c r="BL113" s="216"/>
      <c r="BM113" s="216"/>
      <c r="BN113" s="216"/>
      <c r="BO113" s="216"/>
      <c r="BP113" s="216"/>
      <c r="BQ113" s="216"/>
      <c r="BR113" s="216"/>
      <c r="BS113" s="216"/>
      <c r="BT113" s="216"/>
      <c r="BU113" s="216"/>
      <c r="BV113" s="216"/>
      <c r="BW113" s="216"/>
      <c r="BX113" s="216"/>
      <c r="BY113" s="216"/>
      <c r="BZ113" s="216"/>
      <c r="CA113" s="216"/>
      <c r="CB113" s="216"/>
      <c r="CC113" s="216"/>
      <c r="CD113" s="216"/>
      <c r="CE113" s="216"/>
    </row>
    <row r="114" spans="2:83" ht="13.5" customHeight="1" x14ac:dyDescent="0.2">
      <c r="B114" s="216"/>
      <c r="C114" s="216"/>
      <c r="D114" s="216"/>
      <c r="E114" s="216"/>
      <c r="F114" s="216"/>
      <c r="G114" s="216"/>
      <c r="H114" s="216"/>
      <c r="I114" s="216"/>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c r="AQ114" s="216"/>
      <c r="AR114" s="216"/>
      <c r="AS114" s="216"/>
      <c r="AT114" s="216"/>
      <c r="AU114" s="216"/>
      <c r="AV114" s="216"/>
      <c r="AW114" s="216"/>
      <c r="AX114" s="216"/>
      <c r="AY114" s="216"/>
      <c r="AZ114" s="216"/>
      <c r="BA114" s="216"/>
      <c r="BB114" s="216"/>
      <c r="BC114" s="216"/>
      <c r="BD114" s="216"/>
      <c r="BE114" s="216"/>
      <c r="BF114" s="216"/>
      <c r="BG114" s="216"/>
      <c r="BH114" s="216"/>
      <c r="BI114" s="216"/>
      <c r="BJ114" s="216"/>
      <c r="BK114" s="216"/>
      <c r="BL114" s="216"/>
      <c r="BM114" s="216"/>
      <c r="BN114" s="216"/>
      <c r="BO114" s="216"/>
      <c r="BP114" s="216"/>
      <c r="BQ114" s="216"/>
      <c r="BR114" s="216"/>
      <c r="BS114" s="216"/>
      <c r="BT114" s="216"/>
      <c r="BU114" s="216"/>
      <c r="BV114" s="216"/>
      <c r="BW114" s="216"/>
      <c r="BX114" s="216"/>
      <c r="BY114" s="216"/>
      <c r="BZ114" s="216"/>
      <c r="CA114" s="216"/>
      <c r="CB114" s="216"/>
      <c r="CC114" s="216"/>
      <c r="CD114" s="216"/>
      <c r="CE114" s="216"/>
    </row>
    <row r="115" spans="2:83" ht="13.5" customHeight="1" x14ac:dyDescent="0.2">
      <c r="B115" s="216"/>
      <c r="C115" s="216"/>
      <c r="D115" s="216"/>
      <c r="E115" s="216"/>
      <c r="F115" s="216"/>
      <c r="G115" s="216"/>
      <c r="H115" s="216"/>
      <c r="I115" s="216"/>
      <c r="J115" s="216"/>
      <c r="K115" s="216"/>
      <c r="L115" s="216"/>
      <c r="M115" s="216"/>
      <c r="N115" s="216"/>
      <c r="O115" s="216"/>
      <c r="P115" s="216"/>
      <c r="Q115" s="216"/>
      <c r="R115" s="216"/>
      <c r="S115" s="216"/>
      <c r="T115" s="216"/>
      <c r="U115" s="216"/>
      <c r="V115" s="216"/>
      <c r="W115" s="216"/>
      <c r="X115" s="216"/>
      <c r="Y115" s="216"/>
      <c r="Z115" s="216"/>
      <c r="AA115" s="216"/>
      <c r="AB115" s="216"/>
      <c r="AC115" s="216"/>
      <c r="AD115" s="216"/>
      <c r="AE115" s="216"/>
      <c r="AF115" s="216"/>
      <c r="AG115" s="216"/>
      <c r="AH115" s="216"/>
      <c r="AI115" s="216"/>
      <c r="AJ115" s="216"/>
      <c r="AK115" s="216"/>
      <c r="AL115" s="216"/>
      <c r="AM115" s="216"/>
      <c r="AN115" s="216"/>
      <c r="AO115" s="216"/>
      <c r="AP115" s="216"/>
      <c r="AQ115" s="216"/>
      <c r="AR115" s="216"/>
      <c r="AS115" s="216"/>
      <c r="AT115" s="216"/>
      <c r="AU115" s="216"/>
      <c r="AV115" s="216"/>
      <c r="AW115" s="216"/>
      <c r="AX115" s="216"/>
      <c r="AY115" s="216"/>
      <c r="AZ115" s="216"/>
      <c r="BA115" s="216"/>
      <c r="BB115" s="216"/>
      <c r="BC115" s="216"/>
      <c r="BD115" s="216"/>
      <c r="BE115" s="216"/>
      <c r="BF115" s="216"/>
      <c r="BG115" s="216"/>
      <c r="BH115" s="216"/>
      <c r="BI115" s="216"/>
      <c r="BJ115" s="216"/>
      <c r="BK115" s="216"/>
      <c r="BL115" s="216"/>
      <c r="BM115" s="216"/>
      <c r="BN115" s="216"/>
      <c r="BO115" s="216"/>
      <c r="BP115" s="216"/>
      <c r="BQ115" s="216"/>
      <c r="BR115" s="216"/>
      <c r="BS115" s="216"/>
      <c r="BT115" s="216"/>
      <c r="BU115" s="216"/>
      <c r="BV115" s="216"/>
      <c r="BW115" s="216"/>
      <c r="BX115" s="216"/>
      <c r="BY115" s="216"/>
      <c r="BZ115" s="216"/>
      <c r="CA115" s="216"/>
      <c r="CB115" s="216"/>
      <c r="CC115" s="216"/>
      <c r="CD115" s="216"/>
      <c r="CE115" s="216"/>
    </row>
  </sheetData>
  <sheetProtection selectLockedCells="1" selectUnlockedCells="1"/>
  <mergeCells count="23">
    <mergeCell ref="C1:E1"/>
    <mergeCell ref="AM12:AO12"/>
    <mergeCell ref="AM14:AN14"/>
    <mergeCell ref="X49:Y49"/>
    <mergeCell ref="A50:A53"/>
    <mergeCell ref="X50:Y50"/>
    <mergeCell ref="E51:F51"/>
    <mergeCell ref="X51:Y51"/>
    <mergeCell ref="AD51:AI51"/>
    <mergeCell ref="X52:Y52"/>
    <mergeCell ref="X47:Y47"/>
    <mergeCell ref="AA47:AB47"/>
    <mergeCell ref="AA57:AB57"/>
    <mergeCell ref="A58:B58"/>
    <mergeCell ref="C59:D59"/>
    <mergeCell ref="B61:C61"/>
    <mergeCell ref="X53:Y53"/>
    <mergeCell ref="A57:C57"/>
    <mergeCell ref="F57:G57"/>
    <mergeCell ref="I57:J57"/>
    <mergeCell ref="N57:O57"/>
    <mergeCell ref="Q57:R57"/>
    <mergeCell ref="X57:Y57"/>
  </mergeCells>
  <conditionalFormatting sqref="B4:G17 F22:G22 B22 L22:M22 R22:S22 Y22 AD22:AE22 AJ22:AK22 C21:G21 J21:M21 P21:S21 V21:Y21 AB21:AE21 AH21:AK21 AE23:AK23 B23:W23 N14:AK17 N13:Q13 S13:AK13 N4:AK12 B19:AK20 B24:AK40">
    <cfRule type="cellIs" dxfId="1791" priority="364" stopIfTrue="1" operator="equal">
      <formula>""" """</formula>
    </cfRule>
  </conditionalFormatting>
  <conditionalFormatting sqref="AJ32">
    <cfRule type="cellIs" dxfId="1790" priority="365" operator="equal">
      <formula>"B"</formula>
    </cfRule>
  </conditionalFormatting>
  <conditionalFormatting sqref="J22">
    <cfRule type="cellIs" dxfId="1789" priority="352" operator="equal">
      <formula>"Z"</formula>
    </cfRule>
    <cfRule type="cellIs" dxfId="1788" priority="353" operator="equal">
      <formula>"KD"</formula>
    </cfRule>
    <cfRule type="cellIs" dxfId="1787" priority="354" operator="equal">
      <formula>"CV"</formula>
    </cfRule>
    <cfRule type="cellIs" dxfId="1786" priority="355" operator="equal">
      <formula>"V"</formula>
    </cfRule>
    <cfRule type="cellIs" dxfId="1785" priority="356" operator="equal">
      <formula>"F"</formula>
    </cfRule>
    <cfRule type="cellIs" dxfId="1784" priority="357" operator="equal">
      <formula>""" """</formula>
    </cfRule>
    <cfRule type="timePeriod" dxfId="1783" priority="358" timePeriod="today">
      <formula>FLOOR(J22,1)=TODAY()</formula>
    </cfRule>
  </conditionalFormatting>
  <conditionalFormatting sqref="P22">
    <cfRule type="cellIs" dxfId="1782" priority="345" operator="equal">
      <formula>"Z"</formula>
    </cfRule>
    <cfRule type="cellIs" dxfId="1781" priority="346" operator="equal">
      <formula>"KD"</formula>
    </cfRule>
    <cfRule type="cellIs" dxfId="1780" priority="347" operator="equal">
      <formula>"CV"</formula>
    </cfRule>
    <cfRule type="cellIs" dxfId="1779" priority="348" operator="equal">
      <formula>"V"</formula>
    </cfRule>
    <cfRule type="cellIs" dxfId="1778" priority="349" operator="equal">
      <formula>"F"</formula>
    </cfRule>
    <cfRule type="cellIs" dxfId="1777" priority="350" operator="equal">
      <formula>""" """</formula>
    </cfRule>
    <cfRule type="timePeriod" dxfId="1776" priority="351" timePeriod="today">
      <formula>FLOOR(P22,1)=TODAY()</formula>
    </cfRule>
  </conditionalFormatting>
  <conditionalFormatting sqref="V22">
    <cfRule type="cellIs" dxfId="1775" priority="338" operator="equal">
      <formula>"Z"</formula>
    </cfRule>
    <cfRule type="cellIs" dxfId="1774" priority="339" operator="equal">
      <formula>"KD"</formula>
    </cfRule>
    <cfRule type="cellIs" dxfId="1773" priority="340" operator="equal">
      <formula>"CV"</formula>
    </cfRule>
    <cfRule type="cellIs" dxfId="1772" priority="341" operator="equal">
      <formula>"V"</formula>
    </cfRule>
    <cfRule type="cellIs" dxfId="1771" priority="342" operator="equal">
      <formula>"F"</formula>
    </cfRule>
    <cfRule type="cellIs" dxfId="1770" priority="343" operator="equal">
      <formula>""" """</formula>
    </cfRule>
    <cfRule type="timePeriod" dxfId="1769" priority="344" timePeriod="today">
      <formula>FLOOR(V22,1)=TODAY()</formula>
    </cfRule>
  </conditionalFormatting>
  <conditionalFormatting sqref="AB22">
    <cfRule type="cellIs" dxfId="1768" priority="331" operator="equal">
      <formula>"Z"</formula>
    </cfRule>
    <cfRule type="cellIs" dxfId="1767" priority="332" operator="equal">
      <formula>"KD"</formula>
    </cfRule>
    <cfRule type="cellIs" dxfId="1766" priority="333" operator="equal">
      <formula>"CV"</formula>
    </cfRule>
    <cfRule type="cellIs" dxfId="1765" priority="334" operator="equal">
      <formula>"V"</formula>
    </cfRule>
    <cfRule type="cellIs" dxfId="1764" priority="335" operator="equal">
      <formula>"F"</formula>
    </cfRule>
    <cfRule type="cellIs" dxfId="1763" priority="336" operator="equal">
      <formula>""" """</formula>
    </cfRule>
    <cfRule type="timePeriod" dxfId="1762" priority="337" timePeriod="today">
      <formula>FLOOR(AB22,1)=TODAY()</formula>
    </cfRule>
  </conditionalFormatting>
  <conditionalFormatting sqref="AH22">
    <cfRule type="cellIs" dxfId="1761" priority="324" operator="equal">
      <formula>"Z"</formula>
    </cfRule>
    <cfRule type="cellIs" dxfId="1760" priority="325" operator="equal">
      <formula>"KD"</formula>
    </cfRule>
    <cfRule type="cellIs" dxfId="1759" priority="326" operator="equal">
      <formula>"CV"</formula>
    </cfRule>
    <cfRule type="cellIs" dxfId="1758" priority="327" operator="equal">
      <formula>"V"</formula>
    </cfRule>
    <cfRule type="cellIs" dxfId="1757" priority="328" operator="equal">
      <formula>"F"</formula>
    </cfRule>
    <cfRule type="cellIs" dxfId="1756" priority="329" operator="equal">
      <formula>""" """</formula>
    </cfRule>
    <cfRule type="timePeriod" dxfId="1755" priority="330" timePeriod="today">
      <formula>FLOOR(AH22,1)=TODAY()</formula>
    </cfRule>
  </conditionalFormatting>
  <conditionalFormatting sqref="B5:G13 N13:Q13 S13:AK13 N5:AK12 B28:AK36">
    <cfRule type="cellIs" dxfId="1754" priority="318" operator="equal">
      <formula>"1/2VNM"</formula>
    </cfRule>
    <cfRule type="cellIs" dxfId="1753" priority="319" operator="equal">
      <formula>"1/2VVM"</formula>
    </cfRule>
    <cfRule type="cellIs" dxfId="1752" priority="320" operator="equal">
      <formula>"1/2KDNM"</formula>
    </cfRule>
    <cfRule type="cellIs" dxfId="1751" priority="321" operator="equal">
      <formula>"1/2KDVM"</formula>
    </cfRule>
    <cfRule type="cellIs" dxfId="1750" priority="359" operator="equal">
      <formula>"Z"</formula>
    </cfRule>
    <cfRule type="cellIs" dxfId="1749" priority="361" operator="equal">
      <formula>"CV"</formula>
    </cfRule>
    <cfRule type="cellIs" dxfId="1748" priority="362" operator="equal">
      <formula>"V"</formula>
    </cfRule>
  </conditionalFormatting>
  <conditionalFormatting sqref="B5:G13 N13:Q13 S13:AK13 N5:AK12 B28:AK40">
    <cfRule type="cellIs" dxfId="1747" priority="360" operator="equal">
      <formula>"KD"</formula>
    </cfRule>
  </conditionalFormatting>
  <conditionalFormatting sqref="B5:G17 N14:AK17 N13:Q13 S13:AK13 N5:AK12 B28:AK40">
    <cfRule type="cellIs" dxfId="1746" priority="363" operator="equal">
      <formula>"F"</formula>
    </cfRule>
    <cfRule type="timePeriod" dxfId="1745" priority="366" timePeriod="today">
      <formula>FLOOR(B5,1)=TODAY()</formula>
    </cfRule>
  </conditionalFormatting>
  <conditionalFormatting sqref="B5:G14 N14:AK14 N13:Q13 S13:AK13 N5:AK12 B28:AK36">
    <cfRule type="cellIs" dxfId="1744" priority="323" operator="equal">
      <formula>"1/2CVNM"</formula>
    </cfRule>
  </conditionalFormatting>
  <conditionalFormatting sqref="B5:G14 N14:AK14 N13:Q13 S13:AK13 N5:AK12 B28:AK40">
    <cfRule type="cellIs" dxfId="1743" priority="322" operator="equal">
      <formula>"1/2CVVM"</formula>
    </cfRule>
  </conditionalFormatting>
  <conditionalFormatting sqref="C18">
    <cfRule type="cellIs" dxfId="1742" priority="311" operator="equal">
      <formula>"Z"</formula>
    </cfRule>
    <cfRule type="cellIs" dxfId="1741" priority="312" operator="equal">
      <formula>"KD"</formula>
    </cfRule>
    <cfRule type="cellIs" dxfId="1740" priority="313" operator="equal">
      <formula>"CV"</formula>
    </cfRule>
    <cfRule type="cellIs" dxfId="1739" priority="314" operator="equal">
      <formula>"V"</formula>
    </cfRule>
    <cfRule type="cellIs" dxfId="1738" priority="315" operator="equal">
      <formula>"F"</formula>
    </cfRule>
    <cfRule type="cellIs" dxfId="1737" priority="316" operator="equal">
      <formula>""" """</formula>
    </cfRule>
    <cfRule type="timePeriod" dxfId="1736" priority="317" timePeriod="today">
      <formula>FLOOR(C18,1)=TODAY()</formula>
    </cfRule>
  </conditionalFormatting>
  <conditionalFormatting sqref="C18">
    <cfRule type="cellIs" dxfId="1735" priority="304" operator="equal">
      <formula>"Z"</formula>
    </cfRule>
    <cfRule type="cellIs" dxfId="1734" priority="305" operator="equal">
      <formula>"KD"</formula>
    </cfRule>
    <cfRule type="cellIs" dxfId="1733" priority="306" operator="equal">
      <formula>"CV"</formula>
    </cfRule>
    <cfRule type="cellIs" dxfId="1732" priority="307" operator="equal">
      <formula>"V"</formula>
    </cfRule>
    <cfRule type="cellIs" dxfId="1731" priority="308" operator="equal">
      <formula>"F"</formula>
    </cfRule>
    <cfRule type="cellIs" dxfId="1730" priority="309" operator="equal">
      <formula>""" """</formula>
    </cfRule>
    <cfRule type="timePeriod" dxfId="1729" priority="310" timePeriod="today">
      <formula>FLOOR(C18,1)=TODAY()</formula>
    </cfRule>
  </conditionalFormatting>
  <conditionalFormatting sqref="D18">
    <cfRule type="cellIs" dxfId="1728" priority="297" operator="equal">
      <formula>"Z"</formula>
    </cfRule>
    <cfRule type="cellIs" dxfId="1727" priority="298" operator="equal">
      <formula>"KD"</formula>
    </cfRule>
    <cfRule type="cellIs" dxfId="1726" priority="299" operator="equal">
      <formula>"CV"</formula>
    </cfRule>
    <cfRule type="cellIs" dxfId="1725" priority="300" operator="equal">
      <formula>"V"</formula>
    </cfRule>
    <cfRule type="cellIs" dxfId="1724" priority="301" operator="equal">
      <formula>"F"</formula>
    </cfRule>
    <cfRule type="cellIs" dxfId="1723" priority="302" operator="equal">
      <formula>""" """</formula>
    </cfRule>
    <cfRule type="timePeriod" dxfId="1722" priority="303" timePeriod="today">
      <formula>FLOOR(D18,1)=TODAY()</formula>
    </cfRule>
  </conditionalFormatting>
  <conditionalFormatting sqref="D18">
    <cfRule type="cellIs" dxfId="1721" priority="290" operator="equal">
      <formula>"Z"</formula>
    </cfRule>
    <cfRule type="cellIs" dxfId="1720" priority="291" operator="equal">
      <formula>"KD"</formula>
    </cfRule>
    <cfRule type="cellIs" dxfId="1719" priority="292" operator="equal">
      <formula>"CV"</formula>
    </cfRule>
    <cfRule type="cellIs" dxfId="1718" priority="293" operator="equal">
      <formula>"V"</formula>
    </cfRule>
    <cfRule type="cellIs" dxfId="1717" priority="294" operator="equal">
      <formula>"F"</formula>
    </cfRule>
    <cfRule type="cellIs" dxfId="1716" priority="295" operator="equal">
      <formula>""" """</formula>
    </cfRule>
    <cfRule type="timePeriod" dxfId="1715" priority="296" timePeriod="today">
      <formula>FLOOR(D18,1)=TODAY()</formula>
    </cfRule>
  </conditionalFormatting>
  <conditionalFormatting sqref="E18">
    <cfRule type="cellIs" dxfId="1714" priority="283" operator="equal">
      <formula>"Z"</formula>
    </cfRule>
    <cfRule type="cellIs" dxfId="1713" priority="284" operator="equal">
      <formula>"KD"</formula>
    </cfRule>
    <cfRule type="cellIs" dxfId="1712" priority="285" operator="equal">
      <formula>"CV"</formula>
    </cfRule>
    <cfRule type="cellIs" dxfId="1711" priority="286" operator="equal">
      <formula>"V"</formula>
    </cfRule>
    <cfRule type="cellIs" dxfId="1710" priority="287" operator="equal">
      <formula>"F"</formula>
    </cfRule>
    <cfRule type="cellIs" dxfId="1709" priority="288" operator="equal">
      <formula>""" """</formula>
    </cfRule>
    <cfRule type="timePeriod" dxfId="1708" priority="289" timePeriod="today">
      <formula>FLOOR(E18,1)=TODAY()</formula>
    </cfRule>
  </conditionalFormatting>
  <conditionalFormatting sqref="E18">
    <cfRule type="cellIs" dxfId="1707" priority="276" operator="equal">
      <formula>"Z"</formula>
    </cfRule>
    <cfRule type="cellIs" dxfId="1706" priority="277" operator="equal">
      <formula>"KD"</formula>
    </cfRule>
    <cfRule type="cellIs" dxfId="1705" priority="278" operator="equal">
      <formula>"CV"</formula>
    </cfRule>
    <cfRule type="cellIs" dxfId="1704" priority="279" operator="equal">
      <formula>"V"</formula>
    </cfRule>
    <cfRule type="cellIs" dxfId="1703" priority="280" operator="equal">
      <formula>"F"</formula>
    </cfRule>
    <cfRule type="cellIs" dxfId="1702" priority="281" operator="equal">
      <formula>""" """</formula>
    </cfRule>
    <cfRule type="timePeriod" dxfId="1701" priority="282" timePeriod="today">
      <formula>FLOOR(E18,1)=TODAY()</formula>
    </cfRule>
  </conditionalFormatting>
  <conditionalFormatting sqref="F18">
    <cfRule type="cellIs" dxfId="1700" priority="269" operator="equal">
      <formula>"Z"</formula>
    </cfRule>
    <cfRule type="cellIs" dxfId="1699" priority="270" operator="equal">
      <formula>"KD"</formula>
    </cfRule>
    <cfRule type="cellIs" dxfId="1698" priority="271" operator="equal">
      <formula>"CV"</formula>
    </cfRule>
    <cfRule type="cellIs" dxfId="1697" priority="272" operator="equal">
      <formula>"V"</formula>
    </cfRule>
    <cfRule type="cellIs" dxfId="1696" priority="273" operator="equal">
      <formula>"F"</formula>
    </cfRule>
    <cfRule type="cellIs" dxfId="1695" priority="274" operator="equal">
      <formula>""" """</formula>
    </cfRule>
    <cfRule type="timePeriod" dxfId="1694" priority="275" timePeriod="today">
      <formula>FLOOR(F18,1)=TODAY()</formula>
    </cfRule>
  </conditionalFormatting>
  <conditionalFormatting sqref="F18">
    <cfRule type="cellIs" dxfId="1693" priority="262" operator="equal">
      <formula>"Z"</formula>
    </cfRule>
    <cfRule type="cellIs" dxfId="1692" priority="263" operator="equal">
      <formula>"KD"</formula>
    </cfRule>
    <cfRule type="cellIs" dxfId="1691" priority="264" operator="equal">
      <formula>"CV"</formula>
    </cfRule>
    <cfRule type="cellIs" dxfId="1690" priority="265" operator="equal">
      <formula>"V"</formula>
    </cfRule>
    <cfRule type="cellIs" dxfId="1689" priority="266" operator="equal">
      <formula>"F"</formula>
    </cfRule>
    <cfRule type="cellIs" dxfId="1688" priority="267" operator="equal">
      <formula>""" """</formula>
    </cfRule>
    <cfRule type="timePeriod" dxfId="1687" priority="268" timePeriod="today">
      <formula>FLOOR(F18,1)=TODAY()</formula>
    </cfRule>
  </conditionalFormatting>
  <conditionalFormatting sqref="G18">
    <cfRule type="cellIs" dxfId="1686" priority="255" operator="equal">
      <formula>"Z"</formula>
    </cfRule>
    <cfRule type="cellIs" dxfId="1685" priority="256" operator="equal">
      <formula>"KD"</formula>
    </cfRule>
    <cfRule type="cellIs" dxfId="1684" priority="257" operator="equal">
      <formula>"CV"</formula>
    </cfRule>
    <cfRule type="cellIs" dxfId="1683" priority="258" operator="equal">
      <formula>"V"</formula>
    </cfRule>
    <cfRule type="cellIs" dxfId="1682" priority="259" operator="equal">
      <formula>"F"</formula>
    </cfRule>
    <cfRule type="cellIs" dxfId="1681" priority="260" operator="equal">
      <formula>""" """</formula>
    </cfRule>
    <cfRule type="timePeriod" dxfId="1680" priority="261" timePeriod="today">
      <formula>FLOOR(G18,1)=TODAY()</formula>
    </cfRule>
  </conditionalFormatting>
  <conditionalFormatting sqref="G18">
    <cfRule type="cellIs" dxfId="1679" priority="248" operator="equal">
      <formula>"Z"</formula>
    </cfRule>
    <cfRule type="cellIs" dxfId="1678" priority="249" operator="equal">
      <formula>"KD"</formula>
    </cfRule>
    <cfRule type="cellIs" dxfId="1677" priority="250" operator="equal">
      <formula>"CV"</formula>
    </cfRule>
    <cfRule type="cellIs" dxfId="1676" priority="251" operator="equal">
      <formula>"V"</formula>
    </cfRule>
    <cfRule type="cellIs" dxfId="1675" priority="252" operator="equal">
      <formula>"F"</formula>
    </cfRule>
    <cfRule type="cellIs" dxfId="1674" priority="253" operator="equal">
      <formula>""" """</formula>
    </cfRule>
    <cfRule type="timePeriod" dxfId="1673" priority="254" timePeriod="today">
      <formula>FLOOR(G18,1)=TODAY()</formula>
    </cfRule>
  </conditionalFormatting>
  <conditionalFormatting sqref="H18">
    <cfRule type="cellIs" dxfId="1672" priority="241" operator="equal">
      <formula>"Z"</formula>
    </cfRule>
    <cfRule type="cellIs" dxfId="1671" priority="242" operator="equal">
      <formula>"KD"</formula>
    </cfRule>
    <cfRule type="cellIs" dxfId="1670" priority="243" operator="equal">
      <formula>"CV"</formula>
    </cfRule>
    <cfRule type="cellIs" dxfId="1669" priority="244" operator="equal">
      <formula>"V"</formula>
    </cfRule>
    <cfRule type="cellIs" dxfId="1668" priority="245" operator="equal">
      <formula>"F"</formula>
    </cfRule>
    <cfRule type="cellIs" dxfId="1667" priority="246" operator="equal">
      <formula>""" """</formula>
    </cfRule>
    <cfRule type="timePeriod" dxfId="1666" priority="247" timePeriod="today">
      <formula>FLOOR(H18,1)=TODAY()</formula>
    </cfRule>
  </conditionalFormatting>
  <conditionalFormatting sqref="H18">
    <cfRule type="cellIs" dxfId="1665" priority="234" operator="equal">
      <formula>"Z"</formula>
    </cfRule>
    <cfRule type="cellIs" dxfId="1664" priority="235" operator="equal">
      <formula>"KD"</formula>
    </cfRule>
    <cfRule type="cellIs" dxfId="1663" priority="236" operator="equal">
      <formula>"CV"</formula>
    </cfRule>
    <cfRule type="cellIs" dxfId="1662" priority="237" operator="equal">
      <formula>"V"</formula>
    </cfRule>
    <cfRule type="cellIs" dxfId="1661" priority="238" operator="equal">
      <formula>"F"</formula>
    </cfRule>
    <cfRule type="cellIs" dxfId="1660" priority="239" operator="equal">
      <formula>""" """</formula>
    </cfRule>
    <cfRule type="timePeriod" dxfId="1659" priority="240" timePeriod="today">
      <formula>FLOOR(H18,1)=TODAY()</formula>
    </cfRule>
  </conditionalFormatting>
  <conditionalFormatting sqref="I18:AK18">
    <cfRule type="cellIs" dxfId="1658" priority="227" operator="equal">
      <formula>"Z"</formula>
    </cfRule>
    <cfRule type="cellIs" dxfId="1657" priority="228" operator="equal">
      <formula>"KD"</formula>
    </cfRule>
    <cfRule type="cellIs" dxfId="1656" priority="229" operator="equal">
      <formula>"CV"</formula>
    </cfRule>
    <cfRule type="cellIs" dxfId="1655" priority="230" operator="equal">
      <formula>"V"</formula>
    </cfRule>
    <cfRule type="cellIs" dxfId="1654" priority="231" operator="equal">
      <formula>"F"</formula>
    </cfRule>
    <cfRule type="cellIs" dxfId="1653" priority="232" operator="equal">
      <formula>""" """</formula>
    </cfRule>
    <cfRule type="timePeriod" dxfId="1652" priority="233" timePeriod="today">
      <formula>FLOOR(I18,1)=TODAY()</formula>
    </cfRule>
  </conditionalFormatting>
  <conditionalFormatting sqref="I18:AK18">
    <cfRule type="cellIs" dxfId="1651" priority="220" operator="equal">
      <formula>"Z"</formula>
    </cfRule>
    <cfRule type="cellIs" dxfId="1650" priority="221" operator="equal">
      <formula>"KD"</formula>
    </cfRule>
    <cfRule type="cellIs" dxfId="1649" priority="222" operator="equal">
      <formula>"CV"</formula>
    </cfRule>
    <cfRule type="cellIs" dxfId="1648" priority="223" operator="equal">
      <formula>"V"</formula>
    </cfRule>
    <cfRule type="cellIs" dxfId="1647" priority="224" operator="equal">
      <formula>"F"</formula>
    </cfRule>
    <cfRule type="cellIs" dxfId="1646" priority="225" operator="equal">
      <formula>""" """</formula>
    </cfRule>
    <cfRule type="timePeriod" dxfId="1645" priority="226" timePeriod="today">
      <formula>FLOOR(I18,1)=TODAY()</formula>
    </cfRule>
  </conditionalFormatting>
  <conditionalFormatting sqref="H4:M17">
    <cfRule type="cellIs" dxfId="1644" priority="213" operator="equal">
      <formula>"Z"</formula>
    </cfRule>
    <cfRule type="cellIs" dxfId="1643" priority="214" operator="equal">
      <formula>"KD"</formula>
    </cfRule>
    <cfRule type="cellIs" dxfId="1642" priority="215" operator="equal">
      <formula>"CV"</formula>
    </cfRule>
    <cfRule type="cellIs" dxfId="1641" priority="216" operator="equal">
      <formula>"V"</formula>
    </cfRule>
    <cfRule type="cellIs" dxfId="1640" priority="217" operator="equal">
      <formula>"F"</formula>
    </cfRule>
    <cfRule type="cellIs" dxfId="1639" priority="218" operator="equal">
      <formula>""" """</formula>
    </cfRule>
    <cfRule type="timePeriod" dxfId="1638" priority="219" timePeriod="today">
      <formula>FLOOR(H4,1)=TODAY()</formula>
    </cfRule>
  </conditionalFormatting>
  <conditionalFormatting sqref="B18">
    <cfRule type="cellIs" dxfId="1637" priority="206" operator="equal">
      <formula>"Z"</formula>
    </cfRule>
    <cfRule type="cellIs" dxfId="1636" priority="207" operator="equal">
      <formula>"KD"</formula>
    </cfRule>
    <cfRule type="cellIs" dxfId="1635" priority="208" operator="equal">
      <formula>"CV"</formula>
    </cfRule>
    <cfRule type="cellIs" dxfId="1634" priority="209" operator="equal">
      <formula>"V"</formula>
    </cfRule>
    <cfRule type="cellIs" dxfId="1633" priority="210" operator="equal">
      <formula>"F"</formula>
    </cfRule>
    <cfRule type="cellIs" dxfId="1632" priority="211" operator="equal">
      <formula>""" """</formula>
    </cfRule>
    <cfRule type="timePeriod" dxfId="1631" priority="212" timePeriod="today">
      <formula>FLOOR(B18,1)=TODAY()</formula>
    </cfRule>
  </conditionalFormatting>
  <conditionalFormatting sqref="B18">
    <cfRule type="cellIs" dxfId="1630" priority="199" operator="equal">
      <formula>"Z"</formula>
    </cfRule>
    <cfRule type="cellIs" dxfId="1629" priority="200" operator="equal">
      <formula>"KD"</formula>
    </cfRule>
    <cfRule type="cellIs" dxfId="1628" priority="201" operator="equal">
      <formula>"CV"</formula>
    </cfRule>
    <cfRule type="cellIs" dxfId="1627" priority="202" operator="equal">
      <formula>"V"</formula>
    </cfRule>
    <cfRule type="cellIs" dxfId="1626" priority="203" operator="equal">
      <formula>"F"</formula>
    </cfRule>
    <cfRule type="cellIs" dxfId="1625" priority="204" operator="equal">
      <formula>""" """</formula>
    </cfRule>
    <cfRule type="timePeriod" dxfId="1624" priority="205" timePeriod="today">
      <formula>FLOOR(B18,1)=TODAY()</formula>
    </cfRule>
  </conditionalFormatting>
  <conditionalFormatting sqref="I21">
    <cfRule type="cellIs" dxfId="1623" priority="198" stopIfTrue="1" operator="equal">
      <formula>""" """</formula>
    </cfRule>
  </conditionalFormatting>
  <conditionalFormatting sqref="O21">
    <cfRule type="cellIs" dxfId="1622" priority="197" stopIfTrue="1" operator="equal">
      <formula>""" """</formula>
    </cfRule>
  </conditionalFormatting>
  <conditionalFormatting sqref="U21">
    <cfRule type="cellIs" dxfId="1621" priority="196" stopIfTrue="1" operator="equal">
      <formula>""" """</formula>
    </cfRule>
  </conditionalFormatting>
  <conditionalFormatting sqref="AA21">
    <cfRule type="cellIs" dxfId="1620" priority="195" stopIfTrue="1" operator="equal">
      <formula>""" """</formula>
    </cfRule>
  </conditionalFormatting>
  <conditionalFormatting sqref="AF21:AG21">
    <cfRule type="cellIs" dxfId="1619" priority="194" stopIfTrue="1" operator="equal">
      <formula>""" """</formula>
    </cfRule>
  </conditionalFormatting>
  <conditionalFormatting sqref="H22">
    <cfRule type="cellIs" dxfId="1618" priority="193" stopIfTrue="1" operator="equal">
      <formula>""" """</formula>
    </cfRule>
  </conditionalFormatting>
  <conditionalFormatting sqref="N22">
    <cfRule type="cellIs" dxfId="1617" priority="192" stopIfTrue="1" operator="equal">
      <formula>""" """</formula>
    </cfRule>
  </conditionalFormatting>
  <conditionalFormatting sqref="T22">
    <cfRule type="cellIs" dxfId="1616" priority="191" stopIfTrue="1" operator="equal">
      <formula>""" """</formula>
    </cfRule>
  </conditionalFormatting>
  <conditionalFormatting sqref="Z22">
    <cfRule type="cellIs" dxfId="1615" priority="190" stopIfTrue="1" operator="equal">
      <formula>""" """</formula>
    </cfRule>
  </conditionalFormatting>
  <conditionalFormatting sqref="AF22">
    <cfRule type="cellIs" dxfId="1614" priority="189" stopIfTrue="1" operator="equal">
      <formula>""" """</formula>
    </cfRule>
  </conditionalFormatting>
  <conditionalFormatting sqref="F45:G45 B45 L45:M45 R45:S45 Y45 AD45:AE45 AJ45:AK45 B42:AK42 J44:M44 P44:S44 V44:Y44 AB44:AE44 AH44:AK44 C44:G44">
    <cfRule type="cellIs" dxfId="1613" priority="188" stopIfTrue="1" operator="equal">
      <formula>""" """</formula>
    </cfRule>
  </conditionalFormatting>
  <conditionalFormatting sqref="J45">
    <cfRule type="cellIs" dxfId="1612" priority="181" operator="equal">
      <formula>"Z"</formula>
    </cfRule>
    <cfRule type="cellIs" dxfId="1611" priority="182" operator="equal">
      <formula>"KD"</formula>
    </cfRule>
    <cfRule type="cellIs" dxfId="1610" priority="183" operator="equal">
      <formula>"CV"</formula>
    </cfRule>
    <cfRule type="cellIs" dxfId="1609" priority="184" operator="equal">
      <formula>"V"</formula>
    </cfRule>
    <cfRule type="cellIs" dxfId="1608" priority="185" operator="equal">
      <formula>"F"</formula>
    </cfRule>
    <cfRule type="cellIs" dxfId="1607" priority="186" operator="equal">
      <formula>""" """</formula>
    </cfRule>
    <cfRule type="timePeriod" dxfId="1606" priority="187" timePeriod="today">
      <formula>FLOOR(J45,1)=TODAY()</formula>
    </cfRule>
  </conditionalFormatting>
  <conditionalFormatting sqref="P45">
    <cfRule type="cellIs" dxfId="1605" priority="174" operator="equal">
      <formula>"Z"</formula>
    </cfRule>
    <cfRule type="cellIs" dxfId="1604" priority="175" operator="equal">
      <formula>"KD"</formula>
    </cfRule>
    <cfRule type="cellIs" dxfId="1603" priority="176" operator="equal">
      <formula>"CV"</formula>
    </cfRule>
    <cfRule type="cellIs" dxfId="1602" priority="177" operator="equal">
      <formula>"V"</formula>
    </cfRule>
    <cfRule type="cellIs" dxfId="1601" priority="178" operator="equal">
      <formula>"F"</formula>
    </cfRule>
    <cfRule type="cellIs" dxfId="1600" priority="179" operator="equal">
      <formula>""" """</formula>
    </cfRule>
    <cfRule type="timePeriod" dxfId="1599" priority="180" timePeriod="today">
      <formula>FLOOR(P45,1)=TODAY()</formula>
    </cfRule>
  </conditionalFormatting>
  <conditionalFormatting sqref="V45">
    <cfRule type="cellIs" dxfId="1598" priority="167" operator="equal">
      <formula>"Z"</formula>
    </cfRule>
    <cfRule type="cellIs" dxfId="1597" priority="168" operator="equal">
      <formula>"KD"</formula>
    </cfRule>
    <cfRule type="cellIs" dxfId="1596" priority="169" operator="equal">
      <formula>"CV"</formula>
    </cfRule>
    <cfRule type="cellIs" dxfId="1595" priority="170" operator="equal">
      <formula>"V"</formula>
    </cfRule>
    <cfRule type="cellIs" dxfId="1594" priority="171" operator="equal">
      <formula>"F"</formula>
    </cfRule>
    <cfRule type="cellIs" dxfId="1593" priority="172" operator="equal">
      <formula>""" """</formula>
    </cfRule>
    <cfRule type="timePeriod" dxfId="1592" priority="173" timePeriod="today">
      <formula>FLOOR(V45,1)=TODAY()</formula>
    </cfRule>
  </conditionalFormatting>
  <conditionalFormatting sqref="AB45">
    <cfRule type="cellIs" dxfId="1591" priority="160" operator="equal">
      <formula>"Z"</formula>
    </cfRule>
    <cfRule type="cellIs" dxfId="1590" priority="161" operator="equal">
      <formula>"KD"</formula>
    </cfRule>
    <cfRule type="cellIs" dxfId="1589" priority="162" operator="equal">
      <formula>"CV"</formula>
    </cfRule>
    <cfRule type="cellIs" dxfId="1588" priority="163" operator="equal">
      <formula>"V"</formula>
    </cfRule>
    <cfRule type="cellIs" dxfId="1587" priority="164" operator="equal">
      <formula>"F"</formula>
    </cfRule>
    <cfRule type="cellIs" dxfId="1586" priority="165" operator="equal">
      <formula>""" """</formula>
    </cfRule>
    <cfRule type="timePeriod" dxfId="1585" priority="166" timePeriod="today">
      <formula>FLOOR(AB45,1)=TODAY()</formula>
    </cfRule>
  </conditionalFormatting>
  <conditionalFormatting sqref="AH45">
    <cfRule type="cellIs" dxfId="1584" priority="153" operator="equal">
      <formula>"Z"</formula>
    </cfRule>
    <cfRule type="cellIs" dxfId="1583" priority="154" operator="equal">
      <formula>"KD"</formula>
    </cfRule>
    <cfRule type="cellIs" dxfId="1582" priority="155" operator="equal">
      <formula>"CV"</formula>
    </cfRule>
    <cfRule type="cellIs" dxfId="1581" priority="156" operator="equal">
      <formula>"V"</formula>
    </cfRule>
    <cfRule type="cellIs" dxfId="1580" priority="157" operator="equal">
      <formula>"F"</formula>
    </cfRule>
    <cfRule type="cellIs" dxfId="1579" priority="158" operator="equal">
      <formula>""" """</formula>
    </cfRule>
    <cfRule type="timePeriod" dxfId="1578" priority="159" timePeriod="today">
      <formula>FLOOR(AH45,1)=TODAY()</formula>
    </cfRule>
  </conditionalFormatting>
  <conditionalFormatting sqref="C41">
    <cfRule type="cellIs" dxfId="1577" priority="146" operator="equal">
      <formula>"Z"</formula>
    </cfRule>
    <cfRule type="cellIs" dxfId="1576" priority="147" operator="equal">
      <formula>"KD"</formula>
    </cfRule>
    <cfRule type="cellIs" dxfId="1575" priority="148" operator="equal">
      <formula>"CV"</formula>
    </cfRule>
    <cfRule type="cellIs" dxfId="1574" priority="149" operator="equal">
      <formula>"V"</formula>
    </cfRule>
    <cfRule type="cellIs" dxfId="1573" priority="150" operator="equal">
      <formula>"F"</formula>
    </cfRule>
    <cfRule type="cellIs" dxfId="1572" priority="151" operator="equal">
      <formula>""" """</formula>
    </cfRule>
    <cfRule type="timePeriod" dxfId="1571" priority="152" timePeriod="today">
      <formula>FLOOR(C41,1)=TODAY()</formula>
    </cfRule>
  </conditionalFormatting>
  <conditionalFormatting sqref="C41">
    <cfRule type="cellIs" dxfId="1570" priority="139" operator="equal">
      <formula>"Z"</formula>
    </cfRule>
    <cfRule type="cellIs" dxfId="1569" priority="140" operator="equal">
      <formula>"KD"</formula>
    </cfRule>
    <cfRule type="cellIs" dxfId="1568" priority="141" operator="equal">
      <formula>"CV"</formula>
    </cfRule>
    <cfRule type="cellIs" dxfId="1567" priority="142" operator="equal">
      <formula>"V"</formula>
    </cfRule>
    <cfRule type="cellIs" dxfId="1566" priority="143" operator="equal">
      <formula>"F"</formula>
    </cfRule>
    <cfRule type="cellIs" dxfId="1565" priority="144" operator="equal">
      <formula>""" """</formula>
    </cfRule>
    <cfRule type="timePeriod" dxfId="1564" priority="145" timePeriod="today">
      <formula>FLOOR(C41,1)=TODAY()</formula>
    </cfRule>
  </conditionalFormatting>
  <conditionalFormatting sqref="D41">
    <cfRule type="cellIs" dxfId="1563" priority="132" operator="equal">
      <formula>"Z"</formula>
    </cfRule>
    <cfRule type="cellIs" dxfId="1562" priority="133" operator="equal">
      <formula>"KD"</formula>
    </cfRule>
    <cfRule type="cellIs" dxfId="1561" priority="134" operator="equal">
      <formula>"CV"</formula>
    </cfRule>
    <cfRule type="cellIs" dxfId="1560" priority="135" operator="equal">
      <formula>"V"</formula>
    </cfRule>
    <cfRule type="cellIs" dxfId="1559" priority="136" operator="equal">
      <formula>"F"</formula>
    </cfRule>
    <cfRule type="cellIs" dxfId="1558" priority="137" operator="equal">
      <formula>""" """</formula>
    </cfRule>
    <cfRule type="timePeriod" dxfId="1557" priority="138" timePeriod="today">
      <formula>FLOOR(D41,1)=TODAY()</formula>
    </cfRule>
  </conditionalFormatting>
  <conditionalFormatting sqref="D41">
    <cfRule type="cellIs" dxfId="1556" priority="125" operator="equal">
      <formula>"Z"</formula>
    </cfRule>
    <cfRule type="cellIs" dxfId="1555" priority="126" operator="equal">
      <formula>"KD"</formula>
    </cfRule>
    <cfRule type="cellIs" dxfId="1554" priority="127" operator="equal">
      <formula>"CV"</formula>
    </cfRule>
    <cfRule type="cellIs" dxfId="1553" priority="128" operator="equal">
      <formula>"V"</formula>
    </cfRule>
    <cfRule type="cellIs" dxfId="1552" priority="129" operator="equal">
      <formula>"F"</formula>
    </cfRule>
    <cfRule type="cellIs" dxfId="1551" priority="130" operator="equal">
      <formula>""" """</formula>
    </cfRule>
    <cfRule type="timePeriod" dxfId="1550" priority="131" timePeriod="today">
      <formula>FLOOR(D41,1)=TODAY()</formula>
    </cfRule>
  </conditionalFormatting>
  <conditionalFormatting sqref="E41">
    <cfRule type="cellIs" dxfId="1549" priority="118" operator="equal">
      <formula>"Z"</formula>
    </cfRule>
    <cfRule type="cellIs" dxfId="1548" priority="119" operator="equal">
      <formula>"KD"</formula>
    </cfRule>
    <cfRule type="cellIs" dxfId="1547" priority="120" operator="equal">
      <formula>"CV"</formula>
    </cfRule>
    <cfRule type="cellIs" dxfId="1546" priority="121" operator="equal">
      <formula>"V"</formula>
    </cfRule>
    <cfRule type="cellIs" dxfId="1545" priority="122" operator="equal">
      <formula>"F"</formula>
    </cfRule>
    <cfRule type="cellIs" dxfId="1544" priority="123" operator="equal">
      <formula>""" """</formula>
    </cfRule>
    <cfRule type="timePeriod" dxfId="1543" priority="124" timePeriod="today">
      <formula>FLOOR(E41,1)=TODAY()</formula>
    </cfRule>
  </conditionalFormatting>
  <conditionalFormatting sqref="E41">
    <cfRule type="cellIs" dxfId="1542" priority="111" operator="equal">
      <formula>"Z"</formula>
    </cfRule>
    <cfRule type="cellIs" dxfId="1541" priority="112" operator="equal">
      <formula>"KD"</formula>
    </cfRule>
    <cfRule type="cellIs" dxfId="1540" priority="113" operator="equal">
      <formula>"CV"</formula>
    </cfRule>
    <cfRule type="cellIs" dxfId="1539" priority="114" operator="equal">
      <formula>"V"</formula>
    </cfRule>
    <cfRule type="cellIs" dxfId="1538" priority="115" operator="equal">
      <formula>"F"</formula>
    </cfRule>
    <cfRule type="cellIs" dxfId="1537" priority="116" operator="equal">
      <formula>""" """</formula>
    </cfRule>
    <cfRule type="timePeriod" dxfId="1536" priority="117" timePeriod="today">
      <formula>FLOOR(E41,1)=TODAY()</formula>
    </cfRule>
  </conditionalFormatting>
  <conditionalFormatting sqref="F41">
    <cfRule type="cellIs" dxfId="1535" priority="104" operator="equal">
      <formula>"Z"</formula>
    </cfRule>
    <cfRule type="cellIs" dxfId="1534" priority="105" operator="equal">
      <formula>"KD"</formula>
    </cfRule>
    <cfRule type="cellIs" dxfId="1533" priority="106" operator="equal">
      <formula>"CV"</formula>
    </cfRule>
    <cfRule type="cellIs" dxfId="1532" priority="107" operator="equal">
      <formula>"V"</formula>
    </cfRule>
    <cfRule type="cellIs" dxfId="1531" priority="108" operator="equal">
      <formula>"F"</formula>
    </cfRule>
    <cfRule type="cellIs" dxfId="1530" priority="109" operator="equal">
      <formula>""" """</formula>
    </cfRule>
    <cfRule type="timePeriod" dxfId="1529" priority="110" timePeriod="today">
      <formula>FLOOR(F41,1)=TODAY()</formula>
    </cfRule>
  </conditionalFormatting>
  <conditionalFormatting sqref="F41">
    <cfRule type="cellIs" dxfId="1528" priority="97" operator="equal">
      <formula>"Z"</formula>
    </cfRule>
    <cfRule type="cellIs" dxfId="1527" priority="98" operator="equal">
      <formula>"KD"</formula>
    </cfRule>
    <cfRule type="cellIs" dxfId="1526" priority="99" operator="equal">
      <formula>"CV"</formula>
    </cfRule>
    <cfRule type="cellIs" dxfId="1525" priority="100" operator="equal">
      <formula>"V"</formula>
    </cfRule>
    <cfRule type="cellIs" dxfId="1524" priority="101" operator="equal">
      <formula>"F"</formula>
    </cfRule>
    <cfRule type="cellIs" dxfId="1523" priority="102" operator="equal">
      <formula>""" """</formula>
    </cfRule>
    <cfRule type="timePeriod" dxfId="1522" priority="103" timePeriod="today">
      <formula>FLOOR(F41,1)=TODAY()</formula>
    </cfRule>
  </conditionalFormatting>
  <conditionalFormatting sqref="G41">
    <cfRule type="cellIs" dxfId="1521" priority="90" operator="equal">
      <formula>"Z"</formula>
    </cfRule>
    <cfRule type="cellIs" dxfId="1520" priority="91" operator="equal">
      <formula>"KD"</formula>
    </cfRule>
    <cfRule type="cellIs" dxfId="1519" priority="92" operator="equal">
      <formula>"CV"</formula>
    </cfRule>
    <cfRule type="cellIs" dxfId="1518" priority="93" operator="equal">
      <formula>"V"</formula>
    </cfRule>
    <cfRule type="cellIs" dxfId="1517" priority="94" operator="equal">
      <formula>"F"</formula>
    </cfRule>
    <cfRule type="cellIs" dxfId="1516" priority="95" operator="equal">
      <formula>""" """</formula>
    </cfRule>
    <cfRule type="timePeriod" dxfId="1515" priority="96" timePeriod="today">
      <formula>FLOOR(G41,1)=TODAY()</formula>
    </cfRule>
  </conditionalFormatting>
  <conditionalFormatting sqref="G41">
    <cfRule type="cellIs" dxfId="1514" priority="83" operator="equal">
      <formula>"Z"</formula>
    </cfRule>
    <cfRule type="cellIs" dxfId="1513" priority="84" operator="equal">
      <formula>"KD"</formula>
    </cfRule>
    <cfRule type="cellIs" dxfId="1512" priority="85" operator="equal">
      <formula>"CV"</formula>
    </cfRule>
    <cfRule type="cellIs" dxfId="1511" priority="86" operator="equal">
      <formula>"V"</formula>
    </cfRule>
    <cfRule type="cellIs" dxfId="1510" priority="87" operator="equal">
      <formula>"F"</formula>
    </cfRule>
    <cfRule type="cellIs" dxfId="1509" priority="88" operator="equal">
      <formula>""" """</formula>
    </cfRule>
    <cfRule type="timePeriod" dxfId="1508" priority="89" timePeriod="today">
      <formula>FLOOR(G41,1)=TODAY()</formula>
    </cfRule>
  </conditionalFormatting>
  <conditionalFormatting sqref="H41">
    <cfRule type="cellIs" dxfId="1507" priority="76" operator="equal">
      <formula>"Z"</formula>
    </cfRule>
    <cfRule type="cellIs" dxfId="1506" priority="77" operator="equal">
      <formula>"KD"</formula>
    </cfRule>
    <cfRule type="cellIs" dxfId="1505" priority="78" operator="equal">
      <formula>"CV"</formula>
    </cfRule>
    <cfRule type="cellIs" dxfId="1504" priority="79" operator="equal">
      <formula>"V"</formula>
    </cfRule>
    <cfRule type="cellIs" dxfId="1503" priority="80" operator="equal">
      <formula>"F"</formula>
    </cfRule>
    <cfRule type="cellIs" dxfId="1502" priority="81" operator="equal">
      <formula>""" """</formula>
    </cfRule>
    <cfRule type="timePeriod" dxfId="1501" priority="82" timePeriod="today">
      <formula>FLOOR(H41,1)=TODAY()</formula>
    </cfRule>
  </conditionalFormatting>
  <conditionalFormatting sqref="H41">
    <cfRule type="cellIs" dxfId="1500" priority="69" operator="equal">
      <formula>"Z"</formula>
    </cfRule>
    <cfRule type="cellIs" dxfId="1499" priority="70" operator="equal">
      <formula>"KD"</formula>
    </cfRule>
    <cfRule type="cellIs" dxfId="1498" priority="71" operator="equal">
      <formula>"CV"</formula>
    </cfRule>
    <cfRule type="cellIs" dxfId="1497" priority="72" operator="equal">
      <formula>"V"</formula>
    </cfRule>
    <cfRule type="cellIs" dxfId="1496" priority="73" operator="equal">
      <formula>"F"</formula>
    </cfRule>
    <cfRule type="cellIs" dxfId="1495" priority="74" operator="equal">
      <formula>""" """</formula>
    </cfRule>
    <cfRule type="timePeriod" dxfId="1494" priority="75" timePeriod="today">
      <formula>FLOOR(H41,1)=TODAY()</formula>
    </cfRule>
  </conditionalFormatting>
  <conditionalFormatting sqref="I41:AK41">
    <cfRule type="cellIs" dxfId="1493" priority="62" operator="equal">
      <formula>"Z"</formula>
    </cfRule>
    <cfRule type="cellIs" dxfId="1492" priority="63" operator="equal">
      <formula>"KD"</formula>
    </cfRule>
    <cfRule type="cellIs" dxfId="1491" priority="64" operator="equal">
      <formula>"CV"</formula>
    </cfRule>
    <cfRule type="cellIs" dxfId="1490" priority="65" operator="equal">
      <formula>"V"</formula>
    </cfRule>
    <cfRule type="cellIs" dxfId="1489" priority="66" operator="equal">
      <formula>"F"</formula>
    </cfRule>
    <cfRule type="cellIs" dxfId="1488" priority="67" operator="equal">
      <formula>""" """</formula>
    </cfRule>
    <cfRule type="timePeriod" dxfId="1487" priority="68" timePeriod="today">
      <formula>FLOOR(I41,1)=TODAY()</formula>
    </cfRule>
  </conditionalFormatting>
  <conditionalFormatting sqref="I41:AK41">
    <cfRule type="cellIs" dxfId="1486" priority="55" operator="equal">
      <formula>"Z"</formula>
    </cfRule>
    <cfRule type="cellIs" dxfId="1485" priority="56" operator="equal">
      <formula>"KD"</formula>
    </cfRule>
    <cfRule type="cellIs" dxfId="1484" priority="57" operator="equal">
      <formula>"CV"</formula>
    </cfRule>
    <cfRule type="cellIs" dxfId="1483" priority="58" operator="equal">
      <formula>"V"</formula>
    </cfRule>
    <cfRule type="cellIs" dxfId="1482" priority="59" operator="equal">
      <formula>"F"</formula>
    </cfRule>
    <cfRule type="cellIs" dxfId="1481" priority="60" operator="equal">
      <formula>""" """</formula>
    </cfRule>
    <cfRule type="timePeriod" dxfId="1480" priority="61" timePeriod="today">
      <formula>FLOOR(I41,1)=TODAY()</formula>
    </cfRule>
  </conditionalFormatting>
  <conditionalFormatting sqref="B41">
    <cfRule type="cellIs" dxfId="1479" priority="48" operator="equal">
      <formula>"Z"</formula>
    </cfRule>
    <cfRule type="cellIs" dxfId="1478" priority="49" operator="equal">
      <formula>"KD"</formula>
    </cfRule>
    <cfRule type="cellIs" dxfId="1477" priority="50" operator="equal">
      <formula>"CV"</formula>
    </cfRule>
    <cfRule type="cellIs" dxfId="1476" priority="51" operator="equal">
      <formula>"V"</formula>
    </cfRule>
    <cfRule type="cellIs" dxfId="1475" priority="52" operator="equal">
      <formula>"F"</formula>
    </cfRule>
    <cfRule type="cellIs" dxfId="1474" priority="53" operator="equal">
      <formula>""" """</formula>
    </cfRule>
  </conditionalFormatting>
  <conditionalFormatting sqref="B41">
    <cfRule type="cellIs" dxfId="1473" priority="42" operator="equal">
      <formula>"Z"</formula>
    </cfRule>
    <cfRule type="cellIs" dxfId="1472" priority="43" operator="equal">
      <formula>"KD"</formula>
    </cfRule>
    <cfRule type="cellIs" dxfId="1471" priority="44" operator="equal">
      <formula>"CV"</formula>
    </cfRule>
    <cfRule type="cellIs" dxfId="1470" priority="45" operator="equal">
      <formula>"V"</formula>
    </cfRule>
    <cfRule type="cellIs" dxfId="1469" priority="46" operator="equal">
      <formula>"F"</formula>
    </cfRule>
    <cfRule type="cellIs" dxfId="1468" priority="47" operator="equal">
      <formula>""" """</formula>
    </cfRule>
  </conditionalFormatting>
  <conditionalFormatting sqref="I44">
    <cfRule type="cellIs" dxfId="1467" priority="41" stopIfTrue="1" operator="equal">
      <formula>""" """</formula>
    </cfRule>
  </conditionalFormatting>
  <conditionalFormatting sqref="O44">
    <cfRule type="cellIs" dxfId="1466" priority="40" stopIfTrue="1" operator="equal">
      <formula>""" """</formula>
    </cfRule>
  </conditionalFormatting>
  <conditionalFormatting sqref="U44">
    <cfRule type="cellIs" dxfId="1465" priority="39" stopIfTrue="1" operator="equal">
      <formula>""" """</formula>
    </cfRule>
  </conditionalFormatting>
  <conditionalFormatting sqref="AA44">
    <cfRule type="cellIs" dxfId="1464" priority="38" stopIfTrue="1" operator="equal">
      <formula>""" """</formula>
    </cfRule>
  </conditionalFormatting>
  <conditionalFormatting sqref="AG44">
    <cfRule type="cellIs" dxfId="1463" priority="37" stopIfTrue="1" operator="equal">
      <formula>""" """</formula>
    </cfRule>
  </conditionalFormatting>
  <conditionalFormatting sqref="H45">
    <cfRule type="cellIs" dxfId="1462" priority="36" stopIfTrue="1" operator="equal">
      <formula>""" """</formula>
    </cfRule>
  </conditionalFormatting>
  <conditionalFormatting sqref="N45">
    <cfRule type="cellIs" dxfId="1461" priority="35" stopIfTrue="1" operator="equal">
      <formula>""" """</formula>
    </cfRule>
  </conditionalFormatting>
  <conditionalFormatting sqref="T45">
    <cfRule type="cellIs" dxfId="1460" priority="34" stopIfTrue="1" operator="equal">
      <formula>""" """</formula>
    </cfRule>
  </conditionalFormatting>
  <conditionalFormatting sqref="Z45">
    <cfRule type="cellIs" dxfId="1459" priority="33" stopIfTrue="1" operator="equal">
      <formula>""" """</formula>
    </cfRule>
  </conditionalFormatting>
  <conditionalFormatting sqref="AF45">
    <cfRule type="cellIs" dxfId="1458" priority="32" stopIfTrue="1" operator="equal">
      <formula>""" """</formula>
    </cfRule>
  </conditionalFormatting>
  <conditionalFormatting sqref="B14:AK16 B13:Q13 S13:AK13 B4:AK12">
    <cfRule type="timePeriod" dxfId="1457" priority="54" timePeriod="today">
      <formula>FLOOR(B4,1)=TODAY()</formula>
    </cfRule>
  </conditionalFormatting>
  <conditionalFormatting sqref="B13:Q13 S13:AK13 B5:AK12">
    <cfRule type="containsText" dxfId="1456" priority="31" operator="containsText" text="vuil">
      <formula>NOT(ISERROR(SEARCH("vuil",B5)))</formula>
    </cfRule>
  </conditionalFormatting>
  <conditionalFormatting sqref="B27:AK36">
    <cfRule type="containsText" dxfId="1455" priority="30" operator="containsText" text="vuil">
      <formula>NOT(ISERROR(SEARCH("vuil",B27)))</formula>
    </cfRule>
  </conditionalFormatting>
  <conditionalFormatting sqref="B43">
    <cfRule type="cellIs" dxfId="1454" priority="29" stopIfTrue="1" operator="equal">
      <formula>""" """</formula>
    </cfRule>
  </conditionalFormatting>
  <conditionalFormatting sqref="C43:AK43">
    <cfRule type="cellIs" dxfId="1453" priority="28" stopIfTrue="1" operator="equal">
      <formula>""" """</formula>
    </cfRule>
  </conditionalFormatting>
  <conditionalFormatting sqref="AG48:AG49">
    <cfRule type="expression" dxfId="1452" priority="26">
      <formula>IF($X$51&lt;35,$X$51-35,"geen")</formula>
    </cfRule>
    <cfRule type="expression" dxfId="1451" priority="27">
      <formula>IF($X$51&gt;35,$X$51-35,"geen")</formula>
    </cfRule>
  </conditionalFormatting>
  <conditionalFormatting sqref="X49:Y49">
    <cfRule type="containsText" dxfId="1450" priority="24" operator="containsText" text="Geen">
      <formula>NOT(ISERROR(SEARCH("Geen",X49)))</formula>
    </cfRule>
    <cfRule type="cellIs" dxfId="1449" priority="25" operator="greaterThan">
      <formula>0</formula>
    </cfRule>
  </conditionalFormatting>
  <conditionalFormatting sqref="X51:Y51">
    <cfRule type="containsText" dxfId="1448" priority="20" operator="containsText" text="Geen">
      <formula>NOT(ISERROR(SEARCH("Geen",X51)))</formula>
    </cfRule>
    <cfRule type="cellIs" dxfId="1447" priority="21" operator="greaterThan">
      <formula>0</formula>
    </cfRule>
  </conditionalFormatting>
  <conditionalFormatting sqref="X52:Y52">
    <cfRule type="containsText" dxfId="1446" priority="18" operator="containsText" text="Geen">
      <formula>NOT(ISERROR(SEARCH("Geen",X52)))</formula>
    </cfRule>
    <cfRule type="cellIs" dxfId="1445" priority="19" operator="greaterThan">
      <formula>0</formula>
    </cfRule>
  </conditionalFormatting>
  <conditionalFormatting sqref="X53:Y53">
    <cfRule type="containsText" dxfId="1444" priority="16" operator="containsText" text="Geen">
      <formula>NOT(ISERROR(SEARCH("Geen",X53)))</formula>
    </cfRule>
    <cfRule type="cellIs" dxfId="1443" priority="17" operator="greaterThan">
      <formula>0</formula>
    </cfRule>
  </conditionalFormatting>
  <conditionalFormatting sqref="B5:AK17">
    <cfRule type="cellIs" dxfId="1442" priority="14" operator="equal">
      <formula>"wo"</formula>
    </cfRule>
  </conditionalFormatting>
  <conditionalFormatting sqref="B28:AK36">
    <cfRule type="cellIs" dxfId="1441" priority="15" operator="equal">
      <formula>"wo"</formula>
    </cfRule>
  </conditionalFormatting>
  <conditionalFormatting sqref="B5:AK13">
    <cfRule type="cellIs" dxfId="1440" priority="12" operator="equal">
      <formula>"wo"</formula>
    </cfRule>
  </conditionalFormatting>
  <conditionalFormatting sqref="X50:Y50">
    <cfRule type="containsText" dxfId="1439" priority="8" operator="containsText" text="Geen">
      <formula>NOT(ISERROR(SEARCH("Geen",X50)))</formula>
    </cfRule>
    <cfRule type="cellIs" dxfId="1438" priority="9" operator="greaterThan">
      <formula>0</formula>
    </cfRule>
  </conditionalFormatting>
  <conditionalFormatting sqref="AA50">
    <cfRule type="cellIs" dxfId="1437" priority="2" operator="equal">
      <formula>"Geen"</formula>
    </cfRule>
    <cfRule type="cellIs" dxfId="1436" priority="7" operator="greaterThan">
      <formula>0</formula>
    </cfRule>
  </conditionalFormatting>
  <conditionalFormatting sqref="AA51:AA53">
    <cfRule type="cellIs" dxfId="1435" priority="1" operator="equal">
      <formula>"Geen"</formula>
    </cfRule>
    <cfRule type="cellIs" dxfId="1434" priority="3" operator="greaterThan">
      <formula>0</formula>
    </cfRule>
  </conditionalFormatting>
  <dataValidations disablePrompts="1" count="3">
    <dataValidation type="whole" allowBlank="1" showInputMessage="1" showErrorMessage="1" sqref="B1">
      <formula1>1900</formula1>
      <formula2>2200</formula2>
    </dataValidation>
    <dataValidation type="whole" allowBlank="1" showInputMessage="1" showErrorMessage="1" errorTitle="Fout" error="Vul hier het maandnummer in. (1 - 12)" sqref="U40">
      <formula1>1</formula1>
      <formula2>12</formula2>
    </dataValidation>
    <dataValidation type="whole" allowBlank="1" showInputMessage="1" showErrorMessage="1" errorTitle="Fout" error="Vul hier het dagnummer in. (1 - 31)" sqref="T40">
      <formula1>1</formula1>
      <formula2>31</formula2>
    </dataValidation>
  </dataValidations>
  <printOptions horizontalCentered="1"/>
  <pageMargins left="0.23622047244094491" right="0.23622047244094491" top="0.39370078740157483" bottom="0.31496062992125984" header="0.27559055118110237" footer="0.19685039370078741"/>
  <pageSetup paperSize="9" scale="101" orientation="portrait" r:id="rId1"/>
  <headerFooter alignWithMargins="0"/>
  <ignoredErrors>
    <ignoredError sqref="C34:C39 B8:AO8 R6:AL7 Z29:Z33 AA29:AO29 B12:AO17 B11:V11 X11:AO11 B10:AO10 B9:V9 X9:AO9 N26:AT27 E30:E40 D38 H26 H3 T3 N3 Z3:AS4 R18 AA31:AO33 AA30:AB30 AC30:AO30 AA35:AB35 AA34 AC34:AO34 AA37:AO39 AA36 AC36:AO36 AC35:AO35 AB34 AB36 J38 Z35:Z37 Z39"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Spinner 1">
              <controlPr locked="0" defaultSize="0" print="0" autoPict="0">
                <anchor moveWithCells="1" sizeWithCells="1">
                  <from>
                    <xdr:col>0</xdr:col>
                    <xdr:colOff>142875</xdr:colOff>
                    <xdr:row>0</xdr:row>
                    <xdr:rowOff>57150</xdr:rowOff>
                  </from>
                  <to>
                    <xdr:col>0</xdr:col>
                    <xdr:colOff>381000</xdr:colOff>
                    <xdr:row>1</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N22"/>
  <sheetViews>
    <sheetView workbookViewId="0">
      <selection activeCell="B3" sqref="B3"/>
    </sheetView>
  </sheetViews>
  <sheetFormatPr defaultRowHeight="12.75" x14ac:dyDescent="0.2"/>
  <cols>
    <col min="1" max="1" width="10.140625" bestFit="1" customWidth="1"/>
    <col min="4" max="4" width="8.5703125" bestFit="1" customWidth="1"/>
    <col min="5" max="5" width="14.140625" customWidth="1"/>
    <col min="6" max="6" width="18.7109375" bestFit="1" customWidth="1"/>
    <col min="7" max="7" width="10.5703125" bestFit="1" customWidth="1"/>
  </cols>
  <sheetData>
    <row r="1" spans="1:14" x14ac:dyDescent="0.2">
      <c r="A1">
        <v>2017</v>
      </c>
    </row>
    <row r="2" spans="1:14" ht="15" x14ac:dyDescent="0.2">
      <c r="A2" s="20" t="s">
        <v>7</v>
      </c>
      <c r="B2" s="20" t="s">
        <v>8</v>
      </c>
      <c r="C2" s="20" t="s">
        <v>9</v>
      </c>
      <c r="D2" s="20" t="s">
        <v>10</v>
      </c>
      <c r="E2" s="20" t="s">
        <v>96</v>
      </c>
      <c r="F2" s="20" t="s">
        <v>11</v>
      </c>
      <c r="J2" t="s">
        <v>12</v>
      </c>
      <c r="K2">
        <v>1</v>
      </c>
      <c r="N2" s="61" t="s">
        <v>78</v>
      </c>
    </row>
    <row r="3" spans="1:14" x14ac:dyDescent="0.2">
      <c r="A3" s="21">
        <f>IF(F3="","",DATE($A$1,VLOOKUP(C3,$J$2:$K$13,2,0),D3))</f>
        <v>42736</v>
      </c>
      <c r="B3" s="22">
        <f>IF(C3="","",VLOOKUP(C3,$J$2:$K$2,2,0))</f>
        <v>1</v>
      </c>
      <c r="C3" s="22" t="s">
        <v>12</v>
      </c>
      <c r="D3" s="22">
        <v>1</v>
      </c>
      <c r="E3" t="str">
        <f>TEXT(A3,"dddd")</f>
        <v>zondag</v>
      </c>
      <c r="F3" s="22" t="s">
        <v>13</v>
      </c>
      <c r="J3" t="s">
        <v>14</v>
      </c>
      <c r="K3">
        <v>2</v>
      </c>
      <c r="N3" s="55" t="s">
        <v>74</v>
      </c>
    </row>
    <row r="4" spans="1:14" x14ac:dyDescent="0.2">
      <c r="A4" s="21">
        <f>DOLLAR(("4/"&amp;A1)/7+MOD(19*MOD($A$1,19)-7,30)*14%,)*7-6</f>
        <v>42841</v>
      </c>
      <c r="B4" s="22">
        <f t="shared" ref="B4:B9" si="0">IF(A4="","",MONTH(A4))</f>
        <v>4</v>
      </c>
      <c r="C4" s="22" t="str">
        <f>IF(A4="","",INDEX($J$2:$J$13,MATCH(B4,$K$2:$K$13,0)))</f>
        <v>april</v>
      </c>
      <c r="D4" s="22">
        <f>IF(A4="","",DAY(A4))</f>
        <v>16</v>
      </c>
      <c r="E4" t="str">
        <f t="shared" ref="E4:E18" si="1">TEXT(A4,"dddd")</f>
        <v>zondag</v>
      </c>
      <c r="F4" s="22" t="s">
        <v>15</v>
      </c>
      <c r="G4" s="23"/>
      <c r="J4" t="s">
        <v>32</v>
      </c>
      <c r="K4">
        <v>3</v>
      </c>
      <c r="N4" s="55" t="s">
        <v>75</v>
      </c>
    </row>
    <row r="5" spans="1:14" x14ac:dyDescent="0.2">
      <c r="A5" s="21">
        <f>A4+1</f>
        <v>42842</v>
      </c>
      <c r="B5" s="22">
        <f t="shared" si="0"/>
        <v>4</v>
      </c>
      <c r="C5" s="22" t="str">
        <f>IF(A5="","",INDEX($J$2:$J$13,MATCH(B5,$K$2:$K$13,0)))</f>
        <v>april</v>
      </c>
      <c r="D5" s="22">
        <f>IF(A5="","",DAY(A5))</f>
        <v>17</v>
      </c>
      <c r="E5" t="str">
        <f t="shared" si="1"/>
        <v>maandag</v>
      </c>
      <c r="F5" s="22" t="s">
        <v>36</v>
      </c>
      <c r="G5" s="23"/>
      <c r="J5" t="s">
        <v>33</v>
      </c>
      <c r="K5">
        <v>4</v>
      </c>
      <c r="N5" s="55" t="s">
        <v>76</v>
      </c>
    </row>
    <row r="6" spans="1:14" x14ac:dyDescent="0.2">
      <c r="A6" s="21">
        <f>IF(F6="","",DATE(A1,VLOOKUP(C6,$J$2:$K$13,2,0),D6))</f>
        <v>42856</v>
      </c>
      <c r="B6" s="22">
        <f t="shared" si="0"/>
        <v>5</v>
      </c>
      <c r="C6" s="22" t="s">
        <v>16</v>
      </c>
      <c r="D6" s="22">
        <v>1</v>
      </c>
      <c r="E6" t="str">
        <f t="shared" si="1"/>
        <v>maandag</v>
      </c>
      <c r="F6" s="22" t="s">
        <v>17</v>
      </c>
      <c r="G6" s="23"/>
      <c r="J6" t="s">
        <v>16</v>
      </c>
      <c r="K6">
        <v>5</v>
      </c>
      <c r="N6" s="55" t="s">
        <v>77</v>
      </c>
    </row>
    <row r="7" spans="1:14" x14ac:dyDescent="0.2">
      <c r="A7" s="21">
        <f>DOLLAR(("4/"&amp;A1)/7+MOD(19*MOD($A$1,19)-7,30)*14%,)*7-6+39</f>
        <v>42880</v>
      </c>
      <c r="B7" s="22">
        <f t="shared" si="0"/>
        <v>5</v>
      </c>
      <c r="C7" s="22" t="str">
        <f>IF(A7="","",INDEX($J$2:$J$13,MATCH(B7,$K$2:$K$13,0)))</f>
        <v>mei</v>
      </c>
      <c r="D7" s="22">
        <f>IF(A7="","",DAY(A7))</f>
        <v>25</v>
      </c>
      <c r="E7" t="str">
        <f t="shared" si="1"/>
        <v>donderdag</v>
      </c>
      <c r="F7" s="22" t="s">
        <v>18</v>
      </c>
      <c r="G7" s="23"/>
      <c r="J7" t="s">
        <v>20</v>
      </c>
      <c r="K7">
        <v>6</v>
      </c>
      <c r="N7" s="55" t="s">
        <v>73</v>
      </c>
    </row>
    <row r="8" spans="1:14" x14ac:dyDescent="0.2">
      <c r="A8" s="21">
        <f>DOLLAR(("4/"&amp;A1)/7+MOD(19*MOD($A$1,19)-7,30)*14%,)*7-6+49</f>
        <v>42890</v>
      </c>
      <c r="B8" s="22">
        <f t="shared" si="0"/>
        <v>6</v>
      </c>
      <c r="C8" s="22" t="str">
        <f>IF(A8="","",INDEX($J$2:$J$13,MATCH(B8,$K$2:$K$13,0)))</f>
        <v>juni</v>
      </c>
      <c r="D8" s="22">
        <f>IF(A8="","",DAY(A8))</f>
        <v>4</v>
      </c>
      <c r="E8" t="str">
        <f t="shared" si="1"/>
        <v>zondag</v>
      </c>
      <c r="F8" s="22" t="s">
        <v>19</v>
      </c>
      <c r="G8" s="23"/>
      <c r="J8" t="s">
        <v>21</v>
      </c>
      <c r="K8">
        <v>7</v>
      </c>
    </row>
    <row r="9" spans="1:14" x14ac:dyDescent="0.2">
      <c r="A9" s="21">
        <f>A8+1</f>
        <v>42891</v>
      </c>
      <c r="B9" s="22">
        <f t="shared" si="0"/>
        <v>6</v>
      </c>
      <c r="C9" s="22" t="str">
        <f>IF(A9="","",INDEX($J$2:$J$13,MATCH(B9,$K$2:$K$13,0)))</f>
        <v>juni</v>
      </c>
      <c r="D9" s="22">
        <f>IF(A9="","",DAY(A9))</f>
        <v>5</v>
      </c>
      <c r="E9" t="str">
        <f t="shared" si="1"/>
        <v>maandag</v>
      </c>
      <c r="F9" s="22" t="s">
        <v>37</v>
      </c>
      <c r="G9" s="23"/>
      <c r="J9" t="s">
        <v>24</v>
      </c>
      <c r="K9">
        <v>8</v>
      </c>
    </row>
    <row r="10" spans="1:14" x14ac:dyDescent="0.2">
      <c r="A10" s="21">
        <v>42196</v>
      </c>
      <c r="B10" s="22">
        <f t="shared" ref="B10:B18" si="2">IF(C10="","",VLOOKUP(C10,$J$2:$K$13,2,0))</f>
        <v>7</v>
      </c>
      <c r="C10" s="22" t="s">
        <v>21</v>
      </c>
      <c r="D10" s="22">
        <v>11</v>
      </c>
      <c r="E10" t="str">
        <f t="shared" si="1"/>
        <v>zaterdag</v>
      </c>
      <c r="F10" s="22" t="s">
        <v>22</v>
      </c>
      <c r="G10" s="23"/>
      <c r="J10" t="s">
        <v>34</v>
      </c>
      <c r="K10">
        <v>9</v>
      </c>
    </row>
    <row r="11" spans="1:14" x14ac:dyDescent="0.2">
      <c r="A11" s="21">
        <f>IF(F11="","",DATE(A1,VLOOKUP(C11,$J$2:$K$13,2,0),D11))</f>
        <v>42937</v>
      </c>
      <c r="B11" s="22">
        <f t="shared" si="2"/>
        <v>7</v>
      </c>
      <c r="C11" s="22" t="s">
        <v>21</v>
      </c>
      <c r="D11" s="22">
        <v>21</v>
      </c>
      <c r="E11" t="str">
        <f t="shared" si="1"/>
        <v>vrijdag</v>
      </c>
      <c r="F11" s="22" t="s">
        <v>23</v>
      </c>
      <c r="G11" s="23"/>
      <c r="J11" t="s">
        <v>35</v>
      </c>
      <c r="K11">
        <v>10</v>
      </c>
    </row>
    <row r="12" spans="1:14" x14ac:dyDescent="0.2">
      <c r="A12" s="21">
        <f>IF(F12="","",DATE(A1,VLOOKUP(C12,$J$2:$K$13,2,0),D12))</f>
        <v>42962</v>
      </c>
      <c r="B12" s="22">
        <f t="shared" si="2"/>
        <v>8</v>
      </c>
      <c r="C12" s="22" t="s">
        <v>24</v>
      </c>
      <c r="D12" s="22">
        <v>15</v>
      </c>
      <c r="E12" t="str">
        <f t="shared" si="1"/>
        <v>dinsdag</v>
      </c>
      <c r="F12" s="22" t="s">
        <v>25</v>
      </c>
      <c r="G12" s="23"/>
      <c r="J12" t="s">
        <v>26</v>
      </c>
      <c r="K12">
        <v>11</v>
      </c>
    </row>
    <row r="13" spans="1:14" x14ac:dyDescent="0.2">
      <c r="A13" s="21">
        <f>IF(F13="","",DATE(A1,VLOOKUP(C13,$J$2:$K$13,2,0),D13))</f>
        <v>43040</v>
      </c>
      <c r="B13" s="22">
        <f t="shared" si="2"/>
        <v>11</v>
      </c>
      <c r="C13" s="22" t="s">
        <v>26</v>
      </c>
      <c r="D13" s="22">
        <v>1</v>
      </c>
      <c r="E13" t="str">
        <f t="shared" si="1"/>
        <v>woensdag</v>
      </c>
      <c r="F13" s="22" t="s">
        <v>27</v>
      </c>
      <c r="G13" s="23"/>
      <c r="J13" t="s">
        <v>30</v>
      </c>
      <c r="K13">
        <v>12</v>
      </c>
    </row>
    <row r="14" spans="1:14" x14ac:dyDescent="0.2">
      <c r="A14" s="21">
        <f>A13+1</f>
        <v>43041</v>
      </c>
      <c r="B14" s="50">
        <f t="shared" si="2"/>
        <v>11</v>
      </c>
      <c r="C14" s="50" t="s">
        <v>26</v>
      </c>
      <c r="D14" s="22">
        <v>2</v>
      </c>
      <c r="E14" t="str">
        <f t="shared" si="1"/>
        <v>donderdag</v>
      </c>
      <c r="F14" s="50" t="s">
        <v>39</v>
      </c>
      <c r="G14" s="23"/>
    </row>
    <row r="15" spans="1:14" x14ac:dyDescent="0.2">
      <c r="A15" s="21">
        <f>IF(F15="","",DATE(A1,VLOOKUP(C15,$J$2:$K$13,2,0),D15))</f>
        <v>43050</v>
      </c>
      <c r="B15" s="22">
        <f t="shared" si="2"/>
        <v>11</v>
      </c>
      <c r="C15" s="22" t="s">
        <v>26</v>
      </c>
      <c r="D15" s="22">
        <v>11</v>
      </c>
      <c r="E15" t="str">
        <f t="shared" si="1"/>
        <v>zaterdag</v>
      </c>
      <c r="F15" s="22" t="s">
        <v>28</v>
      </c>
    </row>
    <row r="16" spans="1:14" x14ac:dyDescent="0.2">
      <c r="A16" s="21">
        <f>IF(F16="","",DATE(A1,VLOOKUP(C16,$J$2:$K$13,2,0),D16))</f>
        <v>43054</v>
      </c>
      <c r="B16" s="22">
        <f t="shared" si="2"/>
        <v>11</v>
      </c>
      <c r="C16" s="22" t="s">
        <v>26</v>
      </c>
      <c r="D16" s="22">
        <v>15</v>
      </c>
      <c r="E16" t="str">
        <f t="shared" si="1"/>
        <v>woensdag</v>
      </c>
      <c r="F16" s="22" t="s">
        <v>29</v>
      </c>
      <c r="G16" s="23"/>
    </row>
    <row r="17" spans="1:7" x14ac:dyDescent="0.2">
      <c r="A17" s="21">
        <f>IF(F17="","",DATE(A1,VLOOKUP(C17,$J$2:$K$13,2,0),D17))</f>
        <v>43094</v>
      </c>
      <c r="B17" s="22">
        <f t="shared" si="2"/>
        <v>12</v>
      </c>
      <c r="C17" s="22" t="s">
        <v>30</v>
      </c>
      <c r="D17" s="22">
        <v>25</v>
      </c>
      <c r="E17" t="str">
        <f t="shared" si="1"/>
        <v>maandag</v>
      </c>
      <c r="F17" s="22" t="s">
        <v>31</v>
      </c>
      <c r="G17" s="23"/>
    </row>
    <row r="18" spans="1:7" x14ac:dyDescent="0.2">
      <c r="A18" s="21">
        <f>A17+1</f>
        <v>43095</v>
      </c>
      <c r="B18" s="22">
        <f t="shared" si="2"/>
        <v>12</v>
      </c>
      <c r="C18" s="22" t="s">
        <v>30</v>
      </c>
      <c r="D18" s="22">
        <v>26</v>
      </c>
      <c r="E18" t="str">
        <f t="shared" si="1"/>
        <v>dinsdag</v>
      </c>
      <c r="F18" s="22" t="s">
        <v>38</v>
      </c>
    </row>
    <row r="19" spans="1:7" x14ac:dyDescent="0.2">
      <c r="A19" s="23"/>
    </row>
    <row r="20" spans="1:7" x14ac:dyDescent="0.2">
      <c r="A20" s="23"/>
    </row>
    <row r="21" spans="1:7" x14ac:dyDescent="0.2">
      <c r="A21" s="60" t="s">
        <v>95</v>
      </c>
      <c r="E21" s="123">
        <f>COUNTIFS(E3:E18,"zaterdag")+(COUNTIF(E3:E18,"zondag")-2)-IF(OR(TEXT($A$10,"dddd")="zaterdag",(TEXT($A$10,"dddd")="zondag")),1,0)</f>
        <v>2</v>
      </c>
      <c r="F21" s="122"/>
    </row>
    <row r="22" spans="1:7" x14ac:dyDescent="0.2">
      <c r="A22" s="23"/>
    </row>
  </sheetData>
  <pageMargins left="0.7" right="0.7" top="0.75" bottom="0.75"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C3:C50"/>
  <sheetViews>
    <sheetView showGridLines="0" topLeftCell="A16" workbookViewId="0">
      <selection activeCell="C51" sqref="C51"/>
    </sheetView>
  </sheetViews>
  <sheetFormatPr defaultRowHeight="12.75" x14ac:dyDescent="0.2"/>
  <cols>
    <col min="3" max="3" width="69.42578125" bestFit="1" customWidth="1"/>
  </cols>
  <sheetData>
    <row r="3" spans="3:3" ht="18" x14ac:dyDescent="0.25">
      <c r="C3" s="57" t="s">
        <v>48</v>
      </c>
    </row>
    <row r="5" spans="3:3" ht="18" x14ac:dyDescent="0.25">
      <c r="C5" s="58" t="s">
        <v>49</v>
      </c>
    </row>
    <row r="8" spans="3:3" x14ac:dyDescent="0.2">
      <c r="C8" s="55" t="s">
        <v>50</v>
      </c>
    </row>
    <row r="10" spans="3:3" x14ac:dyDescent="0.2">
      <c r="C10" s="55" t="s">
        <v>51</v>
      </c>
    </row>
    <row r="12" spans="3:3" x14ac:dyDescent="0.2">
      <c r="C12" s="55" t="s">
        <v>52</v>
      </c>
    </row>
    <row r="14" spans="3:3" x14ac:dyDescent="0.2">
      <c r="C14" s="55" t="s">
        <v>53</v>
      </c>
    </row>
    <row r="16" spans="3:3" x14ac:dyDescent="0.2">
      <c r="C16" s="59" t="s">
        <v>54</v>
      </c>
    </row>
    <row r="17" spans="3:3" x14ac:dyDescent="0.2">
      <c r="C17" s="55" t="s">
        <v>55</v>
      </c>
    </row>
    <row r="19" spans="3:3" x14ac:dyDescent="0.2">
      <c r="C19" s="59" t="s">
        <v>56</v>
      </c>
    </row>
    <row r="21" spans="3:3" x14ac:dyDescent="0.2">
      <c r="C21" s="56" t="s">
        <v>57</v>
      </c>
    </row>
    <row r="23" spans="3:3" x14ac:dyDescent="0.2">
      <c r="C23" s="55" t="s">
        <v>58</v>
      </c>
    </row>
    <row r="24" spans="3:3" x14ac:dyDescent="0.2">
      <c r="C24" s="55" t="s">
        <v>59</v>
      </c>
    </row>
    <row r="26" spans="3:3" x14ac:dyDescent="0.2">
      <c r="C26" s="59" t="s">
        <v>60</v>
      </c>
    </row>
    <row r="28" spans="3:3" x14ac:dyDescent="0.2">
      <c r="C28" s="55" t="s">
        <v>61</v>
      </c>
    </row>
    <row r="31" spans="3:3" x14ac:dyDescent="0.2">
      <c r="C31" s="59" t="s">
        <v>62</v>
      </c>
    </row>
    <row r="33" spans="3:3" x14ac:dyDescent="0.2">
      <c r="C33" s="55" t="s">
        <v>63</v>
      </c>
    </row>
    <row r="34" spans="3:3" x14ac:dyDescent="0.2">
      <c r="C34" s="55" t="s">
        <v>64</v>
      </c>
    </row>
    <row r="36" spans="3:3" x14ac:dyDescent="0.2">
      <c r="C36" s="55" t="s">
        <v>65</v>
      </c>
    </row>
    <row r="38" spans="3:3" x14ac:dyDescent="0.2">
      <c r="C38" s="55" t="s">
        <v>66</v>
      </c>
    </row>
    <row r="40" spans="3:3" x14ac:dyDescent="0.2">
      <c r="C40" s="59" t="s">
        <v>67</v>
      </c>
    </row>
    <row r="42" spans="3:3" x14ac:dyDescent="0.2">
      <c r="C42" s="55" t="s">
        <v>69</v>
      </c>
    </row>
    <row r="43" spans="3:3" x14ac:dyDescent="0.2">
      <c r="C43" s="55" t="s">
        <v>70</v>
      </c>
    </row>
    <row r="44" spans="3:3" x14ac:dyDescent="0.2">
      <c r="C44" s="55" t="s">
        <v>71</v>
      </c>
    </row>
    <row r="45" spans="3:3" x14ac:dyDescent="0.2">
      <c r="C45" s="55" t="s">
        <v>68</v>
      </c>
    </row>
    <row r="46" spans="3:3" x14ac:dyDescent="0.2">
      <c r="C46" s="55" t="s">
        <v>72</v>
      </c>
    </row>
    <row r="47" spans="3:3" x14ac:dyDescent="0.2">
      <c r="C47" s="55" t="s">
        <v>84</v>
      </c>
    </row>
    <row r="48" spans="3:3" x14ac:dyDescent="0.2">
      <c r="C48" s="98" t="s">
        <v>85</v>
      </c>
    </row>
    <row r="49" spans="3:3" x14ac:dyDescent="0.2">
      <c r="C49" s="98" t="s">
        <v>87</v>
      </c>
    </row>
    <row r="50" spans="3:3" x14ac:dyDescent="0.2">
      <c r="C50" s="98" t="s">
        <v>88</v>
      </c>
    </row>
  </sheetData>
  <pageMargins left="0.7" right="0.7" top="0.75" bottom="0.75" header="0.3" footer="0.3"/>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E115"/>
  <sheetViews>
    <sheetView showGridLines="0" showZeros="0" topLeftCell="A7" zoomScaleNormal="100" workbookViewId="0">
      <pane xSplit="1" topLeftCell="B1" activePane="topRight" state="frozen"/>
      <selection pane="topRight" activeCell="B62" sqref="B62:K65"/>
    </sheetView>
  </sheetViews>
  <sheetFormatPr defaultColWidth="9.140625" defaultRowHeight="13.5" customHeight="1" x14ac:dyDescent="0.2"/>
  <cols>
    <col min="1" max="1" width="15" style="91" customWidth="1"/>
    <col min="2" max="2" width="4.7109375" style="91" customWidth="1"/>
    <col min="3" max="37" width="4.7109375" style="85" customWidth="1"/>
    <col min="38" max="39" width="4.5703125" style="85" customWidth="1"/>
    <col min="40" max="42" width="4.85546875" style="85" customWidth="1"/>
    <col min="43" max="44" width="4.85546875" style="88" customWidth="1"/>
    <col min="45" max="5228" width="4.85546875" style="85" customWidth="1"/>
    <col min="5229" max="5229" width="0" style="85" hidden="1" customWidth="1"/>
    <col min="5230" max="16384" width="9.140625" style="85"/>
  </cols>
  <sheetData>
    <row r="1" spans="1:41" s="87" customFormat="1" ht="21.75" customHeight="1" x14ac:dyDescent="0.2">
      <c r="A1" s="15"/>
      <c r="B1" s="17"/>
      <c r="C1" s="445">
        <f ca="1">TODAY()</f>
        <v>42659</v>
      </c>
      <c r="D1" s="437"/>
      <c r="E1" s="437"/>
      <c r="G1" s="87">
        <f ca="1">WEEKNUM(C1,1)</f>
        <v>43</v>
      </c>
      <c r="T1" s="18"/>
      <c r="AL1" s="88"/>
    </row>
    <row r="2" spans="1:41" ht="16.5" customHeight="1" thickBot="1" x14ac:dyDescent="0.25">
      <c r="A2" s="95">
        <f>jaar</f>
        <v>2017</v>
      </c>
      <c r="B2" s="6">
        <f>DATEVALUE("01/01/"&amp;$A$2)</f>
        <v>42736</v>
      </c>
      <c r="C2" s="9"/>
      <c r="D2" s="10"/>
      <c r="E2" s="10"/>
      <c r="F2" s="10"/>
      <c r="G2" s="10"/>
      <c r="H2" s="7">
        <f>DATEVALUE("01/02/"&amp;$A$2)</f>
        <v>42767</v>
      </c>
      <c r="I2" s="11"/>
      <c r="J2" s="87"/>
      <c r="K2" s="87"/>
      <c r="L2" s="87"/>
      <c r="M2" s="87"/>
      <c r="N2" s="7">
        <f>DATEVALUE("01/03/"&amp;$A$2)</f>
        <v>42795</v>
      </c>
      <c r="O2" s="11"/>
      <c r="P2" s="87"/>
      <c r="Q2" s="87"/>
      <c r="R2" s="87"/>
      <c r="S2" s="87"/>
      <c r="T2" s="8">
        <f>DATEVALUE("01/04/"&amp;$A$2)</f>
        <v>42826</v>
      </c>
      <c r="U2" s="13"/>
      <c r="V2" s="88"/>
      <c r="W2" s="88"/>
      <c r="X2" s="88"/>
      <c r="Y2" s="88"/>
      <c r="Z2" s="8">
        <f>DATEVALUE("01/05/"&amp;$A$2)</f>
        <v>42856</v>
      </c>
      <c r="AA2" s="13"/>
      <c r="AB2" s="88"/>
      <c r="AC2" s="88"/>
      <c r="AD2" s="88"/>
      <c r="AE2" s="88"/>
      <c r="AF2" s="8">
        <f>DATEVALUE("01/06/"&amp;$A$2)</f>
        <v>42887</v>
      </c>
      <c r="AG2" s="13"/>
      <c r="AH2" s="88"/>
      <c r="AI2" s="88"/>
      <c r="AJ2" s="88"/>
      <c r="AK2" s="88"/>
    </row>
    <row r="3" spans="1:41" ht="16.5" customHeight="1" x14ac:dyDescent="0.2">
      <c r="A3" s="16"/>
      <c r="B3" s="41">
        <f>1+INT((B2-DATE(YEAR(B2+4-WEEKDAY(B2+6)),1,5)+WEEKDAY(DATE(YEAR(B2+4-WEEKDAY(B2+6)),1,3)))/7)</f>
        <v>52</v>
      </c>
      <c r="C3" s="42">
        <f>IF(C4="","",1+INT((C4-DATE(YEAR(C4+4-WEEKDAY(C4+6)),1,5)+WEEKDAY(DATE(YEAR(C4+4-WEEKDAY(C4+6)),1,3)))/7))</f>
        <v>1</v>
      </c>
      <c r="D3" s="43">
        <f>IF(D4="","",1+INT((D4-DATE(YEAR(D4+4-WEEKDAY(D4+6)),1,5)+WEEKDAY(DATE(YEAR(D4+4-WEEKDAY(D4+6)),1,3)))/7))</f>
        <v>2</v>
      </c>
      <c r="E3" s="146">
        <f>IF(E4="","",1+INT((E4-DATE(YEAR(E4+4-WEEKDAY(E4+6)),1,5)+WEEKDAY(DATE(YEAR(E4+4-WEEKDAY(E4+6)),1,3)))/7))</f>
        <v>3</v>
      </c>
      <c r="F3" s="43">
        <f>IF(F4="","",1+INT((F4-DATE(YEAR(F4+4-WEEKDAY(F4+6)),1,5)+WEEKDAY(DATE(YEAR(F4+4-WEEKDAY(F4+6)),1,3)))/7))</f>
        <v>4</v>
      </c>
      <c r="G3" s="42">
        <f>IF(G4="","",1+INT((G4-DATE(YEAR(G4+4-WEEKDAY(G4+6)),1,5)+WEEKDAY(DATE(YEAR(G4+4-WEEKDAY(G4+6)),1,3)))/7))</f>
        <v>5</v>
      </c>
      <c r="H3" s="43">
        <f>1+INT((H2-DATE(YEAR(H2+4-WEEKDAY(H2+6)),1,5)+WEEKDAY(DATE(YEAR(H2+4-WEEKDAY(H2+6)),1,3)))/7)</f>
        <v>5</v>
      </c>
      <c r="I3" s="44">
        <f>IF(I4="","",1+INT((I4-DATE(YEAR(I4+4-WEEKDAY(I4+6)),1,5)+WEEKDAY(DATE(YEAR(I4+4-WEEKDAY(I4+6)),1,3)))/7))</f>
        <v>6</v>
      </c>
      <c r="J3" s="42">
        <f>IF(J4="","",1+INT((J4-DATE(YEAR(J4+4-WEEKDAY(J4+6)),1,5)+WEEKDAY(DATE(YEAR(J4+4-WEEKDAY(J4+6)),1,3)))/7))</f>
        <v>7</v>
      </c>
      <c r="K3" s="146">
        <f>IF(K4="","",1+INT((K4-DATE(YEAR(K4+4-WEEKDAY(K4+6)),1,5)+WEEKDAY(DATE(YEAR(K4+4-WEEKDAY(K4+6)),1,3)))/7))</f>
        <v>8</v>
      </c>
      <c r="L3" s="43">
        <f>IF(L4="","",1+INT((L4-DATE(YEAR(L4+4-WEEKDAY(L4+6)),1,5)+WEEKDAY(DATE(YEAR(L4+4-WEEKDAY(L4+6)),1,3)))/7))</f>
        <v>9</v>
      </c>
      <c r="M3" s="42" t="str">
        <f>IF(M4="","",1+INT((M4-DATE(YEAR(M4+4-WEEKDAY(M4+6)),1,5)+WEEKDAY(DATE(YEAR(M4+4-WEEKDAY(M4+6)),1,3)))/7))</f>
        <v/>
      </c>
      <c r="N3" s="43">
        <f>1+INT((N2-DATE(YEAR(N2+4-WEEKDAY(N2+6)),1,5)+WEEKDAY(DATE(YEAR(N2+4-WEEKDAY(N2+6)),1,3)))/7)</f>
        <v>9</v>
      </c>
      <c r="O3" s="44">
        <f>IF(O4="","",1+INT((O4-DATE(YEAR(O4+4-WEEKDAY(O4+6)),1,5)+WEEKDAY(DATE(YEAR(O4+4-WEEKDAY(O4+6)),1,3)))/7))</f>
        <v>10</v>
      </c>
      <c r="P3" s="42">
        <f>IF(P4="","",1+INT((P4-DATE(YEAR(P4+4-WEEKDAY(P4+6)),1,5)+WEEKDAY(DATE(YEAR(P4+4-WEEKDAY(P4+6)),1,3)))/7))</f>
        <v>11</v>
      </c>
      <c r="Q3" s="146">
        <f>IF(Q4="","",1+INT((Q4-DATE(YEAR(Q4+4-WEEKDAY(Q4+6)),1,5)+WEEKDAY(DATE(YEAR(Q4+4-WEEKDAY(Q4+6)),1,3)))/7))</f>
        <v>12</v>
      </c>
      <c r="R3" s="43">
        <f>IF(R4="","",1+INT((R4-DATE(YEAR(R4+4-WEEKDAY(R4+6)),1,5)+WEEKDAY(DATE(YEAR(R4+4-WEEKDAY(R4+6)),1,3)))/7))</f>
        <v>13</v>
      </c>
      <c r="S3" s="42" t="str">
        <f>IF(S4="","",1+INT((S4-DATE(YEAR(S4+4-WEEKDAY(S4+6)),1,5)+WEEKDAY(DATE(YEAR(S4+4-WEEKDAY(S4+6)),1,3)))/7))</f>
        <v/>
      </c>
      <c r="T3" s="45">
        <f>1+INT((T2-DATE(YEAR(T2+4-WEEKDAY(T2+6)),1,5)+WEEKDAY(DATE(YEAR(T2+4-WEEKDAY(T2+6)),1,3)))/7)</f>
        <v>13</v>
      </c>
      <c r="U3" s="46">
        <f>IF(U4="","",1+INT((U4-DATE(YEAR(U4+4-WEEKDAY(U4+6)),1,5)+WEEKDAY(DATE(YEAR(U4+4-WEEKDAY(U4+6)),1,3)))/7))</f>
        <v>14</v>
      </c>
      <c r="V3" s="158">
        <f>IF(V4="","",1+INT((V4-DATE(YEAR(V4+4-WEEKDAY(V4+6)),1,5)+WEEKDAY(DATE(YEAR(V4+4-WEEKDAY(V4+6)),1,3)))/7))</f>
        <v>15</v>
      </c>
      <c r="W3" s="46">
        <f>IF(W4="","",1+INT((W4-DATE(YEAR(W4+4-WEEKDAY(W4+6)),1,5)+WEEKDAY(DATE(YEAR(W4+4-WEEKDAY(W4+6)),1,3)))/7))</f>
        <v>16</v>
      </c>
      <c r="X3" s="45">
        <f>IF(X4="","",1+INT((X4-DATE(YEAR(X4+4-WEEKDAY(X4+6)),1,5)+WEEKDAY(DATE(YEAR(X4+4-WEEKDAY(X4+6)),1,3)))/7))</f>
        <v>17</v>
      </c>
      <c r="Y3" s="45" t="str">
        <f>IF(Y4="","",1+INT((Y4-DATE(YEAR(Y4+4-WEEKDAY(Y4+6)),1,5)+WEEKDAY(DATE(YEAR(Y4+4-WEEKDAY(Y4+6)),1,3)))/7))</f>
        <v/>
      </c>
      <c r="Z3" s="47">
        <f>1+INT((Z2-DATE(YEAR(Z2+4-WEEKDAY(Z2+6)),1,5)+WEEKDAY(DATE(YEAR(Z2+4-WEEKDAY(Z2+6)),1,3)))/7)</f>
        <v>18</v>
      </c>
      <c r="AA3" s="46">
        <f>IF(AA4="","",1+INT((AA4-DATE(YEAR(AA4+4-WEEKDAY(AA4+6)),1,5)+WEEKDAY(DATE(YEAR(AA4+4-WEEKDAY(AA4+6)),1,3)))/7))</f>
        <v>19</v>
      </c>
      <c r="AB3" s="158">
        <f>IF(AB4="","",1+INT((AB4-DATE(YEAR(AB4+4-WEEKDAY(AB4+6)),1,5)+WEEKDAY(DATE(YEAR(AB4+4-WEEKDAY(AB4+6)),1,3)))/7))</f>
        <v>20</v>
      </c>
      <c r="AC3" s="46">
        <f>IF(AC4="","",1+INT((AC4-DATE(YEAR(AC4+4-WEEKDAY(AC4+6)),1,5)+WEEKDAY(DATE(YEAR(AC4+4-WEEKDAY(AC4+6)),1,3)))/7))</f>
        <v>21</v>
      </c>
      <c r="AD3" s="45">
        <f>IF(AD4="","",1+INT((AD4-DATE(YEAR(AD4+4-WEEKDAY(AD4+6)),1,5)+WEEKDAY(DATE(YEAR(AD4+4-WEEKDAY(AD4+6)),1,3)))/7))</f>
        <v>22</v>
      </c>
      <c r="AE3" s="45" t="str">
        <f>IF(AE4="","",1+INT((AE4-DATE(YEAR(AE4+4-WEEKDAY(AE4+6)),1,5)+WEEKDAY(DATE(YEAR(AE4+4-WEEKDAY(AE4+6)),1,3)))/7))</f>
        <v/>
      </c>
      <c r="AF3" s="47">
        <f>1+INT((AF2-DATE(YEAR(AF2+4-WEEKDAY(AF2+6)),1,5)+WEEKDAY(DATE(YEAR(AF2+4-WEEKDAY(AF2+6)),1,3)))/7)</f>
        <v>22</v>
      </c>
      <c r="AG3" s="158">
        <f>IF(AG4="","",1+INT((AG4-DATE(YEAR(AG4+4-WEEKDAY(AG4+6)),1,5)+WEEKDAY(DATE(YEAR(AG4+4-WEEKDAY(AG4+6)),1,3)))/7))</f>
        <v>23</v>
      </c>
      <c r="AH3" s="47">
        <f>IF(AH4="","",1+INT((AH4-DATE(YEAR(AH4+4-WEEKDAY(AH4+6)),1,5)+WEEKDAY(DATE(YEAR(AH4+4-WEEKDAY(AH4+6)),1,3)))/7))</f>
        <v>24</v>
      </c>
      <c r="AI3" s="46">
        <f>IF(AI4="","",1+INT((AI4-DATE(YEAR(AI4+4-WEEKDAY(AI4+6)),1,5)+WEEKDAY(DATE(YEAR(AI4+4-WEEKDAY(AI4+6)),1,3)))/7))</f>
        <v>25</v>
      </c>
      <c r="AJ3" s="45">
        <f>IF(AJ4="","",1+INT((AJ4-DATE(YEAR(AJ4+4-WEEKDAY(AJ4+6)),1,5)+WEEKDAY(DATE(YEAR(AJ4+4-WEEKDAY(AJ4+6)),1,3)))/7))</f>
        <v>26</v>
      </c>
      <c r="AK3" s="121" t="str">
        <f>IF(AK4="","",1+INT((AK4-DATE(YEAR(AK4+4-WEEKDAY(AK4+6)),1,5)+WEEKDAY(DATE(YEAR(AK4+4-WEEKDAY(AK4+6)),1,3)))/7))</f>
        <v/>
      </c>
    </row>
    <row r="4" spans="1:41" s="87" customFormat="1" ht="12" customHeight="1" x14ac:dyDescent="0.2">
      <c r="A4" s="19" t="s">
        <v>0</v>
      </c>
      <c r="B4" s="34" t="str">
        <f>IF(TEXT(B2,"dddd")=$A4,B2,"")</f>
        <v/>
      </c>
      <c r="C4" s="29">
        <f>B16+1</f>
        <v>42737</v>
      </c>
      <c r="D4" s="3">
        <f>C16+1</f>
        <v>42744</v>
      </c>
      <c r="E4" s="149">
        <f>D16+1</f>
        <v>42751</v>
      </c>
      <c r="F4" s="3">
        <f>IF(AND(E16&lt;&gt;"",IF(ISERROR(TEXT(E16+1,"mmm")),"",TEXT(E16+1,"mmm"))=TEXT(B2,"mmm")),E16+1,"")</f>
        <v>42758</v>
      </c>
      <c r="G4" s="35">
        <f>IF(AND(F16&lt;&gt;"",IF(ISERROR(TEXT(F16+1,"mmm")),"",TEXT(F16+1,"mmm"))=TEXT(B2,"mmm")),F16+1,"")</f>
        <v>42765</v>
      </c>
      <c r="H4" s="3" t="str">
        <f>IF(TEXT(H2,"dddd")=$A4,H2,"")</f>
        <v/>
      </c>
      <c r="I4" s="29">
        <f>H16+1</f>
        <v>42772</v>
      </c>
      <c r="J4" s="3">
        <f>I16+1</f>
        <v>42779</v>
      </c>
      <c r="K4" s="147">
        <f>J16+1</f>
        <v>42786</v>
      </c>
      <c r="L4" s="3">
        <f>IF(AND(K16&lt;&gt;"",IF(ISERROR(TEXT(K16+1,"mmm")),"",TEXT(K16+1,"mmm"))=TEXT(H2,"mmm")),K16+1,"")</f>
        <v>42793</v>
      </c>
      <c r="M4" s="24" t="str">
        <f>IF(AND(L16&lt;&gt;"",IF(ISERROR(TEXT(L16+1,"mmm")),"",TEXT(L16+1,"mmm"))=TEXT(H2,"mmm")),L16+1,"")</f>
        <v/>
      </c>
      <c r="N4" s="34" t="str">
        <f>IF(TEXT(N2,"dddd")=$A4,N2,"")</f>
        <v/>
      </c>
      <c r="O4" s="29">
        <f>N16+1</f>
        <v>42800</v>
      </c>
      <c r="P4" s="3">
        <f>O16+1</f>
        <v>42807</v>
      </c>
      <c r="Q4" s="149">
        <f>P16+1</f>
        <v>42814</v>
      </c>
      <c r="R4" s="3">
        <f>IF(AND(Q16&lt;&gt;"",IF(ISERROR(TEXT(Q16+1,"mmm")),"",TEXT(Q16+1,"mmm"))=TEXT(N2,"mmm")),Q16+1,"")</f>
        <v>42821</v>
      </c>
      <c r="S4" s="35" t="str">
        <f>IF(AND(R16&lt;&gt;"",IF(ISERROR(TEXT(R16+1,"mmm")),"",TEXT(R16+1,"mmm"))=TEXT(N2,"mmm")),R16+1,"")</f>
        <v/>
      </c>
      <c r="T4" s="3" t="str">
        <f>IF(TEXT(T2,"dddd")=$A4,T2,"")</f>
        <v/>
      </c>
      <c r="U4" s="29">
        <f>T16+1</f>
        <v>42828</v>
      </c>
      <c r="V4" s="149">
        <f>U16+1</f>
        <v>42835</v>
      </c>
      <c r="W4" s="155">
        <f>V16+1</f>
        <v>42842</v>
      </c>
      <c r="X4" s="3">
        <f>IF(AND(W16&lt;&gt;"",IF(ISERROR(TEXT(W16+1,"mmm")),"",TEXT(W16+1,"mmm"))=TEXT(T2,"mmm")),W16+1,"")</f>
        <v>42849</v>
      </c>
      <c r="Y4" s="24" t="str">
        <f>IF(AND(X16&lt;&gt;"",IF(ISERROR(TEXT(X16+1,"mmm")),"",TEXT(X16+1,"mmm"))=TEXT(T2,"mmm")),X16+1,"")</f>
        <v/>
      </c>
      <c r="Z4" s="34">
        <f>IF(TEXT(Z2,"dddd")=$A4,Z2,"")</f>
        <v>42856</v>
      </c>
      <c r="AA4" s="29">
        <f>Z16+1</f>
        <v>42863</v>
      </c>
      <c r="AB4" s="149">
        <f>AA16+1</f>
        <v>42870</v>
      </c>
      <c r="AC4" s="155">
        <f>AB16+1</f>
        <v>42877</v>
      </c>
      <c r="AD4" s="3">
        <f>IF(AND(AC16&lt;&gt;"",IF(ISERROR(TEXT(AC16+1,"mmm")),"",TEXT(AC16+1,"mmm"))=TEXT(Z2,"mmm")),AC16+1,"")</f>
        <v>42884</v>
      </c>
      <c r="AE4" s="35" t="str">
        <f>IF(AND(AD16&lt;&gt;"",IF(ISERROR(TEXT(AD16+1,"mmm")),"",TEXT(AD16+1,"mmm"))=TEXT(Z2,"mmm")),AD16+1,"")</f>
        <v/>
      </c>
      <c r="AF4" s="3" t="str">
        <f>IF(TEXT(AF2,"dddd")=$A4,AF2,"")</f>
        <v/>
      </c>
      <c r="AG4" s="149">
        <f>AF16+1</f>
        <v>42891</v>
      </c>
      <c r="AH4" s="3">
        <f>AG16+1</f>
        <v>42898</v>
      </c>
      <c r="AI4" s="29">
        <f>AH16+1</f>
        <v>42905</v>
      </c>
      <c r="AJ4" s="3">
        <f>IF(AND(AI16&lt;&gt;"",IF(ISERROR(TEXT(AI16+1,"mmm")),"",TEXT(AI16+1,"mmm"))=TEXT(AF2,"mmm")),AI16+1,"")</f>
        <v>42912</v>
      </c>
      <c r="AK4" s="35" t="str">
        <f>IF(AND(AJ16&lt;&gt;"",IF(ISERROR(TEXT(AJ16+1,"mmm")),"",TEXT(AJ16+1,"mmm"))=TEXT(AF2,"mmm")),AJ16+1,"")</f>
        <v/>
      </c>
      <c r="AM4"/>
      <c r="AO4" s="87">
        <v>0</v>
      </c>
    </row>
    <row r="5" spans="1:41" s="87" customFormat="1" ht="12" customHeight="1" x14ac:dyDescent="0.2">
      <c r="A5" s="12"/>
      <c r="B5" s="32"/>
      <c r="C5" s="28"/>
      <c r="D5" s="86"/>
      <c r="E5" s="150"/>
      <c r="F5" s="86"/>
      <c r="G5" s="33"/>
      <c r="H5" s="86"/>
      <c r="I5" s="28"/>
      <c r="J5" s="86"/>
      <c r="K5" s="148"/>
      <c r="L5" s="86"/>
      <c r="M5" s="25"/>
      <c r="N5" s="32"/>
      <c r="O5" s="28"/>
      <c r="P5" s="86"/>
      <c r="Q5" s="150"/>
      <c r="R5" s="86" t="str">
        <f>IF(ISNA(VLOOKUP(R4,feestdagen,5,0))=TRUE," ","F")</f>
        <v xml:space="preserve"> </v>
      </c>
      <c r="S5" s="33"/>
      <c r="T5" s="86" t="str">
        <f>IF(ISNA(VLOOKUP(T4,feestdagen,5,0))=TRUE," ","F")</f>
        <v xml:space="preserve"> </v>
      </c>
      <c r="U5" s="28" t="str">
        <f>IF(ISNA(VLOOKUP(U4,feestdagen,5,0))=TRUE," ","F")</f>
        <v xml:space="preserve"> </v>
      </c>
      <c r="V5" s="150" t="str">
        <f>IF(ISNA(VLOOKUP(V4,feestdagen,5,0))=TRUE," ","F")</f>
        <v xml:space="preserve"> </v>
      </c>
      <c r="W5" s="156" t="str">
        <f>IF(ISNA(VLOOKUP(W4,feestdagen,5,0))=TRUE," ","F")</f>
        <v>F</v>
      </c>
      <c r="X5" s="86"/>
      <c r="Y5" s="25"/>
      <c r="Z5" s="32" t="str">
        <f t="shared" ref="Z5:AH5" si="0">IF(ISNA(VLOOKUP(Z4,feestdagen,5,0))=TRUE," ","F")</f>
        <v>F</v>
      </c>
      <c r="AA5" s="28" t="str">
        <f t="shared" si="0"/>
        <v xml:space="preserve"> </v>
      </c>
      <c r="AB5" s="150" t="str">
        <f t="shared" si="0"/>
        <v xml:space="preserve"> </v>
      </c>
      <c r="AC5" s="156" t="str">
        <f t="shared" si="0"/>
        <v xml:space="preserve"> </v>
      </c>
      <c r="AD5" s="86" t="str">
        <f t="shared" si="0"/>
        <v xml:space="preserve"> </v>
      </c>
      <c r="AE5" s="33" t="str">
        <f t="shared" si="0"/>
        <v xml:space="preserve"> </v>
      </c>
      <c r="AF5" s="86" t="str">
        <f t="shared" si="0"/>
        <v xml:space="preserve"> </v>
      </c>
      <c r="AG5" s="150" t="str">
        <f t="shared" si="0"/>
        <v>F</v>
      </c>
      <c r="AH5" s="86" t="str">
        <f t="shared" si="0"/>
        <v xml:space="preserve"> </v>
      </c>
      <c r="AI5" s="28"/>
      <c r="AJ5" s="86"/>
      <c r="AK5" s="33"/>
      <c r="AM5"/>
    </row>
    <row r="6" spans="1:41" ht="12" customHeight="1" x14ac:dyDescent="0.2">
      <c r="A6" s="19" t="s">
        <v>1</v>
      </c>
      <c r="B6" s="34" t="str">
        <f>IF(AND(B4="",TEXT(B2,"dddd")=$A6),B2,IF(AND(B4&lt;&gt;""),B4+1,""))</f>
        <v/>
      </c>
      <c r="C6" s="29">
        <f>C4+1</f>
        <v>42738</v>
      </c>
      <c r="D6" s="3">
        <f>D4+1</f>
        <v>42745</v>
      </c>
      <c r="E6" s="149">
        <f>E4+1</f>
        <v>42752</v>
      </c>
      <c r="F6" s="3">
        <f>IF(AND(F4&lt;&gt;"",IF(ISERROR(TEXT(F4+1,"mmm")),"",TEXT(F4+1,"mmm"))=TEXT(B2,"mmm")),F4+1,"")</f>
        <v>42759</v>
      </c>
      <c r="G6" s="35">
        <f>IF(AND(G4&lt;&gt;"",IF(ISERROR(TEXT(G4+1,"mmm")),"",TEXT(G4+1,"mmm"))=TEXT(B2,"mmm")),G4+1,"")</f>
        <v>42766</v>
      </c>
      <c r="H6" s="3" t="str">
        <f>IF(AND(H4="",TEXT(H2,"dddd")=$A6),H2,IF(AND(H4&lt;&gt;""),H4+1,""))</f>
        <v/>
      </c>
      <c r="I6" s="29">
        <f>I4+1</f>
        <v>42773</v>
      </c>
      <c r="J6" s="3">
        <f>J4+1</f>
        <v>42780</v>
      </c>
      <c r="K6" s="149">
        <f>K4+1</f>
        <v>42787</v>
      </c>
      <c r="L6" s="3">
        <f>IF(AND(L4&lt;&gt;"",IF(ISERROR(TEXT(L4+1,"mmm")),"",TEXT(L4+1,"mmm"))=TEXT(H2,"mmm")),L4+1,"")</f>
        <v>42794</v>
      </c>
      <c r="M6" s="24" t="str">
        <f>IF(AND(M4&lt;&gt;"",IF(ISERROR(TEXT(M4+1,"mmm")),"",TEXT(M4+1,"mmm"))=TEXT(H2,"mmm")),M4+1,"")</f>
        <v/>
      </c>
      <c r="N6" s="34" t="str">
        <f>IF(AND(N4="",TEXT(N2,"dddd")=$A6),N2,IF(AND(N4&lt;&gt;""),N4+1,""))</f>
        <v/>
      </c>
      <c r="O6" s="29">
        <f>O4+1</f>
        <v>42801</v>
      </c>
      <c r="P6" s="3">
        <f>P4+1</f>
        <v>42808</v>
      </c>
      <c r="Q6" s="149">
        <f>Q4+1</f>
        <v>42815</v>
      </c>
      <c r="R6" s="3">
        <f>IF(AND(R4&lt;&gt;"",IF(ISERROR(TEXT(R4+1,"mmm")),"",TEXT(R4+1,"mmm"))=TEXT(N2,"mmm")),R4+1,"")</f>
        <v>42822</v>
      </c>
      <c r="S6" s="35" t="str">
        <f>IF(AND(S4&lt;&gt;"",IF(ISERROR(TEXT(S4+1,"mmm")),"",TEXT(S4+1,"mmm"))=TEXT(N2,"mmm")),S4+1,"")</f>
        <v/>
      </c>
      <c r="T6" s="3" t="str">
        <f>IF(AND(T4="",TEXT(T2,"dddd")=$A6),T2,IF(AND(T4&lt;&gt;""),T4+1,""))</f>
        <v/>
      </c>
      <c r="U6" s="29">
        <f>U4+1</f>
        <v>42829</v>
      </c>
      <c r="V6" s="149">
        <f>V4+1</f>
        <v>42836</v>
      </c>
      <c r="W6" s="155">
        <f>W4+1</f>
        <v>42843</v>
      </c>
      <c r="X6" s="3">
        <f>IF(AND(X4&lt;&gt;"",IF(ISERROR(TEXT(X4+1,"mmm")),"",TEXT(X4+1,"mmm"))=TEXT(T2,"mmm")),X4+1,"")</f>
        <v>42850</v>
      </c>
      <c r="Y6" s="24" t="str">
        <f>IF(AND(Y4&lt;&gt;"",IF(ISERROR(TEXT(Y4+1,"mmm")),"",TEXT(Y4+1,"mmm"))=TEXT(T2,"mmm")),Y4+1,"")</f>
        <v/>
      </c>
      <c r="Z6" s="34">
        <f>IF(AND(Z4="",TEXT(Z2,"dddd")=$A6),Z2,IF(AND(Z4&lt;&gt;""),Z4+1,""))</f>
        <v>42857</v>
      </c>
      <c r="AA6" s="29">
        <f>AA4+1</f>
        <v>42864</v>
      </c>
      <c r="AB6" s="149">
        <f>AB4+1</f>
        <v>42871</v>
      </c>
      <c r="AC6" s="155">
        <f>AC4+1</f>
        <v>42878</v>
      </c>
      <c r="AD6" s="3">
        <f>IF(AND(AD4&lt;&gt;"",IF(ISERROR(TEXT(AD4+1,"mmm")),"",TEXT(AD4+1,"mmm"))=TEXT(Z2,"mmm")),AD4+1,"")</f>
        <v>42885</v>
      </c>
      <c r="AE6" s="35" t="str">
        <f>IF(AND(AE4&lt;&gt;"",IF(ISERROR(TEXT(AE4+1,"mmm")),"",TEXT(AE4+1,"mmm"))=TEXT(Z2,"mmm")),AE4+1,"")</f>
        <v/>
      </c>
      <c r="AF6" s="3" t="str">
        <f>IF(AND(AF4="",TEXT(AF2,"dddd")=$A6),AF2,IF(AND(AF4&lt;&gt;""),AF4+1,""))</f>
        <v/>
      </c>
      <c r="AG6" s="149">
        <f>AG4+1</f>
        <v>42892</v>
      </c>
      <c r="AH6" s="3">
        <f>AH4+1</f>
        <v>42899</v>
      </c>
      <c r="AI6" s="29">
        <f>AI4+1</f>
        <v>42906</v>
      </c>
      <c r="AJ6" s="3">
        <f>IF(AND(AJ4&lt;&gt;"",IF(ISERROR(TEXT(AJ4+1,"mmm")),"",TEXT(AJ4+1,"mmm"))=TEXT(AF2,"mmm")),AJ4+1,"")</f>
        <v>42913</v>
      </c>
      <c r="AK6" s="35" t="str">
        <f>IF(AND(AK4&lt;&gt;"",IF(ISERROR(TEXT(AK4+1,"mmm")),"",TEXT(AK4+1,"mmm"))=TEXT(AF2,"mmm")),AK4+1,"")</f>
        <v/>
      </c>
      <c r="AM6"/>
      <c r="AN6" s="87"/>
    </row>
    <row r="7" spans="1:41" s="87" customFormat="1" ht="12" customHeight="1" x14ac:dyDescent="0.2">
      <c r="A7" s="12"/>
      <c r="B7" s="32" t="str">
        <f>IF(ISNA(VLOOKUP(B6,feestdagen,5,0))=TRUE," ","F")</f>
        <v xml:space="preserve"> </v>
      </c>
      <c r="C7" s="28"/>
      <c r="D7" s="86"/>
      <c r="E7" s="150"/>
      <c r="F7" s="86"/>
      <c r="G7" s="33"/>
      <c r="H7" s="86"/>
      <c r="I7" s="28"/>
      <c r="J7" s="86"/>
      <c r="K7" s="150"/>
      <c r="L7" s="86"/>
      <c r="M7" s="25"/>
      <c r="N7" s="32"/>
      <c r="O7" s="28"/>
      <c r="P7" s="86"/>
      <c r="Q7" s="150"/>
      <c r="R7" s="86" t="str">
        <f>IF(ISNA(VLOOKUP(R6,feestdagen,5,0))=TRUE," ","F")</f>
        <v xml:space="preserve"> </v>
      </c>
      <c r="S7" s="33"/>
      <c r="T7" s="86" t="str">
        <f>IF(ISNA(VLOOKUP(T6,feestdagen,5,0))=TRUE," ","F")</f>
        <v xml:space="preserve"> </v>
      </c>
      <c r="U7" s="28" t="str">
        <f>IF(ISNA(VLOOKUP(U6,feestdagen,5,0))=TRUE," ","F")</f>
        <v xml:space="preserve"> </v>
      </c>
      <c r="V7" s="150" t="str">
        <f>IF(ISNA(VLOOKUP(V6,feestdagen,5,0))=TRUE," ","F")</f>
        <v xml:space="preserve"> </v>
      </c>
      <c r="W7" s="156" t="str">
        <f>IF(ISNA(VLOOKUP(W6,feestdagen,5,0))=TRUE," ","F")</f>
        <v xml:space="preserve"> </v>
      </c>
      <c r="X7" s="86"/>
      <c r="Y7" s="25"/>
      <c r="Z7" s="32" t="str">
        <f t="shared" ref="Z7:AH7" si="1">IF(ISNA(VLOOKUP(Z6,feestdagen,5,0))=TRUE," ","F")</f>
        <v xml:space="preserve"> </v>
      </c>
      <c r="AA7" s="28" t="str">
        <f t="shared" si="1"/>
        <v xml:space="preserve"> </v>
      </c>
      <c r="AB7" s="150" t="str">
        <f t="shared" si="1"/>
        <v xml:space="preserve"> </v>
      </c>
      <c r="AC7" s="156" t="str">
        <f t="shared" si="1"/>
        <v xml:space="preserve"> </v>
      </c>
      <c r="AD7" s="86" t="str">
        <f t="shared" si="1"/>
        <v xml:space="preserve"> </v>
      </c>
      <c r="AE7" s="33" t="str">
        <f t="shared" si="1"/>
        <v xml:space="preserve"> </v>
      </c>
      <c r="AF7" s="86" t="str">
        <f t="shared" si="1"/>
        <v xml:space="preserve"> </v>
      </c>
      <c r="AG7" s="150" t="str">
        <f t="shared" si="1"/>
        <v xml:space="preserve"> </v>
      </c>
      <c r="AH7" s="86" t="str">
        <f t="shared" si="1"/>
        <v xml:space="preserve"> </v>
      </c>
      <c r="AI7" s="28" t="s">
        <v>76</v>
      </c>
      <c r="AJ7" s="86"/>
      <c r="AK7" s="33"/>
      <c r="AM7"/>
    </row>
    <row r="8" spans="1:41" ht="12" customHeight="1" x14ac:dyDescent="0.2">
      <c r="A8" s="19" t="s">
        <v>2</v>
      </c>
      <c r="B8" s="34" t="str">
        <f>IF(AND(B6="",TEXT(B2,"dddd")=$A8),B2,IF(AND(B6&lt;&gt;""),B6+1,""))</f>
        <v/>
      </c>
      <c r="C8" s="29">
        <f>C6+1</f>
        <v>42739</v>
      </c>
      <c r="D8" s="3">
        <f>D6+1</f>
        <v>42746</v>
      </c>
      <c r="E8" s="149">
        <f>E6+1</f>
        <v>42753</v>
      </c>
      <c r="F8" s="3">
        <f>IF(AND(F6&lt;&gt;"",IF(ISERROR(TEXT(F6+1,"mmm")),"",TEXT(F6+1,"mmm"))=TEXT(B2,"mmm")),F6+1,"")</f>
        <v>42760</v>
      </c>
      <c r="G8" s="35" t="str">
        <f>IF(AND(G6&lt;&gt;"",IF(ISERROR(TEXT(G6+1,"mmm")),"",TEXT(G6+1,"mmm"))=TEXT(B2,"mmm")),G6+1,"")</f>
        <v/>
      </c>
      <c r="H8" s="3">
        <f>IF(AND(H6="",TEXT(H2,"dddd")=$A8),H2,IF(AND(H6&lt;&gt;""),H6+1,""))</f>
        <v>42767</v>
      </c>
      <c r="I8" s="29">
        <f>I6+1</f>
        <v>42774</v>
      </c>
      <c r="J8" s="3">
        <f>J6+1</f>
        <v>42781</v>
      </c>
      <c r="K8" s="149">
        <f>K6+1</f>
        <v>42788</v>
      </c>
      <c r="L8" s="3" t="str">
        <f>IF(AND(L6&lt;&gt;"",IF(ISERROR(TEXT(L6+1,"mmm")),"",TEXT(L6+1,"mmm"))=TEXT(H2,"mmm")),L6+1,"")</f>
        <v/>
      </c>
      <c r="M8" s="24" t="str">
        <f>IF(AND(M6&lt;&gt;"",IF(ISERROR(TEXT(M6+1,"mmm")),"",TEXT(M6+1,"mmm"))=TEXT(H2,"mmm")),M6+1,"")</f>
        <v/>
      </c>
      <c r="N8" s="34">
        <f>IF(AND(N6="",TEXT(N2,"dddd")=$A8),N2,IF(AND(N6&lt;&gt;""),N6+1,""))</f>
        <v>42795</v>
      </c>
      <c r="O8" s="29">
        <f>O6+1</f>
        <v>42802</v>
      </c>
      <c r="P8" s="3">
        <f>P6+1</f>
        <v>42809</v>
      </c>
      <c r="Q8" s="149">
        <f>Q6+1</f>
        <v>42816</v>
      </c>
      <c r="R8" s="3">
        <f>IF(AND(R6&lt;&gt;"",IF(ISERROR(TEXT(R6+1,"mmm")),"",TEXT(R6+1,"mmm"))=TEXT(N2,"mmm")),R6+1,"")</f>
        <v>42823</v>
      </c>
      <c r="S8" s="35" t="str">
        <f>IF(AND(S6&lt;&gt;"",IF(ISERROR(TEXT(S6+1,"mmm")),"",TEXT(S6+1,"mmm"))=TEXT(N2,"mmm")),S6+1,"")</f>
        <v/>
      </c>
      <c r="T8" s="3" t="str">
        <f>IF(AND(T6="",TEXT(T2,"dddd")=$A8),T2,IF(AND(T6&lt;&gt;""),T6+1,""))</f>
        <v/>
      </c>
      <c r="U8" s="29">
        <f>U6+1</f>
        <v>42830</v>
      </c>
      <c r="V8" s="149">
        <f>V6+1</f>
        <v>42837</v>
      </c>
      <c r="W8" s="155">
        <f>W6+1</f>
        <v>42844</v>
      </c>
      <c r="X8" s="3">
        <f>IF(AND(X6&lt;&gt;"",IF(ISERROR(TEXT(X6+1,"mmm")),"",TEXT(X6+1,"mmm"))=TEXT(T2,"mmm")),X6+1,"")</f>
        <v>42851</v>
      </c>
      <c r="Y8" s="24" t="str">
        <f>IF(AND(Y6&lt;&gt;"",IF(ISERROR(TEXT(Y6+1,"mmm")),"",TEXT(Y6+1,"mmm"))=TEXT(T2,"mmm")),Y6+1,"")</f>
        <v/>
      </c>
      <c r="Z8" s="34">
        <f>IF(AND(Z6="",TEXT(Z2,"dddd")=$A8),Z2,IF(AND(Z6&lt;&gt;""),Z6+1,""))</f>
        <v>42858</v>
      </c>
      <c r="AA8" s="29">
        <f>AA6+1</f>
        <v>42865</v>
      </c>
      <c r="AB8" s="149">
        <f>AB6+1</f>
        <v>42872</v>
      </c>
      <c r="AC8" s="155">
        <f>AC6+1</f>
        <v>42879</v>
      </c>
      <c r="AD8" s="3">
        <f>IF(AND(AD6&lt;&gt;"",IF(ISERROR(TEXT(AD6+1,"mmm")),"",TEXT(AD6+1,"mmm"))=TEXT(Z2,"mmm")),AD6+1,"")</f>
        <v>42886</v>
      </c>
      <c r="AE8" s="35" t="str">
        <f>IF(AND(AE6&lt;&gt;"",IF(ISERROR(TEXT(AE6+1,"mmm")),"",TEXT(AE6+1,"mmm"))=TEXT(Z2,"mmm")),AE6+1,"")</f>
        <v/>
      </c>
      <c r="AF8" s="3" t="str">
        <f>IF(AND(AF6="",TEXT(AF2,"dddd")=$A8),AF2,IF(AND(AF6&lt;&gt;""),AF6+1,""))</f>
        <v/>
      </c>
      <c r="AG8" s="149">
        <f>AG6+1</f>
        <v>42893</v>
      </c>
      <c r="AH8" s="3">
        <f>AH6+1</f>
        <v>42900</v>
      </c>
      <c r="AI8" s="29">
        <f>AI6+1</f>
        <v>42907</v>
      </c>
      <c r="AJ8" s="3">
        <f>IF(AND(AJ6&lt;&gt;"",IF(ISERROR(TEXT(AJ6+1,"mmm")),"",TEXT(AJ6+1,"mmm"))=TEXT(AF2,"mmm")),AJ6+1,"")</f>
        <v>42914</v>
      </c>
      <c r="AK8" s="35" t="str">
        <f>IF(AND(AK6&lt;&gt;"",IF(ISERROR(TEXT(AK6+1,"mmm")),"",TEXT(AK6+1,"mmm"))=TEXT(AF2,"mmm")),AK6+1,"")</f>
        <v/>
      </c>
      <c r="AM8"/>
      <c r="AN8" s="87"/>
    </row>
    <row r="9" spans="1:41" s="87" customFormat="1" ht="12" customHeight="1" x14ac:dyDescent="0.2">
      <c r="A9" s="12"/>
      <c r="B9" s="32" t="str">
        <f>IF(ISNA(VLOOKUP(B8,feestdagen,5,0))=TRUE," ","F")</f>
        <v xml:space="preserve"> </v>
      </c>
      <c r="C9" s="28"/>
      <c r="D9" s="86"/>
      <c r="E9" s="150"/>
      <c r="F9" s="86"/>
      <c r="G9" s="33"/>
      <c r="H9" s="86"/>
      <c r="I9" s="28"/>
      <c r="J9" s="86"/>
      <c r="K9" s="150"/>
      <c r="L9" s="86"/>
      <c r="M9" s="25"/>
      <c r="N9" s="32"/>
      <c r="O9" s="28"/>
      <c r="P9" s="86"/>
      <c r="Q9" s="150"/>
      <c r="R9" s="86" t="s">
        <v>76</v>
      </c>
      <c r="S9" s="33"/>
      <c r="T9" s="86" t="str">
        <f>IF(ISNA(VLOOKUP(T8,feestdagen,5,0))=TRUE," ","F")</f>
        <v xml:space="preserve"> </v>
      </c>
      <c r="U9" s="28" t="str">
        <f>IF(ISNA(VLOOKUP(U8,feestdagen,5,0))=TRUE," ","F")</f>
        <v xml:space="preserve"> </v>
      </c>
      <c r="V9" s="150" t="str">
        <f>IF(ISNA(VLOOKUP(V8,feestdagen,5,0))=TRUE," ","F")</f>
        <v xml:space="preserve"> </v>
      </c>
      <c r="W9" s="156" t="s">
        <v>100</v>
      </c>
      <c r="X9" s="86"/>
      <c r="Y9" s="25"/>
      <c r="Z9" s="32" t="str">
        <f t="shared" ref="Z9:AG9" si="2">IF(ISNA(VLOOKUP(Z8,feestdagen,5,0))=TRUE," ","F")</f>
        <v xml:space="preserve"> </v>
      </c>
      <c r="AA9" s="28" t="str">
        <f t="shared" si="2"/>
        <v xml:space="preserve"> </v>
      </c>
      <c r="AB9" s="150" t="str">
        <f t="shared" si="2"/>
        <v xml:space="preserve"> </v>
      </c>
      <c r="AC9" s="156" t="str">
        <f t="shared" si="2"/>
        <v xml:space="preserve"> </v>
      </c>
      <c r="AD9" s="86" t="str">
        <f t="shared" si="2"/>
        <v xml:space="preserve"> </v>
      </c>
      <c r="AE9" s="33" t="str">
        <f t="shared" si="2"/>
        <v xml:space="preserve"> </v>
      </c>
      <c r="AF9" s="86" t="str">
        <f t="shared" si="2"/>
        <v xml:space="preserve"> </v>
      </c>
      <c r="AG9" s="150" t="str">
        <f t="shared" si="2"/>
        <v xml:space="preserve"> </v>
      </c>
      <c r="AH9" s="5"/>
      <c r="AI9" s="28"/>
      <c r="AJ9" s="86"/>
      <c r="AK9" s="33"/>
    </row>
    <row r="10" spans="1:41" ht="12" customHeight="1" x14ac:dyDescent="0.2">
      <c r="A10" s="19" t="s">
        <v>3</v>
      </c>
      <c r="B10" s="34" t="str">
        <f>IF(AND(B8="",TEXT(B2,"dddd")=$A10),B2,IF(AND(B8&lt;&gt;""),B8+1,""))</f>
        <v/>
      </c>
      <c r="C10" s="29">
        <f>C8+1</f>
        <v>42740</v>
      </c>
      <c r="D10" s="3">
        <f>D8+1</f>
        <v>42747</v>
      </c>
      <c r="E10" s="149">
        <f>E8+1</f>
        <v>42754</v>
      </c>
      <c r="F10" s="3">
        <f>IF(AND(F8&lt;&gt;"",IF(ISERROR(TEXT(F8+1,"mmm")),"",TEXT(F8+1,"mmm"))=TEXT(B2,"mmm")),F8+1,"")</f>
        <v>42761</v>
      </c>
      <c r="G10" s="35" t="str">
        <f>IF(AND(G8&lt;&gt;"",IF(ISERROR(TEXT(G8+1,"mmm")),"",TEXT(G8+1,"mmm"))=TEXT(B2,"mmm")),G8+1,"")</f>
        <v/>
      </c>
      <c r="H10" s="3">
        <f>IF(AND(H8="",TEXT(H2,"dddd")=$A10),H2,IF(AND(H8&lt;&gt;""),H8+1,""))</f>
        <v>42768</v>
      </c>
      <c r="I10" s="29">
        <f>I8+1</f>
        <v>42775</v>
      </c>
      <c r="J10" s="3">
        <f>J8+1</f>
        <v>42782</v>
      </c>
      <c r="K10" s="149">
        <f>K8+1</f>
        <v>42789</v>
      </c>
      <c r="L10" s="3" t="str">
        <f>IF(AND(L8&lt;&gt;"",IF(ISERROR(TEXT(L8+1,"mmm")),"",TEXT(L8+1,"mmm"))=TEXT(H2,"mmm")),L8+1,"")</f>
        <v/>
      </c>
      <c r="M10" s="24" t="str">
        <f>IF(AND(M8&lt;&gt;"",IF(ISERROR(TEXT(M8+1,"mmm")),"",TEXT(M8+1,"mmm"))=TEXT(H2,"mmm")),M8+1,"")</f>
        <v/>
      </c>
      <c r="N10" s="34">
        <f>IF(AND(N8="",TEXT(N2,"dddd")=$A10),N2,IF(AND(N8&lt;&gt;""),N8+1,""))</f>
        <v>42796</v>
      </c>
      <c r="O10" s="29">
        <f>O8+1</f>
        <v>42803</v>
      </c>
      <c r="P10" s="3">
        <f>P8+1</f>
        <v>42810</v>
      </c>
      <c r="Q10" s="149">
        <f>Q8+1</f>
        <v>42817</v>
      </c>
      <c r="R10" s="3">
        <f>IF(AND(R8&lt;&gt;"",IF(ISERROR(TEXT(R8+1,"mmm")),"",TEXT(R8+1,"mmm"))=TEXT(N2,"mmm")),R8+1,"")</f>
        <v>42824</v>
      </c>
      <c r="S10" s="35" t="str">
        <f>IF(AND(S8&lt;&gt;"",IF(ISERROR(TEXT(S8+1,"mmm")),"",TEXT(S8+1,"mmm"))=TEXT(N2,"mmm")),S8+1,"")</f>
        <v/>
      </c>
      <c r="T10" s="3" t="str">
        <f>IF(AND(T8="",TEXT(T2,"dddd")=$A10),T2,IF(AND(T8&lt;&gt;""),T8+1,""))</f>
        <v/>
      </c>
      <c r="U10" s="29">
        <f>U8+1</f>
        <v>42831</v>
      </c>
      <c r="V10" s="149">
        <f>V8+1</f>
        <v>42838</v>
      </c>
      <c r="W10" s="155">
        <f>W8+1</f>
        <v>42845</v>
      </c>
      <c r="X10" s="3">
        <f>IF(AND(X8&lt;&gt;"",IF(ISERROR(TEXT(X8+1,"mmm")),"",TEXT(X8+1,"mmm"))=TEXT(T2,"mmm")),X8+1,"")</f>
        <v>42852</v>
      </c>
      <c r="Y10" s="24" t="str">
        <f>IF(AND(Y8&lt;&gt;"",IF(ISERROR(TEXT(Y8+1,"mmm")),"",TEXT(Y8+1,"mmm"))=TEXT(T2,"mmm")),Y8+1,"")</f>
        <v/>
      </c>
      <c r="Z10" s="34">
        <f>IF(AND(Z8="",TEXT(Z2,"dddd")=$A10),Z2,IF(AND(Z8&lt;&gt;""),Z8+1,""))</f>
        <v>42859</v>
      </c>
      <c r="AA10" s="29">
        <f>AA8+1</f>
        <v>42866</v>
      </c>
      <c r="AB10" s="149">
        <f>AB8+1</f>
        <v>42873</v>
      </c>
      <c r="AC10" s="155">
        <f>AC8+1</f>
        <v>42880</v>
      </c>
      <c r="AD10" s="3" t="str">
        <f>IF(AND(AD8&lt;&gt;"",IF(ISERROR(TEXT(AD8+1,"mmm")),"",TEXT(AD8+1,"mmm"))=TEXT(Z2,"mmm")),AD8+1,"")</f>
        <v/>
      </c>
      <c r="AE10" s="35" t="str">
        <f>IF(AND(AE8&lt;&gt;"",IF(ISERROR(TEXT(AE8+1,"mmm")),"",TEXT(AE8+1,"mmm"))=TEXT(Z2,"mmm")),AE8+1,"")</f>
        <v/>
      </c>
      <c r="AF10" s="3">
        <f>IF(AND(AF8="",TEXT(AF2,"dddd")=$A10),AF2,IF(AND(AF8&lt;&gt;""),AF8+1,""))</f>
        <v>42887</v>
      </c>
      <c r="AG10" s="149">
        <f>AG8+1</f>
        <v>42894</v>
      </c>
      <c r="AH10" s="3">
        <f>AH8+1</f>
        <v>42901</v>
      </c>
      <c r="AI10" s="29">
        <f>AI8+1</f>
        <v>42908</v>
      </c>
      <c r="AJ10" s="3">
        <f>IF(AND(AJ8&lt;&gt;"",IF(ISERROR(TEXT(AJ8+1,"mmm")),"",TEXT(AJ8+1,"mmm"))=TEXT(AF2,"mmm")),AJ8+1,"")</f>
        <v>42915</v>
      </c>
      <c r="AK10" s="35" t="str">
        <f>IF(AND(AK8&lt;&gt;"",IF(ISERROR(TEXT(AK8+1,"mmm")),"",TEXT(AK8+1,"mmm"))=TEXT(AF2,"mmm")),AK8+1,"")</f>
        <v/>
      </c>
    </row>
    <row r="11" spans="1:41" s="87" customFormat="1" ht="12" customHeight="1" x14ac:dyDescent="0.2">
      <c r="A11" s="12"/>
      <c r="B11" s="32" t="str">
        <f>IF(ISNA(VLOOKUP(B10,feestdagen,5,0))=TRUE," ","F")</f>
        <v xml:space="preserve"> </v>
      </c>
      <c r="C11" s="28"/>
      <c r="D11" s="86"/>
      <c r="E11" s="150"/>
      <c r="F11" s="86"/>
      <c r="G11" s="33"/>
      <c r="H11" s="86"/>
      <c r="I11" s="28"/>
      <c r="J11" s="86"/>
      <c r="K11" s="150"/>
      <c r="L11" s="86"/>
      <c r="M11" s="25"/>
      <c r="N11" s="32"/>
      <c r="O11" s="28"/>
      <c r="P11" s="86"/>
      <c r="Q11" s="150"/>
      <c r="R11" s="86"/>
      <c r="S11" s="33"/>
      <c r="T11" s="86" t="str">
        <f>IF(ISNA(VLOOKUP(T10,feestdagen,5,0))=TRUE," ","F")</f>
        <v xml:space="preserve"> </v>
      </c>
      <c r="U11" s="28" t="str">
        <f>IF(ISNA(VLOOKUP(U10,feestdagen,5,0))=TRUE," ","F")</f>
        <v xml:space="preserve"> </v>
      </c>
      <c r="V11" s="150" t="str">
        <f>IF(ISNA(VLOOKUP(V10,feestdagen,5,0))=TRUE," ","F")</f>
        <v xml:space="preserve"> </v>
      </c>
      <c r="W11" s="156" t="s">
        <v>104</v>
      </c>
      <c r="X11" s="86"/>
      <c r="Y11" s="25"/>
      <c r="Z11" s="32" t="str">
        <f t="shared" ref="Z11:AG11" si="3">IF(ISNA(VLOOKUP(Z10,feestdagen,5,0))=TRUE," ","F")</f>
        <v xml:space="preserve"> </v>
      </c>
      <c r="AA11" s="28" t="str">
        <f t="shared" si="3"/>
        <v xml:space="preserve"> </v>
      </c>
      <c r="AB11" s="150" t="str">
        <f t="shared" si="3"/>
        <v xml:space="preserve"> </v>
      </c>
      <c r="AC11" s="156" t="str">
        <f t="shared" si="3"/>
        <v>F</v>
      </c>
      <c r="AD11" s="86" t="str">
        <f t="shared" si="3"/>
        <v xml:space="preserve"> </v>
      </c>
      <c r="AE11" s="33" t="str">
        <f t="shared" si="3"/>
        <v xml:space="preserve"> </v>
      </c>
      <c r="AF11" s="86" t="str">
        <f t="shared" si="3"/>
        <v xml:space="preserve"> </v>
      </c>
      <c r="AG11" s="150" t="str">
        <f t="shared" si="3"/>
        <v xml:space="preserve"> </v>
      </c>
      <c r="AH11" s="5"/>
      <c r="AI11" s="28"/>
      <c r="AJ11" s="86"/>
      <c r="AK11" s="33"/>
    </row>
    <row r="12" spans="1:41" ht="12" customHeight="1" x14ac:dyDescent="0.2">
      <c r="A12" s="19" t="s">
        <v>4</v>
      </c>
      <c r="B12" s="34" t="str">
        <f>IF(AND(B10="",TEXT(B2,"dddd")=$A12),B2,IF(AND(B10&lt;&gt;""),B10+1,""))</f>
        <v/>
      </c>
      <c r="C12" s="29">
        <f>C10+1</f>
        <v>42741</v>
      </c>
      <c r="D12" s="3">
        <f>D10+1</f>
        <v>42748</v>
      </c>
      <c r="E12" s="149">
        <f>E10+1</f>
        <v>42755</v>
      </c>
      <c r="F12" s="3">
        <f>IF(AND(F10&lt;&gt;"",IF(ISERROR(TEXT(F10+1,"mmm")),"",TEXT(F10+1,"mmm"))=TEXT(B2,"mmm")),F10+1,"")</f>
        <v>42762</v>
      </c>
      <c r="G12" s="35" t="str">
        <f>IF(AND(G10&lt;&gt;"",IF(ISERROR(TEXT(G10+1,"mmm")),"",TEXT(G10+1,"mmm"))=TEXT(B2,"mmm")),G10+1,"")</f>
        <v/>
      </c>
      <c r="H12" s="3">
        <f>IF(AND(H10="",TEXT(H2,"dddd")=$A12),H2,IF(AND(H10&lt;&gt;""),H10+1,""))</f>
        <v>42769</v>
      </c>
      <c r="I12" s="29">
        <f>I10+1</f>
        <v>42776</v>
      </c>
      <c r="J12" s="3">
        <f>J10+1</f>
        <v>42783</v>
      </c>
      <c r="K12" s="149">
        <f>K10+1</f>
        <v>42790</v>
      </c>
      <c r="L12" s="3" t="str">
        <f>IF(AND(L10&lt;&gt;"",IF(ISERROR(TEXT(L10+1,"mmm")),"",TEXT(L10+1,"mmm"))=TEXT(H2,"mmm")),L10+1,"")</f>
        <v/>
      </c>
      <c r="M12" s="24" t="str">
        <f>IF(AND(M10&lt;&gt;"",IF(ISERROR(TEXT(M10+1,"mmm")),"",TEXT(M10+1,"mmm"))=TEXT(H2,"mmm")),M10+1,"")</f>
        <v/>
      </c>
      <c r="N12" s="34">
        <f>IF(AND(N10="",TEXT(N2,"dddd")=$A12),N2,IF(AND(N10&lt;&gt;""),N10+1,""))</f>
        <v>42797</v>
      </c>
      <c r="O12" s="29">
        <f>O10+1</f>
        <v>42804</v>
      </c>
      <c r="P12" s="3">
        <f>P10+1</f>
        <v>42811</v>
      </c>
      <c r="Q12" s="149">
        <f>Q10+1</f>
        <v>42818</v>
      </c>
      <c r="R12" s="3">
        <f>IF(AND(R10&lt;&gt;"",IF(ISERROR(TEXT(R10+1,"mmm")),"",TEXT(R10+1,"mmm"))=TEXT(N2,"mmm")),R10+1,"")</f>
        <v>42825</v>
      </c>
      <c r="S12" s="35" t="str">
        <f>IF(AND(S10&lt;&gt;"",IF(ISERROR(TEXT(S10+1,"mmm")),"",TEXT(S10+1,"mmm"))=TEXT(N2,"mmm")),S10+1,"")</f>
        <v/>
      </c>
      <c r="T12" s="3" t="str">
        <f>IF(AND(T10="",TEXT(T2,"dddd")=$A12),T2,IF(AND(T10&lt;&gt;""),T10+1,""))</f>
        <v/>
      </c>
      <c r="U12" s="29">
        <f>U10+1</f>
        <v>42832</v>
      </c>
      <c r="V12" s="149">
        <f>V10+1</f>
        <v>42839</v>
      </c>
      <c r="W12" s="155">
        <f>W10+1</f>
        <v>42846</v>
      </c>
      <c r="X12" s="3">
        <f>IF(AND(X10&lt;&gt;"",IF(ISERROR(TEXT(X10+1,"mmm")),"",TEXT(X10+1,"mmm"))=TEXT(T2,"mmm")),X10+1,"")</f>
        <v>42853</v>
      </c>
      <c r="Y12" s="24" t="str">
        <f>IF(AND(Y10&lt;&gt;"",IF(ISERROR(TEXT(Y10+1,"mmm")),"",TEXT(Y10+1,"mmm"))=TEXT(T2,"mmm")),Y10+1,"")</f>
        <v/>
      </c>
      <c r="Z12" s="34">
        <f>IF(AND(Z10="",TEXT(Z2,"dddd")=$A12),Z2,IF(AND(Z10&lt;&gt;""),Z10+1,""))</f>
        <v>42860</v>
      </c>
      <c r="AA12" s="29">
        <f>AA10+1</f>
        <v>42867</v>
      </c>
      <c r="AB12" s="149">
        <f>AB10+1</f>
        <v>42874</v>
      </c>
      <c r="AC12" s="155">
        <f>AC10+1</f>
        <v>42881</v>
      </c>
      <c r="AD12" s="3" t="str">
        <f>IF(AND(AD10&lt;&gt;"",IF(ISERROR(TEXT(AD10+1,"mmm")),"",TEXT(AD10+1,"mmm"))=TEXT(Z2,"mmm")),AD10+1,"")</f>
        <v/>
      </c>
      <c r="AE12" s="35" t="str">
        <f>IF(AND(AE10&lt;&gt;"",IF(ISERROR(TEXT(AE10+1,"mmm")),"",TEXT(AE10+1,"mmm"))=TEXT(Z2,"mmm")),AE10+1,"")</f>
        <v/>
      </c>
      <c r="AF12" s="3">
        <f>IF(AND(AF10="",TEXT(AF2,"dddd")=$A12),AF2,IF(AND(AF10&lt;&gt;""),AF10+1,""))</f>
        <v>42888</v>
      </c>
      <c r="AG12" s="149">
        <f>AG10+1</f>
        <v>42895</v>
      </c>
      <c r="AH12" s="3">
        <f>AH10+1</f>
        <v>42902</v>
      </c>
      <c r="AI12" s="29">
        <f>AI10+1</f>
        <v>42909</v>
      </c>
      <c r="AJ12" s="3">
        <f>IF(AND(AJ10&lt;&gt;"",IF(ISERROR(TEXT(AJ10+1,"mmm")),"",TEXT(AJ10+1,"mmm"))=TEXT(AF2,"mmm")),AJ10+1,"")</f>
        <v>42916</v>
      </c>
      <c r="AK12" s="35" t="str">
        <f>IF(AND(AK10&lt;&gt;"",IF(ISERROR(TEXT(AK10+1,"mmm")),"",TEXT(AK10+1,"mmm"))=TEXT(AF2,"mmm")),AK10+1,"")</f>
        <v/>
      </c>
      <c r="AM12" s="442"/>
      <c r="AN12" s="442"/>
      <c r="AO12" s="442"/>
    </row>
    <row r="13" spans="1:41" s="87" customFormat="1" ht="12" customHeight="1" x14ac:dyDescent="0.2">
      <c r="A13" s="12"/>
      <c r="B13" s="32" t="s">
        <v>76</v>
      </c>
      <c r="C13" s="28"/>
      <c r="D13" s="86"/>
      <c r="E13" s="150"/>
      <c r="F13" s="86"/>
      <c r="G13" s="33"/>
      <c r="H13" s="86"/>
      <c r="I13" s="28"/>
      <c r="J13" s="86"/>
      <c r="K13" s="150" t="s">
        <v>76</v>
      </c>
      <c r="L13" s="86"/>
      <c r="M13" s="25"/>
      <c r="N13" s="32"/>
      <c r="O13" s="28"/>
      <c r="P13" s="86" t="s">
        <v>76</v>
      </c>
      <c r="Q13" s="150"/>
      <c r="S13" s="33"/>
      <c r="T13" s="86" t="str">
        <f>IF(ISNA(VLOOKUP(T12,feestdagen,5,0))=TRUE," ","F")</f>
        <v xml:space="preserve"> </v>
      </c>
      <c r="U13" s="28" t="str">
        <f>IF(ISNA(VLOOKUP(U12,feestdagen,5,0))=TRUE," ","F")</f>
        <v xml:space="preserve"> </v>
      </c>
      <c r="V13" s="150" t="str">
        <f>IF(ISNA(VLOOKUP(V12,feestdagen,5,0))=TRUE," ","F")</f>
        <v xml:space="preserve"> </v>
      </c>
      <c r="W13" s="156" t="str">
        <f>IF(ISNA(VLOOKUP(W12,feestdagen,5,0))=TRUE," ","F")</f>
        <v xml:space="preserve"> </v>
      </c>
      <c r="X13" s="86"/>
      <c r="Y13" s="25"/>
      <c r="Z13" s="32" t="str">
        <f t="shared" ref="Z13:AG13" si="4">IF(ISNA(VLOOKUP(Z12,feestdagen,5,0))=TRUE," ","F")</f>
        <v xml:space="preserve"> </v>
      </c>
      <c r="AA13" s="28" t="str">
        <f t="shared" si="4"/>
        <v xml:space="preserve"> </v>
      </c>
      <c r="AB13" s="150" t="s">
        <v>76</v>
      </c>
      <c r="AC13" s="156" t="str">
        <f t="shared" si="4"/>
        <v xml:space="preserve"> </v>
      </c>
      <c r="AD13" s="86" t="str">
        <f t="shared" si="4"/>
        <v xml:space="preserve"> </v>
      </c>
      <c r="AE13" s="33" t="str">
        <f t="shared" si="4"/>
        <v xml:space="preserve"> </v>
      </c>
      <c r="AF13" s="86" t="str">
        <f t="shared" si="4"/>
        <v xml:space="preserve"> </v>
      </c>
      <c r="AG13" s="150" t="str">
        <f t="shared" si="4"/>
        <v xml:space="preserve"> </v>
      </c>
      <c r="AH13" s="5"/>
      <c r="AI13" s="28"/>
      <c r="AJ13" s="86"/>
      <c r="AK13" s="33"/>
    </row>
    <row r="14" spans="1:41" ht="12" customHeight="1" x14ac:dyDescent="0.2">
      <c r="A14" s="49" t="s">
        <v>5</v>
      </c>
      <c r="B14" s="36" t="str">
        <f>IF(AND(B12="",TEXT(B2,"dddd")=$A14),B2,IF(AND(B12&lt;&gt;""),B12+1,""))</f>
        <v/>
      </c>
      <c r="C14" s="30">
        <f>C12+1</f>
        <v>42742</v>
      </c>
      <c r="D14" s="1">
        <f>D12+1</f>
        <v>42749</v>
      </c>
      <c r="E14" s="151">
        <f>E12+1</f>
        <v>42756</v>
      </c>
      <c r="F14" s="1">
        <f>IF(AND(F12&lt;&gt;"",IF(ISERROR(TEXT(F12+1,"mmm")),"",TEXT(F12+1,"mmm"))=TEXT(B2,"mmm")),F12+1,"")</f>
        <v>42763</v>
      </c>
      <c r="G14" s="37" t="str">
        <f>IF(AND(G12&lt;&gt;"",IF(ISERROR(TEXT(G12+1,"mmm")),"",TEXT(G12+1,"mmm"))=TEXT(B2,"mmm")),G12+1,"")</f>
        <v/>
      </c>
      <c r="H14" s="1">
        <f>IF(AND(H12="",TEXT(H2,"dddd")=$A14),H2,IF(AND(H12&lt;&gt;""),H12+1,""))</f>
        <v>42770</v>
      </c>
      <c r="I14" s="30">
        <f>I12+1</f>
        <v>42777</v>
      </c>
      <c r="J14" s="1">
        <f>J12+1</f>
        <v>42784</v>
      </c>
      <c r="K14" s="151">
        <f>K12+1</f>
        <v>42791</v>
      </c>
      <c r="L14" s="1" t="str">
        <f>IF(AND(L12&lt;&gt;"",IF(ISERROR(TEXT(L12+1,"mmm")),"",TEXT(L12+1,"mmm"))=TEXT(H2,"mmm")),L12+1,"")</f>
        <v/>
      </c>
      <c r="M14" s="27" t="str">
        <f>IF(AND(M12&lt;&gt;"",IF(ISERROR(TEXT(M12+1,"mmm")),"",TEXT(M12+1,"mmm"))=TEXT(H2,"mmm")),M12+1,"")</f>
        <v/>
      </c>
      <c r="N14" s="38">
        <f>IF(AND(N12="",TEXT(N2,"dddd")=$A14),N2,IF(AND(N12&lt;&gt;""),N12+1,""))</f>
        <v>42798</v>
      </c>
      <c r="O14" s="30">
        <f>O12+1</f>
        <v>42805</v>
      </c>
      <c r="P14" s="1">
        <f>P12+1</f>
        <v>42812</v>
      </c>
      <c r="Q14" s="151">
        <f>Q12+1</f>
        <v>42819</v>
      </c>
      <c r="R14" s="1" t="str">
        <f>IF(AND(R12&lt;&gt;"",IF(ISERROR(TEXT(R12+1,"mmm")),"",TEXT(R12+1,"mmm"))=TEXT(N2,"mmm")),R12+1,"")</f>
        <v/>
      </c>
      <c r="S14" s="40" t="str">
        <f>IF(AND(S12&lt;&gt;"",IF(ISERROR(TEXT(S12+1,"mmm")),"",TEXT(S12+1,"mmm"))=TEXT(N2,"mmm")),S12+1,"")</f>
        <v/>
      </c>
      <c r="T14" s="1">
        <f>IF(AND(T12="",TEXT(T2,"dddd")=$A14),T2,IF(AND(T12&lt;&gt;""),T12+1,""))</f>
        <v>42826</v>
      </c>
      <c r="U14" s="30">
        <f>U12+1</f>
        <v>42833</v>
      </c>
      <c r="V14" s="151">
        <f>V12+1</f>
        <v>42840</v>
      </c>
      <c r="W14" s="157">
        <f>W12+1</f>
        <v>42847</v>
      </c>
      <c r="X14" s="1">
        <f>IF(AND(X12&lt;&gt;"",IF(ISERROR(TEXT(X12+1,"mmm")),"",TEXT(X12+1,"mmm"))=TEXT(T2,"mmm")),X12+1,"")</f>
        <v>42854</v>
      </c>
      <c r="Y14" s="27" t="str">
        <f>IF(AND(Y12&lt;&gt;"",IF(ISERROR(TEXT(Y12+1,"mmm")),"",TEXT(Y12+1,"mmm"))=TEXT(T2,"mmm")),Y12+1,"")</f>
        <v/>
      </c>
      <c r="Z14" s="38">
        <f>IF(AND(Z12="",TEXT(Z2,"dddd")=$A14),Z2,IF(AND(Z12&lt;&gt;""),Z12+1,""))</f>
        <v>42861</v>
      </c>
      <c r="AA14" s="30">
        <f>AA12+1</f>
        <v>42868</v>
      </c>
      <c r="AB14" s="151">
        <f>AB12+1</f>
        <v>42875</v>
      </c>
      <c r="AC14" s="157">
        <f>AC12+1</f>
        <v>42882</v>
      </c>
      <c r="AD14" s="1" t="str">
        <f>IF(AND(AD12&lt;&gt;"",IF(ISERROR(TEXT(AD12+1,"mmm")),"",TEXT(AD12+1,"mmm"))=TEXT(Z2,"mmm")),AD12+1,"")</f>
        <v/>
      </c>
      <c r="AE14" s="40" t="str">
        <f>IF(AND(AE12&lt;&gt;"",IF(ISERROR(TEXT(AE12+1,"mmm")),"",TEXT(AE12+1,"mmm"))=TEXT(Z2,"mmm")),AE12+1,"")</f>
        <v/>
      </c>
      <c r="AF14" s="1">
        <f>IF(AND(AF12="",TEXT(AF2,"dddd")=$A14),AF2,IF(AND(AF12&lt;&gt;""),AF12+1,""))</f>
        <v>42889</v>
      </c>
      <c r="AG14" s="151">
        <f>AG12+1</f>
        <v>42896</v>
      </c>
      <c r="AH14" s="1">
        <f>AH12+1</f>
        <v>42903</v>
      </c>
      <c r="AI14" s="30">
        <f>AI12+1</f>
        <v>42910</v>
      </c>
      <c r="AJ14" s="1" t="str">
        <f>IF(AND(AJ12&lt;&gt;"",IF(ISERROR(TEXT(AJ12+1,"mmm")),"",TEXT(AJ12+1,"mmm"))=TEXT(AF2,"mmm")),AJ12+1,"")</f>
        <v/>
      </c>
      <c r="AK14" s="37" t="str">
        <f>IF(AND(AK12&lt;&gt;"",IF(ISERROR(TEXT(AK12+1,"mmm")),"",TEXT(AK12+1,"mmm"))=TEXT(AF2,"mmm")),AK12+1,"")</f>
        <v/>
      </c>
      <c r="AM14" s="436"/>
      <c r="AN14" s="436"/>
    </row>
    <row r="15" spans="1:41" s="87" customFormat="1" ht="12" customHeight="1" x14ac:dyDescent="0.2">
      <c r="A15" s="4"/>
      <c r="B15" s="32" t="str">
        <f>IF(ISNA(VLOOKUP(B14,feestdagen,5,0))=TRUE," ","F")</f>
        <v xml:space="preserve"> </v>
      </c>
      <c r="C15" s="28"/>
      <c r="D15" s="86"/>
      <c r="E15" s="150"/>
      <c r="F15" s="86"/>
      <c r="G15" s="33"/>
      <c r="H15" s="86"/>
      <c r="I15" s="28"/>
      <c r="J15" s="86"/>
      <c r="K15" s="150"/>
      <c r="L15" s="86"/>
      <c r="M15" s="25"/>
      <c r="N15" s="32"/>
      <c r="O15" s="28"/>
      <c r="P15" s="86"/>
      <c r="Q15" s="150"/>
      <c r="R15" s="86" t="str">
        <f>IF(ISNA(VLOOKUP(R14,feestdagen,5,0))=TRUE," ","F")</f>
        <v xml:space="preserve"> </v>
      </c>
      <c r="S15" s="33"/>
      <c r="T15" s="86" t="str">
        <f>IF(ISNA(VLOOKUP(T14,feestdagen,5,0))=TRUE," ","F")</f>
        <v xml:space="preserve"> </v>
      </c>
      <c r="U15" s="28" t="str">
        <f>IF(ISNA(VLOOKUP(U14,feestdagen,5,0))=TRUE," ","F")</f>
        <v xml:space="preserve"> </v>
      </c>
      <c r="V15" s="150" t="str">
        <f>IF(ISNA(VLOOKUP(V14,feestdagen,5,0))=TRUE," ","F")</f>
        <v xml:space="preserve"> </v>
      </c>
      <c r="W15" s="156" t="str">
        <f>IF(ISNA(VLOOKUP(W14,feestdagen,5,0))=TRUE," ","F")</f>
        <v xml:space="preserve"> </v>
      </c>
      <c r="X15" s="86"/>
      <c r="Y15" s="25"/>
      <c r="Z15" s="32" t="str">
        <f t="shared" ref="Z15:AG15" si="5">IF(ISNA(VLOOKUP(Z14,feestdagen,5,0))=TRUE," ","F")</f>
        <v xml:space="preserve"> </v>
      </c>
      <c r="AA15" s="28" t="str">
        <f t="shared" si="5"/>
        <v xml:space="preserve"> </v>
      </c>
      <c r="AB15" s="150" t="str">
        <f t="shared" si="5"/>
        <v xml:space="preserve"> </v>
      </c>
      <c r="AC15" s="156" t="str">
        <f t="shared" si="5"/>
        <v xml:space="preserve"> </v>
      </c>
      <c r="AD15" s="86" t="str">
        <f t="shared" si="5"/>
        <v xml:space="preserve"> </v>
      </c>
      <c r="AE15" s="33" t="str">
        <f t="shared" si="5"/>
        <v xml:space="preserve"> </v>
      </c>
      <c r="AF15" s="86" t="str">
        <f t="shared" si="5"/>
        <v xml:space="preserve"> </v>
      </c>
      <c r="AG15" s="150" t="str">
        <f t="shared" si="5"/>
        <v xml:space="preserve"> </v>
      </c>
      <c r="AH15" s="86"/>
      <c r="AI15" s="28"/>
      <c r="AJ15" s="86"/>
      <c r="AK15" s="33"/>
    </row>
    <row r="16" spans="1:41" ht="12" customHeight="1" x14ac:dyDescent="0.2">
      <c r="A16" s="49" t="s">
        <v>6</v>
      </c>
      <c r="B16" s="38">
        <f>IF(AND(B14="",TEXT(B2,"dddd")=$A16),B2,IF(AND(B14&lt;&gt;""),B14+1,""))</f>
        <v>42736</v>
      </c>
      <c r="C16" s="30">
        <f>C14+1</f>
        <v>42743</v>
      </c>
      <c r="D16" s="1">
        <f>D14+1</f>
        <v>42750</v>
      </c>
      <c r="E16" s="151">
        <f>E14+1</f>
        <v>42757</v>
      </c>
      <c r="F16" s="1">
        <f>IF(AND(F14&lt;&gt;"",IF(ISERROR(TEXT(F14+1,"mmm")),"",TEXT(F14+1,"mmm"))=TEXT(B2,"mmm")),F14+1,"")</f>
        <v>42764</v>
      </c>
      <c r="G16" s="39" t="str">
        <f>IF(AND(G14&lt;&gt;"",IF(ISERROR(TEXT(G14+1,"mmm")),"",TEXT(G14+1,"mmm"))=TEXT(B2,"mmm")),G14+1,"")</f>
        <v/>
      </c>
      <c r="H16" s="1">
        <f>IF(AND(H14="",TEXT(H2,"dddd")=$A16),H2,IF(AND(H14&lt;&gt;""),H14+1,""))</f>
        <v>42771</v>
      </c>
      <c r="I16" s="30">
        <f>I14+1</f>
        <v>42778</v>
      </c>
      <c r="J16" s="1">
        <f>J14+1</f>
        <v>42785</v>
      </c>
      <c r="K16" s="151">
        <f>K14+1</f>
        <v>42792</v>
      </c>
      <c r="L16" s="1" t="str">
        <f>IF(AND(L14&lt;&gt;"",IF(ISERROR(TEXT(L14+1,"mmm")),"",TEXT(L14+1,"mmm"))=TEXT(H2,"mmm")),L14+1,"")</f>
        <v/>
      </c>
      <c r="M16" s="27" t="str">
        <f>IF(AND(M14&lt;&gt;"",IF(ISERROR(TEXT(M14+1,"mmm")),"",TEXT(M14+1,"mmm"))=TEXT(H2,"mmm")),M14+1,"")</f>
        <v/>
      </c>
      <c r="N16" s="38">
        <f>IF(AND(N14="",TEXT(N2,"dddd")=$A16),N2,IF(AND(N14&lt;&gt;""),N14+1,""))</f>
        <v>42799</v>
      </c>
      <c r="O16" s="30">
        <f>O14+1</f>
        <v>42806</v>
      </c>
      <c r="P16" s="1">
        <f>P14+1</f>
        <v>42813</v>
      </c>
      <c r="Q16" s="151">
        <f>Q14+1</f>
        <v>42820</v>
      </c>
      <c r="R16" s="1" t="str">
        <f>IF(AND(R14&lt;&gt;"",IF(ISERROR(TEXT(R14+1,"mmm")),"",TEXT(R14+1,"mmm"))=TEXT(N2,"mmm")),R14+1,"")</f>
        <v/>
      </c>
      <c r="S16" s="40" t="str">
        <f>IF(AND(S14&lt;&gt;"",IF(ISERROR(TEXT(S14+1,"mmm")),"",TEXT(S14+1,"mmm"))=TEXT(N2,"mmm")),S14+1,"")</f>
        <v/>
      </c>
      <c r="T16" s="1">
        <f>IF(AND(T14="",TEXT(T2,"dddd")=$A16),T2,IF(AND(T14&lt;&gt;""),T14+1,""))</f>
        <v>42827</v>
      </c>
      <c r="U16" s="30">
        <f>U14+1</f>
        <v>42834</v>
      </c>
      <c r="V16" s="151">
        <f>V14+1</f>
        <v>42841</v>
      </c>
      <c r="W16" s="157">
        <f>W14+1</f>
        <v>42848</v>
      </c>
      <c r="X16" s="1">
        <f>IF(AND(X14&lt;&gt;"",IF(ISERROR(TEXT(X14+1,"mmm")),"",TEXT(X14+1,"mmm"))=TEXT(T2,"mmm")),X14+1,"")</f>
        <v>42855</v>
      </c>
      <c r="Y16" s="27" t="str">
        <f>IF(AND(Y14&lt;&gt;"",IF(ISERROR(TEXT(Y14+1,"mmm")),"",TEXT(Y14+1,"mmm"))=TEXT(T2,"mmm")),Y14+1,"")</f>
        <v/>
      </c>
      <c r="Z16" s="38">
        <f>IF(AND(Z14="",TEXT(Z2,"dddd")=$A16),Z2,IF(AND(Z14&lt;&gt;""),Z14+1,""))</f>
        <v>42862</v>
      </c>
      <c r="AA16" s="30">
        <f>AA14+1</f>
        <v>42869</v>
      </c>
      <c r="AB16" s="151">
        <f>AB14+1</f>
        <v>42876</v>
      </c>
      <c r="AC16" s="157">
        <f>AC14+1</f>
        <v>42883</v>
      </c>
      <c r="AD16" s="1" t="str">
        <f>IF(AND(AD14&lt;&gt;"",IF(ISERROR(TEXT(AD14+1,"mmm")),"",TEXT(AD14+1,"mmm"))=TEXT(Z2,"mmm")),AD14+1,"")</f>
        <v/>
      </c>
      <c r="AE16" s="40" t="str">
        <f>IF(AND(AE14&lt;&gt;"",IF(ISERROR(TEXT(AE14+1,"mmm")),"",TEXT(AE14+1,"mmm"))=TEXT(Z2,"mmm")),AE14+1,"")</f>
        <v/>
      </c>
      <c r="AF16" s="1">
        <f>IF(AND(AF14="",TEXT(AF2,"dddd")=$A16),AF2,IF(AND(AF14&lt;&gt;""),AF14+1,""))</f>
        <v>42890</v>
      </c>
      <c r="AG16" s="151">
        <f>AG14+1</f>
        <v>42897</v>
      </c>
      <c r="AH16" s="1">
        <f>AH14+1</f>
        <v>42904</v>
      </c>
      <c r="AI16" s="30">
        <f>AI14+1</f>
        <v>42911</v>
      </c>
      <c r="AJ16" s="1" t="str">
        <f>IF(AND(AJ14&lt;&gt;"",IF(ISERROR(TEXT(AJ14+1,"mmm")),"",TEXT(AJ14+1,"mmm"))=TEXT(AF2,"mmm")),AJ14+1,"")</f>
        <v/>
      </c>
      <c r="AK16" s="37" t="str">
        <f>IF(AND(AK14&lt;&gt;"",IF(ISERROR(TEXT(AK14+1,"mmm")),"",TEXT(AK14+1,"mmm"))=TEXT(AF2,"mmm")),AK14+1,"")</f>
        <v/>
      </c>
    </row>
    <row r="17" spans="1:82" s="87" customFormat="1" ht="12" customHeight="1" x14ac:dyDescent="0.2">
      <c r="A17" s="4"/>
      <c r="B17" s="32" t="str">
        <f>IF(ISNA(VLOOKUP(B16,feestdagen,5,0))=TRUE," ","F")</f>
        <v>F</v>
      </c>
      <c r="C17" s="28"/>
      <c r="D17" s="86"/>
      <c r="E17" s="150"/>
      <c r="F17" s="86"/>
      <c r="G17" s="62"/>
      <c r="H17" s="124"/>
      <c r="I17" s="125"/>
      <c r="J17" s="124"/>
      <c r="K17" s="152"/>
      <c r="L17" s="124"/>
      <c r="M17" s="126"/>
      <c r="N17" s="32"/>
      <c r="O17" s="28"/>
      <c r="P17" s="86"/>
      <c r="Q17" s="150" t="str">
        <f>IF(ISNA(VLOOKUP(Q16,feestdagen,5,0))=TRUE," ","F")</f>
        <v xml:space="preserve"> </v>
      </c>
      <c r="R17" s="86" t="str">
        <f>IF(ISNA(VLOOKUP(R16,feestdagen,5,0))=TRUE," ","F")</f>
        <v xml:space="preserve"> </v>
      </c>
      <c r="S17" s="33"/>
      <c r="T17" s="86" t="str">
        <f>IF(ISNA(VLOOKUP(T16,feestdagen,5,0))=TRUE," ","F")</f>
        <v xml:space="preserve"> </v>
      </c>
      <c r="U17" s="28" t="str">
        <f>IF(ISNA(VLOOKUP(U16,feestdagen,5,0))=TRUE," ","F")</f>
        <v xml:space="preserve"> </v>
      </c>
      <c r="V17" s="150" t="str">
        <f>IF(ISNA(VLOOKUP(V16,feestdagen,5,0))=TRUE," ","F")</f>
        <v>F</v>
      </c>
      <c r="W17" s="156" t="str">
        <f>IF(ISNA(VLOOKUP(W16,feestdagen,5,0))=TRUE," ","F")</f>
        <v xml:space="preserve"> </v>
      </c>
      <c r="X17" s="86"/>
      <c r="Y17" s="25"/>
      <c r="Z17" s="32" t="str">
        <f t="shared" ref="Z17:AG17" si="6">IF(ISNA(VLOOKUP(Z16,feestdagen,5,0))=TRUE," ","F")</f>
        <v xml:space="preserve"> </v>
      </c>
      <c r="AA17" s="28" t="str">
        <f t="shared" si="6"/>
        <v xml:space="preserve"> </v>
      </c>
      <c r="AB17" s="150" t="str">
        <f t="shared" si="6"/>
        <v xml:space="preserve"> </v>
      </c>
      <c r="AC17" s="156" t="str">
        <f t="shared" si="6"/>
        <v xml:space="preserve"> </v>
      </c>
      <c r="AD17" s="86" t="str">
        <f t="shared" si="6"/>
        <v xml:space="preserve"> </v>
      </c>
      <c r="AE17" s="33" t="str">
        <f t="shared" si="6"/>
        <v xml:space="preserve"> </v>
      </c>
      <c r="AF17" s="86" t="str">
        <f t="shared" si="6"/>
        <v>F</v>
      </c>
      <c r="AG17" s="150" t="str">
        <f t="shared" si="6"/>
        <v xml:space="preserve"> </v>
      </c>
      <c r="AH17" s="86"/>
      <c r="AI17" s="28"/>
      <c r="AJ17" s="86"/>
      <c r="AK17" s="33"/>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row>
    <row r="18" spans="1:82" s="54" customFormat="1" ht="13.5" customHeight="1" x14ac:dyDescent="0.2">
      <c r="A18" s="113" t="s">
        <v>46</v>
      </c>
      <c r="B18" s="114">
        <f t="shared" ref="B18:Q18" ca="1" si="7">MAX(0,SUMPRODUCT((B4:B13&lt;=$C$1)*(B4:B13&lt;&gt;0)-(B4:B13="V")-(B4:B13="1/2VVM")-(B4:B13="1/2VNM")-(B4:B13="CV")-(B4:B13="1/2CVVM")-(B4:B13="1/2CVNM")-(B4:B13="F")-(B4:B13="Z")-(B4:B13="Kd")-(B4:B13="1/2KDVM")-(B4:B13="1/2KDNM")))</f>
        <v>0</v>
      </c>
      <c r="C18" s="115">
        <f t="shared" ca="1" si="7"/>
        <v>0</v>
      </c>
      <c r="D18" s="115">
        <f t="shared" ca="1" si="7"/>
        <v>0</v>
      </c>
      <c r="E18" s="153">
        <f t="shared" ca="1" si="7"/>
        <v>0</v>
      </c>
      <c r="F18" s="117">
        <f t="shared" ca="1" si="7"/>
        <v>0</v>
      </c>
      <c r="G18" s="116">
        <f t="shared" ca="1" si="7"/>
        <v>0</v>
      </c>
      <c r="H18" s="117">
        <f t="shared" ca="1" si="7"/>
        <v>0</v>
      </c>
      <c r="I18" s="115">
        <f t="shared" ca="1" si="7"/>
        <v>0</v>
      </c>
      <c r="J18" s="115">
        <f t="shared" ca="1" si="7"/>
        <v>0</v>
      </c>
      <c r="K18" s="153">
        <f t="shared" ca="1" si="7"/>
        <v>0</v>
      </c>
      <c r="L18" s="117">
        <f t="shared" ca="1" si="7"/>
        <v>0</v>
      </c>
      <c r="M18" s="118">
        <f t="shared" ca="1" si="7"/>
        <v>0</v>
      </c>
      <c r="N18" s="114">
        <f t="shared" ca="1" si="7"/>
        <v>0</v>
      </c>
      <c r="O18" s="115">
        <f t="shared" ca="1" si="7"/>
        <v>0</v>
      </c>
      <c r="P18" s="115">
        <f t="shared" ca="1" si="7"/>
        <v>0</v>
      </c>
      <c r="Q18" s="153">
        <f t="shared" ca="1" si="7"/>
        <v>0</v>
      </c>
      <c r="R18" s="117">
        <f ca="1">MAX(0,SUMPRODUCT((R4:R12&lt;=$C$1)*(R4:R12&lt;&gt;0)-(R4:R12="V")-(R4:R12="1/2VVM")-(R4:R12="1/2VNM")-(R4:R12="CV")-(R4:R12="1/2CVVM")-(R4:R12="1/2CVNM")-(R4:R12="F")-(R4:R12="Z")-(R4:R12="Kd")-(R4:R12="1/2KDVM")-(R4:R12="1/2KDNM")))</f>
        <v>0</v>
      </c>
      <c r="S18" s="118">
        <f t="shared" ref="S18:AK18" ca="1" si="8">MAX(0,SUMPRODUCT((S4:S13&lt;=$C$1)*(S4:S13&lt;&gt;0)-(S4:S13="V")-(S4:S13="1/2VVM")-(S4:S13="1/2VNM")-(S4:S13="CV")-(S4:S13="1/2CVVM")-(S4:S13="1/2CVNM")-(S4:S13="F")-(S4:S13="Z")-(S4:S13="Kd")-(S4:S13="1/2KDVM")-(S4:S13="1/2KDNM")))</f>
        <v>0</v>
      </c>
      <c r="T18" s="114">
        <f t="shared" ca="1" si="8"/>
        <v>0</v>
      </c>
      <c r="U18" s="115">
        <f t="shared" ca="1" si="8"/>
        <v>0</v>
      </c>
      <c r="V18" s="153">
        <f t="shared" ca="1" si="8"/>
        <v>0</v>
      </c>
      <c r="W18" s="117">
        <f t="shared" ca="1" si="8"/>
        <v>0</v>
      </c>
      <c r="X18" s="115">
        <f t="shared" ca="1" si="8"/>
        <v>0</v>
      </c>
      <c r="Y18" s="116">
        <f t="shared" ca="1" si="8"/>
        <v>0</v>
      </c>
      <c r="Z18" s="117">
        <f t="shared" ca="1" si="8"/>
        <v>0</v>
      </c>
      <c r="AA18" s="115">
        <f t="shared" ca="1" si="8"/>
        <v>0</v>
      </c>
      <c r="AB18" s="153">
        <f t="shared" ca="1" si="8"/>
        <v>0</v>
      </c>
      <c r="AC18" s="117">
        <f t="shared" ca="1" si="8"/>
        <v>0</v>
      </c>
      <c r="AD18" s="115">
        <f t="shared" ca="1" si="8"/>
        <v>0</v>
      </c>
      <c r="AE18" s="116">
        <f t="shared" ca="1" si="8"/>
        <v>0</v>
      </c>
      <c r="AF18" s="117">
        <f t="shared" ca="1" si="8"/>
        <v>0</v>
      </c>
      <c r="AG18" s="153">
        <f t="shared" ca="1" si="8"/>
        <v>0</v>
      </c>
      <c r="AH18" s="117">
        <f t="shared" ca="1" si="8"/>
        <v>0</v>
      </c>
      <c r="AI18" s="115">
        <f t="shared" ca="1" si="8"/>
        <v>0</v>
      </c>
      <c r="AJ18" s="115">
        <f t="shared" ca="1" si="8"/>
        <v>0</v>
      </c>
      <c r="AK18" s="116">
        <f t="shared" ca="1" si="8"/>
        <v>0</v>
      </c>
      <c r="AL18" s="97"/>
      <c r="AM18" s="97"/>
      <c r="AN18" s="97"/>
      <c r="AO18" s="97"/>
      <c r="AP18" s="97"/>
      <c r="AQ18" s="97"/>
      <c r="AR18" s="97"/>
      <c r="AS18" s="97"/>
      <c r="AT18" s="97"/>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row>
    <row r="19" spans="1:82" s="54" customFormat="1" ht="12" customHeight="1" thickBot="1" x14ac:dyDescent="0.25">
      <c r="A19" s="51" t="s">
        <v>47</v>
      </c>
      <c r="B19" s="127" t="str">
        <f t="shared" ref="B19:AK19" ca="1" si="9">IF(B3&lt;=$G$1,B18*8,"")</f>
        <v/>
      </c>
      <c r="C19" s="128">
        <f t="shared" ca="1" si="9"/>
        <v>0</v>
      </c>
      <c r="D19" s="108">
        <f t="shared" ca="1" si="9"/>
        <v>0</v>
      </c>
      <c r="E19" s="154">
        <f t="shared" ca="1" si="9"/>
        <v>0</v>
      </c>
      <c r="F19" s="111">
        <f t="shared" ca="1" si="9"/>
        <v>0</v>
      </c>
      <c r="G19" s="109">
        <f t="shared" ca="1" si="9"/>
        <v>0</v>
      </c>
      <c r="H19" s="110">
        <f t="shared" ca="1" si="9"/>
        <v>0</v>
      </c>
      <c r="I19" s="108">
        <f t="shared" ca="1" si="9"/>
        <v>0</v>
      </c>
      <c r="J19" s="108">
        <f t="shared" ca="1" si="9"/>
        <v>0</v>
      </c>
      <c r="K19" s="154">
        <f t="shared" ca="1" si="9"/>
        <v>0</v>
      </c>
      <c r="L19" s="111">
        <f t="shared" ca="1" si="9"/>
        <v>0</v>
      </c>
      <c r="M19" s="109" t="str">
        <f t="shared" ca="1" si="9"/>
        <v/>
      </c>
      <c r="N19" s="110">
        <f t="shared" ca="1" si="9"/>
        <v>0</v>
      </c>
      <c r="O19" s="108">
        <f t="shared" ca="1" si="9"/>
        <v>0</v>
      </c>
      <c r="P19" s="108">
        <f t="shared" ca="1" si="9"/>
        <v>0</v>
      </c>
      <c r="Q19" s="154">
        <f t="shared" ca="1" si="9"/>
        <v>0</v>
      </c>
      <c r="R19" s="111">
        <f t="shared" ca="1" si="9"/>
        <v>0</v>
      </c>
      <c r="S19" s="109" t="str">
        <f t="shared" ca="1" si="9"/>
        <v/>
      </c>
      <c r="T19" s="110">
        <f t="shared" ca="1" si="9"/>
        <v>0</v>
      </c>
      <c r="U19" s="108">
        <f t="shared" ca="1" si="9"/>
        <v>0</v>
      </c>
      <c r="V19" s="154">
        <f t="shared" ca="1" si="9"/>
        <v>0</v>
      </c>
      <c r="W19" s="111">
        <f t="shared" ca="1" si="9"/>
        <v>0</v>
      </c>
      <c r="X19" s="108">
        <f t="shared" ca="1" si="9"/>
        <v>0</v>
      </c>
      <c r="Y19" s="107" t="str">
        <f t="shared" ca="1" si="9"/>
        <v/>
      </c>
      <c r="Z19" s="111">
        <f t="shared" ca="1" si="9"/>
        <v>0</v>
      </c>
      <c r="AA19" s="108">
        <f t="shared" ca="1" si="9"/>
        <v>0</v>
      </c>
      <c r="AB19" s="154">
        <f t="shared" ca="1" si="9"/>
        <v>0</v>
      </c>
      <c r="AC19" s="111">
        <f t="shared" ca="1" si="9"/>
        <v>0</v>
      </c>
      <c r="AD19" s="108">
        <f t="shared" ca="1" si="9"/>
        <v>0</v>
      </c>
      <c r="AE19" s="107" t="str">
        <f t="shared" ca="1" si="9"/>
        <v/>
      </c>
      <c r="AF19" s="111">
        <f t="shared" ca="1" si="9"/>
        <v>0</v>
      </c>
      <c r="AG19" s="154">
        <f t="shared" ca="1" si="9"/>
        <v>0</v>
      </c>
      <c r="AH19" s="111">
        <f t="shared" ca="1" si="9"/>
        <v>0</v>
      </c>
      <c r="AI19" s="108">
        <f t="shared" ca="1" si="9"/>
        <v>0</v>
      </c>
      <c r="AJ19" s="108">
        <f t="shared" ca="1" si="9"/>
        <v>0</v>
      </c>
      <c r="AK19" s="107" t="str">
        <f t="shared" ca="1" si="9"/>
        <v/>
      </c>
      <c r="AL19" s="97"/>
      <c r="AM19" s="97"/>
      <c r="AN19" s="97"/>
      <c r="AO19" s="97"/>
      <c r="AP19" s="97"/>
      <c r="AQ19" s="97"/>
      <c r="AR19" s="97"/>
      <c r="AS19" s="97"/>
      <c r="AT19" s="97"/>
      <c r="AU19" s="97"/>
      <c r="AV19" s="97"/>
      <c r="AW19" s="97"/>
      <c r="AX19" s="97"/>
      <c r="AY19" s="52"/>
      <c r="AZ19" s="97"/>
      <c r="BA19" s="97"/>
      <c r="BB19" s="97"/>
      <c r="BC19" s="97"/>
      <c r="BD19" s="97"/>
      <c r="BE19" s="97"/>
      <c r="BF19" s="53"/>
      <c r="BG19" s="97"/>
      <c r="BH19" s="97"/>
      <c r="BI19" s="97"/>
      <c r="BJ19" s="97"/>
      <c r="BK19" s="97"/>
      <c r="BL19" s="97"/>
      <c r="BM19" s="97"/>
      <c r="BN19" s="97"/>
      <c r="BO19" s="97"/>
      <c r="BP19" s="97"/>
      <c r="BQ19" s="97"/>
      <c r="BR19" s="97"/>
      <c r="BS19" s="97"/>
      <c r="BT19" s="52"/>
      <c r="BU19" s="97"/>
      <c r="BV19" s="97"/>
      <c r="BW19" s="97"/>
      <c r="BX19" s="53"/>
      <c r="BY19" s="97"/>
      <c r="BZ19" s="97"/>
      <c r="CA19" s="97"/>
      <c r="CB19" s="97"/>
      <c r="CC19" s="97"/>
      <c r="CD19" s="97"/>
    </row>
    <row r="20" spans="1:82" s="87" customFormat="1" ht="13.5" customHeight="1" thickBot="1" x14ac:dyDescent="0.25">
      <c r="A20" s="131" t="s">
        <v>97</v>
      </c>
      <c r="B20" s="200" t="str">
        <f t="shared" ref="B20:AK20" ca="1" si="10">IF(B19="","",B19/2)</f>
        <v/>
      </c>
      <c r="C20" s="200">
        <f t="shared" ca="1" si="10"/>
        <v>0</v>
      </c>
      <c r="D20" s="200">
        <f t="shared" ca="1" si="10"/>
        <v>0</v>
      </c>
      <c r="E20" s="200">
        <f t="shared" ca="1" si="10"/>
        <v>0</v>
      </c>
      <c r="F20" s="200">
        <f t="shared" ca="1" si="10"/>
        <v>0</v>
      </c>
      <c r="G20" s="200">
        <f t="shared" ca="1" si="10"/>
        <v>0</v>
      </c>
      <c r="H20" s="200">
        <f t="shared" ca="1" si="10"/>
        <v>0</v>
      </c>
      <c r="I20" s="200">
        <f t="shared" ca="1" si="10"/>
        <v>0</v>
      </c>
      <c r="J20" s="200">
        <f t="shared" ca="1" si="10"/>
        <v>0</v>
      </c>
      <c r="K20" s="200">
        <f t="shared" ca="1" si="10"/>
        <v>0</v>
      </c>
      <c r="L20" s="200">
        <f t="shared" ca="1" si="10"/>
        <v>0</v>
      </c>
      <c r="M20" s="200" t="str">
        <f t="shared" ca="1" si="10"/>
        <v/>
      </c>
      <c r="N20" s="200">
        <f t="shared" ca="1" si="10"/>
        <v>0</v>
      </c>
      <c r="O20" s="200">
        <f t="shared" ca="1" si="10"/>
        <v>0</v>
      </c>
      <c r="P20" s="200">
        <f t="shared" ca="1" si="10"/>
        <v>0</v>
      </c>
      <c r="Q20" s="200">
        <f t="shared" ca="1" si="10"/>
        <v>0</v>
      </c>
      <c r="R20" s="200">
        <f t="shared" ca="1" si="10"/>
        <v>0</v>
      </c>
      <c r="S20" s="200" t="str">
        <f t="shared" ca="1" si="10"/>
        <v/>
      </c>
      <c r="T20" s="200">
        <f t="shared" ca="1" si="10"/>
        <v>0</v>
      </c>
      <c r="U20" s="200">
        <f t="shared" ca="1" si="10"/>
        <v>0</v>
      </c>
      <c r="V20" s="200">
        <f t="shared" ca="1" si="10"/>
        <v>0</v>
      </c>
      <c r="W20" s="200">
        <f t="shared" ca="1" si="10"/>
        <v>0</v>
      </c>
      <c r="X20" s="200">
        <f t="shared" ca="1" si="10"/>
        <v>0</v>
      </c>
      <c r="Y20" s="200" t="str">
        <f t="shared" ca="1" si="10"/>
        <v/>
      </c>
      <c r="Z20" s="200">
        <f t="shared" ca="1" si="10"/>
        <v>0</v>
      </c>
      <c r="AA20" s="200">
        <f t="shared" ca="1" si="10"/>
        <v>0</v>
      </c>
      <c r="AB20" s="200">
        <f t="shared" ca="1" si="10"/>
        <v>0</v>
      </c>
      <c r="AC20" s="200">
        <f t="shared" ca="1" si="10"/>
        <v>0</v>
      </c>
      <c r="AD20" s="200">
        <f t="shared" ca="1" si="10"/>
        <v>0</v>
      </c>
      <c r="AE20" s="200" t="str">
        <f t="shared" ca="1" si="10"/>
        <v/>
      </c>
      <c r="AF20" s="200">
        <f t="shared" ca="1" si="10"/>
        <v>0</v>
      </c>
      <c r="AG20" s="200">
        <f t="shared" ca="1" si="10"/>
        <v>0</v>
      </c>
      <c r="AH20" s="200">
        <f t="shared" ca="1" si="10"/>
        <v>0</v>
      </c>
      <c r="AI20" s="200">
        <f t="shared" ca="1" si="10"/>
        <v>0</v>
      </c>
      <c r="AJ20" s="200">
        <f t="shared" ca="1" si="10"/>
        <v>0</v>
      </c>
      <c r="AK20" s="200" t="str">
        <f t="shared" ca="1" si="10"/>
        <v/>
      </c>
      <c r="AL20" s="32"/>
      <c r="AM20" s="86"/>
      <c r="AN20" s="86"/>
      <c r="AO20" s="86"/>
      <c r="AP20" s="86"/>
      <c r="AQ20" s="86"/>
      <c r="AR20" s="86"/>
      <c r="AS20" s="86"/>
      <c r="AT20" s="86"/>
      <c r="AU20" s="86"/>
      <c r="AV20" s="86"/>
      <c r="AW20" s="86"/>
      <c r="AX20" s="86"/>
      <c r="AY20" s="92"/>
      <c r="AZ20" s="86"/>
      <c r="BA20" s="86"/>
      <c r="BB20" s="86"/>
      <c r="BC20" s="86"/>
      <c r="BD20" s="86"/>
      <c r="BE20" s="86"/>
      <c r="BF20" s="93"/>
      <c r="BG20" s="86"/>
      <c r="BH20" s="86"/>
      <c r="BI20" s="86"/>
      <c r="BJ20" s="86"/>
      <c r="BK20" s="86"/>
      <c r="BL20" s="86"/>
      <c r="BM20" s="86"/>
      <c r="BN20" s="86"/>
      <c r="BO20" s="86"/>
      <c r="BP20" s="86"/>
      <c r="BQ20" s="86"/>
      <c r="BR20" s="86"/>
      <c r="BS20" s="86"/>
      <c r="BT20" s="92"/>
      <c r="BU20" s="86"/>
      <c r="BV20" s="86"/>
      <c r="BW20" s="86"/>
      <c r="BX20" s="93"/>
      <c r="BY20" s="86"/>
      <c r="BZ20" s="86"/>
      <c r="CA20" s="86"/>
      <c r="CB20" s="86"/>
      <c r="CC20" s="86"/>
      <c r="CD20" s="86"/>
    </row>
    <row r="21" spans="1:82" s="87" customFormat="1" ht="13.5" customHeight="1" x14ac:dyDescent="0.2">
      <c r="A21" s="144" t="s">
        <v>98</v>
      </c>
      <c r="B21" s="197">
        <f ca="1">SUM(B20:G20)</f>
        <v>0</v>
      </c>
      <c r="C21" s="134"/>
      <c r="D21" s="184"/>
      <c r="E21" s="132"/>
      <c r="F21" s="132"/>
      <c r="G21" s="140"/>
      <c r="H21" s="197">
        <f ca="1">SUM(H20:M20)</f>
        <v>0</v>
      </c>
      <c r="I21" s="194"/>
      <c r="J21" s="132"/>
      <c r="K21" s="132"/>
      <c r="L21" s="132"/>
      <c r="M21" s="140"/>
      <c r="N21" s="197">
        <f ca="1">SUM(N20:S20)</f>
        <v>0</v>
      </c>
      <c r="O21" s="196"/>
      <c r="P21" s="188"/>
      <c r="Q21" s="132"/>
      <c r="R21" s="132"/>
      <c r="S21" s="140"/>
      <c r="T21" s="197">
        <f ca="1">SUM(T20:Y20)</f>
        <v>0</v>
      </c>
      <c r="U21" s="134"/>
      <c r="V21" s="188"/>
      <c r="W21" s="132"/>
      <c r="X21" s="132"/>
      <c r="Y21" s="140"/>
      <c r="Z21" s="197">
        <f ca="1">SUM(Z20:AE20)</f>
        <v>0</v>
      </c>
      <c r="AA21" s="134"/>
      <c r="AB21" s="188"/>
      <c r="AC21" s="132"/>
      <c r="AD21" s="132"/>
      <c r="AE21" s="140"/>
      <c r="AF21" s="133">
        <f ca="1">SUM(AF20:AK20)</f>
        <v>0</v>
      </c>
      <c r="AG21" s="186"/>
      <c r="AH21" s="132"/>
      <c r="AI21" s="132"/>
      <c r="AJ21" s="132"/>
      <c r="AK21" s="140"/>
      <c r="AL21" s="86"/>
      <c r="AM21" s="86"/>
      <c r="AN21" s="86"/>
      <c r="AO21" s="86"/>
      <c r="AP21" s="86"/>
      <c r="AQ21" s="86"/>
      <c r="AR21" s="86"/>
      <c r="AS21" s="86"/>
      <c r="AT21" s="86"/>
      <c r="AU21" s="86"/>
      <c r="AV21" s="86"/>
      <c r="AW21" s="86"/>
      <c r="AX21" s="86"/>
      <c r="AY21" s="92"/>
      <c r="AZ21" s="86"/>
      <c r="BA21" s="86"/>
      <c r="BB21" s="86"/>
      <c r="BC21" s="86"/>
      <c r="BD21" s="86"/>
      <c r="BE21" s="86"/>
      <c r="BF21" s="93"/>
      <c r="BG21" s="86"/>
      <c r="BH21" s="86"/>
      <c r="BI21" s="86"/>
      <c r="BJ21" s="86"/>
      <c r="BK21" s="86"/>
      <c r="BL21" s="86"/>
      <c r="BM21" s="86"/>
      <c r="BN21" s="86"/>
      <c r="BO21" s="86"/>
      <c r="BP21" s="86"/>
      <c r="BQ21" s="86"/>
      <c r="BR21" s="86"/>
      <c r="BS21" s="86"/>
      <c r="BT21" s="92"/>
      <c r="BU21" s="86"/>
      <c r="BV21" s="86"/>
      <c r="BW21" s="86"/>
      <c r="BX21" s="93"/>
      <c r="BY21" s="86"/>
      <c r="BZ21" s="86"/>
      <c r="CA21" s="86"/>
      <c r="CB21" s="86"/>
      <c r="CC21" s="86"/>
      <c r="CD21" s="86"/>
    </row>
    <row r="22" spans="1:82" s="87" customFormat="1" ht="27.75" customHeight="1" thickBot="1" x14ac:dyDescent="0.25">
      <c r="A22" s="144" t="s">
        <v>86</v>
      </c>
      <c r="B22" s="145">
        <f ca="1">SUM(B19:G19)</f>
        <v>0</v>
      </c>
      <c r="C22" s="187">
        <f ca="1">SUM(B18:G18)</f>
        <v>0</v>
      </c>
      <c r="D22" s="185"/>
      <c r="E22" s="135"/>
      <c r="F22" s="136"/>
      <c r="G22" s="143"/>
      <c r="H22" s="145">
        <f ca="1">SUM(H19:M19)</f>
        <v>0</v>
      </c>
      <c r="I22" s="195">
        <f ca="1">SUM(H18:M18)</f>
        <v>0</v>
      </c>
      <c r="J22" s="136"/>
      <c r="K22" s="137"/>
      <c r="L22" s="136"/>
      <c r="M22" s="143"/>
      <c r="N22" s="145">
        <f ca="1">SUM(N19:S19)</f>
        <v>0</v>
      </c>
      <c r="O22" s="195">
        <f ca="1">SUM(N18:S18)</f>
        <v>0</v>
      </c>
      <c r="P22" s="136"/>
      <c r="Q22" s="137"/>
      <c r="R22" s="138"/>
      <c r="S22" s="141"/>
      <c r="T22" s="145">
        <f ca="1">SUM(T19:Y19)</f>
        <v>0</v>
      </c>
      <c r="U22" s="182">
        <f ca="1">SUM(T18:Y18)</f>
        <v>0</v>
      </c>
      <c r="V22" s="183"/>
      <c r="W22" s="139"/>
      <c r="X22" s="139"/>
      <c r="Y22" s="141"/>
      <c r="Z22" s="145">
        <f ca="1">SUM(Z19:AE19)</f>
        <v>0</v>
      </c>
      <c r="AA22" s="182">
        <f ca="1">SUM(Z18:AE18)</f>
        <v>0</v>
      </c>
      <c r="AB22" s="183">
        <f ca="1">SUM(Z19:AE19)</f>
        <v>0</v>
      </c>
      <c r="AC22" s="139">
        <f ca="1">SUM(Z18:AE18)</f>
        <v>0</v>
      </c>
      <c r="AD22" s="138"/>
      <c r="AE22" s="141"/>
      <c r="AF22" s="145">
        <f ca="1">SUM(AF19:AK19)</f>
        <v>0</v>
      </c>
      <c r="AG22" s="182">
        <f ca="1">SUM(AF18:AK18)</f>
        <v>0</v>
      </c>
      <c r="AH22" s="183">
        <f ca="1">SUM(AF19:AK19)</f>
        <v>0</v>
      </c>
      <c r="AI22" s="139">
        <f ca="1">SUM(AF18:AK18)</f>
        <v>0</v>
      </c>
      <c r="AJ22" s="138"/>
      <c r="AK22" s="141"/>
      <c r="AL22" s="86"/>
      <c r="AM22" s="86"/>
      <c r="AN22" s="86"/>
      <c r="AO22" s="86"/>
      <c r="AP22" s="86"/>
      <c r="AQ22" s="86"/>
      <c r="AR22" s="86"/>
      <c r="AS22" s="86"/>
      <c r="AT22" s="86"/>
      <c r="AU22" s="86"/>
      <c r="AV22" s="86"/>
      <c r="AW22" s="86"/>
      <c r="AX22" s="86"/>
      <c r="AY22" s="92"/>
      <c r="AZ22" s="86"/>
      <c r="BA22" s="86"/>
      <c r="BB22" s="86"/>
      <c r="BC22" s="86"/>
      <c r="BD22" s="86"/>
      <c r="BE22" s="86"/>
      <c r="BF22" s="93"/>
      <c r="BG22" s="86"/>
      <c r="BH22" s="86"/>
      <c r="BI22" s="86"/>
      <c r="BJ22" s="86"/>
      <c r="BK22" s="86"/>
      <c r="BL22" s="86"/>
      <c r="BM22" s="86"/>
      <c r="BN22" s="86"/>
      <c r="BO22" s="86"/>
      <c r="BP22" s="86"/>
      <c r="BQ22" s="86"/>
      <c r="BR22" s="86"/>
      <c r="BS22" s="86"/>
      <c r="BT22" s="92"/>
      <c r="BU22" s="86"/>
      <c r="BV22" s="86"/>
      <c r="BW22" s="86"/>
      <c r="BX22" s="93"/>
      <c r="BY22" s="86"/>
      <c r="BZ22" s="86"/>
      <c r="CA22" s="86"/>
      <c r="CB22" s="86"/>
      <c r="CC22" s="86"/>
      <c r="CD22" s="86"/>
    </row>
    <row r="23" spans="1:82" s="87" customFormat="1" ht="13.5" customHeight="1" x14ac:dyDescent="0.2">
      <c r="A23" s="142"/>
      <c r="B23" s="130"/>
      <c r="C23" s="130"/>
      <c r="D23" s="21"/>
      <c r="E23" s="96"/>
      <c r="F23" s="96"/>
      <c r="G23" s="96"/>
      <c r="H23" s="96"/>
      <c r="I23" s="96"/>
      <c r="J23" s="96"/>
      <c r="K23" s="96" t="s">
        <v>99</v>
      </c>
      <c r="L23" s="96"/>
      <c r="M23" s="96"/>
      <c r="N23" s="96"/>
      <c r="O23" s="96"/>
      <c r="P23" s="96"/>
      <c r="Q23" s="96"/>
      <c r="R23" s="96"/>
      <c r="S23" s="96"/>
      <c r="T23" s="96"/>
      <c r="U23" s="96"/>
      <c r="V23" s="96"/>
      <c r="W23" s="96"/>
      <c r="AE23" s="96"/>
      <c r="AF23" s="96"/>
      <c r="AG23" s="96"/>
      <c r="AH23" s="96" t="str">
        <f>LOWER(K23)</f>
        <v>1 maaltijdsheque meer december 2015</v>
      </c>
      <c r="AI23" s="96"/>
      <c r="AJ23" s="96"/>
      <c r="AK23" s="96"/>
      <c r="AL23" s="86"/>
      <c r="AM23" s="86"/>
      <c r="AN23" s="86"/>
      <c r="AO23" s="86"/>
      <c r="AP23" s="86"/>
      <c r="AQ23" s="86"/>
      <c r="AR23" s="86"/>
      <c r="AS23" s="86"/>
      <c r="AT23" s="86"/>
      <c r="AU23" s="86"/>
      <c r="AV23" s="86"/>
      <c r="AW23" s="86"/>
      <c r="AX23" s="86"/>
      <c r="AY23" s="92"/>
      <c r="AZ23" s="86"/>
      <c r="BA23" s="86"/>
      <c r="BB23" s="86"/>
      <c r="BC23" s="86"/>
      <c r="BD23" s="86"/>
      <c r="BE23" s="86"/>
      <c r="BF23" s="93"/>
      <c r="BG23" s="86"/>
      <c r="BH23" s="86"/>
      <c r="BI23" s="86"/>
      <c r="BJ23" s="86"/>
      <c r="BK23" s="86"/>
      <c r="BL23" s="86"/>
      <c r="BM23" s="86"/>
      <c r="BN23" s="86"/>
      <c r="BO23" s="86"/>
      <c r="BP23" s="86"/>
      <c r="BQ23" s="86"/>
      <c r="BR23" s="86"/>
      <c r="BS23" s="86"/>
      <c r="BT23" s="92"/>
      <c r="BU23" s="86"/>
      <c r="BV23" s="86"/>
      <c r="BW23" s="86"/>
      <c r="BX23" s="93"/>
      <c r="BY23" s="86"/>
      <c r="BZ23" s="86"/>
      <c r="CA23" s="86"/>
      <c r="CB23" s="86"/>
      <c r="CC23" s="86"/>
      <c r="CD23" s="86"/>
    </row>
    <row r="24" spans="1:82" s="87" customFormat="1" ht="13.5" customHeight="1" x14ac:dyDescent="0.2">
      <c r="A24" s="129"/>
      <c r="B24" s="130"/>
      <c r="C24" s="130"/>
      <c r="D24" s="21"/>
      <c r="E24" s="96"/>
      <c r="F24" s="96"/>
      <c r="G24" s="96"/>
      <c r="H24" s="96"/>
      <c r="I24" s="21"/>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86"/>
      <c r="AM24" s="86"/>
      <c r="AN24" s="86"/>
      <c r="AO24" s="86"/>
      <c r="AP24" s="86"/>
      <c r="AQ24" s="86"/>
      <c r="AR24" s="86"/>
      <c r="AS24" s="86"/>
      <c r="AT24" s="86"/>
      <c r="AU24" s="86"/>
      <c r="AV24" s="86"/>
      <c r="AW24" s="86"/>
      <c r="AX24" s="86"/>
      <c r="AY24" s="92"/>
      <c r="AZ24" s="86"/>
      <c r="BA24" s="86"/>
      <c r="BB24" s="86"/>
      <c r="BC24" s="86"/>
      <c r="BD24" s="86"/>
      <c r="BE24" s="86"/>
      <c r="BF24" s="93"/>
      <c r="BG24" s="86"/>
      <c r="BH24" s="86"/>
      <c r="BI24" s="86"/>
      <c r="BJ24" s="86"/>
      <c r="BK24" s="86"/>
      <c r="BL24" s="86"/>
      <c r="BM24" s="86"/>
      <c r="BN24" s="86"/>
      <c r="BO24" s="86"/>
      <c r="BP24" s="86"/>
      <c r="BQ24" s="86"/>
      <c r="BR24" s="86"/>
      <c r="BS24" s="86"/>
      <c r="BT24" s="92"/>
      <c r="BU24" s="86"/>
      <c r="BV24" s="86"/>
      <c r="BW24" s="86"/>
      <c r="BX24" s="93"/>
      <c r="BY24" s="86"/>
      <c r="BZ24" s="86"/>
      <c r="CA24" s="86"/>
      <c r="CB24" s="86"/>
      <c r="CC24" s="86"/>
      <c r="CD24" s="86"/>
    </row>
    <row r="25" spans="1:82" s="87" customFormat="1" ht="16.5" customHeight="1" x14ac:dyDescent="0.2">
      <c r="A25" s="4"/>
      <c r="B25" s="8">
        <f>DATEVALUE("01/07/"&amp;$A$2)</f>
        <v>42917</v>
      </c>
      <c r="C25" s="13"/>
      <c r="D25" s="88"/>
      <c r="E25" s="88"/>
      <c r="F25" s="88"/>
      <c r="G25" s="88"/>
      <c r="H25" s="8">
        <f>DATEVALUE("01/08/"&amp;$A$2)</f>
        <v>42948</v>
      </c>
      <c r="I25" s="14"/>
      <c r="J25" s="14"/>
      <c r="K25" s="88"/>
      <c r="L25" s="88"/>
      <c r="M25" s="88"/>
      <c r="N25" s="8">
        <f>DATEVALUE("01/09/"&amp;$A$2)</f>
        <v>42979</v>
      </c>
      <c r="O25" s="13"/>
      <c r="P25" s="13"/>
      <c r="Q25" s="88"/>
      <c r="R25" s="88"/>
      <c r="S25" s="88"/>
      <c r="T25" s="8">
        <f>DATEVALUE("01/10/"&amp;$A$2)</f>
        <v>43009</v>
      </c>
      <c r="U25" s="13"/>
      <c r="V25" s="88"/>
      <c r="W25" s="88"/>
      <c r="X25" s="88"/>
      <c r="Y25" s="88"/>
      <c r="Z25" s="8">
        <f>DATEVALUE("01/11/"&amp;$A$2)</f>
        <v>43040</v>
      </c>
      <c r="AA25" s="13"/>
      <c r="AB25" s="13"/>
      <c r="AC25" s="88"/>
      <c r="AD25" s="88"/>
      <c r="AE25" s="88"/>
      <c r="AF25" s="8">
        <f>DATEVALUE("01/12/"&amp;$A$2)</f>
        <v>43070</v>
      </c>
      <c r="AG25" s="13"/>
      <c r="AH25" s="13"/>
      <c r="AI25" s="88"/>
      <c r="AJ25" s="88"/>
      <c r="AK25" s="88"/>
      <c r="AL25" s="86"/>
      <c r="AM25" s="86"/>
      <c r="AN25" s="86"/>
      <c r="AO25" s="86"/>
      <c r="AP25" s="86"/>
      <c r="AQ25" s="86"/>
      <c r="AR25" s="86"/>
      <c r="AS25" s="86"/>
      <c r="AT25" s="86"/>
      <c r="AU25" s="86"/>
      <c r="AV25" s="86"/>
      <c r="AW25" s="86"/>
      <c r="AX25" s="86"/>
      <c r="AY25" s="92"/>
      <c r="AZ25" s="86"/>
      <c r="BA25" s="86"/>
      <c r="BB25" s="86"/>
      <c r="BC25" s="86"/>
      <c r="BD25" s="86"/>
      <c r="BE25" s="86"/>
      <c r="BF25" s="93"/>
      <c r="BG25" s="86"/>
      <c r="BH25" s="86"/>
      <c r="BI25" s="86"/>
      <c r="BJ25" s="86"/>
      <c r="BK25" s="86"/>
      <c r="BL25" s="86"/>
      <c r="BM25" s="86"/>
      <c r="BN25" s="86"/>
      <c r="BO25" s="86"/>
      <c r="BP25" s="86"/>
      <c r="BQ25" s="86"/>
      <c r="BR25" s="86"/>
      <c r="BS25" s="86"/>
      <c r="BT25" s="92"/>
      <c r="BU25" s="86"/>
      <c r="BV25" s="86"/>
      <c r="BW25" s="86"/>
      <c r="BX25" s="93"/>
      <c r="BY25" s="86"/>
      <c r="BZ25" s="86"/>
      <c r="CA25" s="86"/>
      <c r="CB25" s="86"/>
      <c r="CC25" s="86"/>
      <c r="CD25" s="86"/>
    </row>
    <row r="26" spans="1:82" s="89" customFormat="1" ht="16.5" customHeight="1" x14ac:dyDescent="0.2">
      <c r="A26" s="5"/>
      <c r="B26" s="47">
        <f>1+INT((B25-DATE(YEAR(B25+4-WEEKDAY(B25+6)),1,5)+WEEKDAY(DATE(YEAR(B25+4-WEEKDAY(B25+6)),1,3)))/7)</f>
        <v>26</v>
      </c>
      <c r="C26" s="158">
        <f>IF(C27="","",1+INT((C27-DATE(YEAR(C27+4-WEEKDAY(C27+6)),1,5)+WEEKDAY(DATE(YEAR(C27+4-WEEKDAY(C27+6)),1,3)))/7))</f>
        <v>27</v>
      </c>
      <c r="D26" s="47">
        <f>IF(D27="","",1+INT((D27-DATE(YEAR(D27+4-WEEKDAY(D27+6)),1,5)+WEEKDAY(DATE(YEAR(D27+4-WEEKDAY(D27+6)),1,3)))/7))</f>
        <v>28</v>
      </c>
      <c r="E26" s="46">
        <f>IF(E27="","",1+INT((E27-DATE(YEAR(E27+4-WEEKDAY(E27+6)),1,5)+WEEKDAY(DATE(YEAR(E27+4-WEEKDAY(E27+6)),1,3)))/7))</f>
        <v>29</v>
      </c>
      <c r="F26" s="45">
        <f>IF(F27="","",1+INT((F27-DATE(YEAR(F27+4-WEEKDAY(F27+6)),1,5)+WEEKDAY(DATE(YEAR(F27+4-WEEKDAY(F27+6)),1,3)))/7))</f>
        <v>30</v>
      </c>
      <c r="G26" s="45">
        <f>IF(G27="","",1+INT((G27-DATE(YEAR(G27+4-WEEKDAY(G27+6)),1,5)+WEEKDAY(DATE(YEAR(G27+4-WEEKDAY(G27+6)),1,3)))/7))</f>
        <v>31</v>
      </c>
      <c r="H26" s="47">
        <f>1+INT((H25-DATE(YEAR(H25+4-WEEKDAY(H25+6)),1,5)+WEEKDAY(DATE(YEAR(H25+4-WEEKDAY(H25+6)),1,3)))/7)</f>
        <v>31</v>
      </c>
      <c r="I26" s="158">
        <f>IF(I27="","",1+INT((I27-DATE(YEAR(I27+4-WEEKDAY(I27+6)),1,5)+WEEKDAY(DATE(YEAR(I27+4-WEEKDAY(I27+6)),1,3)))/7))</f>
        <v>32</v>
      </c>
      <c r="J26" s="47">
        <f>IF(J27="","",1+INT((J27-DATE(YEAR(J27+4-WEEKDAY(J27+6)),1,5)+WEEKDAY(DATE(YEAR(J27+4-WEEKDAY(J27+6)),1,3)))/7))</f>
        <v>33</v>
      </c>
      <c r="K26" s="46">
        <f>IF(K27="","",1+INT((K27-DATE(YEAR(K27+4-WEEKDAY(K27+6)),1,5)+WEEKDAY(DATE(YEAR(K27+4-WEEKDAY(K27+6)),1,3)))/7))</f>
        <v>34</v>
      </c>
      <c r="L26" s="45">
        <f>IF(L27="","",1+INT((L27-DATE(YEAR(L27+4-WEEKDAY(L27+6)),1,5)+WEEKDAY(DATE(YEAR(L27+4-WEEKDAY(L27+6)),1,3)))/7))</f>
        <v>35</v>
      </c>
      <c r="M26" s="45" t="str">
        <f>IF(M27="","",1+INT((M27-DATE(YEAR(M27+4-WEEKDAY(M27+6)),1,5)+WEEKDAY(DATE(YEAR(M27+4-WEEKDAY(M27+6)),1,3)))/7))</f>
        <v/>
      </c>
      <c r="N26" s="162">
        <f>1+INT((N25-DATE(YEAR(N25+4-WEEKDAY(N25+6)),1,5)+WEEKDAY(DATE(YEAR(N25+4-WEEKDAY(N25+6)),1,3)))/7)</f>
        <v>35</v>
      </c>
      <c r="O26" s="46">
        <f>IF(O27="","",1+INT((O27-DATE(YEAR(O27+4-WEEKDAY(O27+6)),1,5)+WEEKDAY(DATE(YEAR(O27+4-WEEKDAY(O27+6)),1,3)))/7))</f>
        <v>36</v>
      </c>
      <c r="P26" s="45">
        <f>IF(P27="","",1+INT((P27-DATE(YEAR(P27+4-WEEKDAY(P27+6)),1,5)+WEEKDAY(DATE(YEAR(P27+4-WEEKDAY(P27+6)),1,3)))/7))</f>
        <v>37</v>
      </c>
      <c r="Q26" s="46">
        <f>IF(Q27="","",1+INT((Q27-DATE(YEAR(Q27+4-WEEKDAY(Q27+6)),1,5)+WEEKDAY(DATE(YEAR(Q27+4-WEEKDAY(Q27+6)),1,3)))/7))</f>
        <v>38</v>
      </c>
      <c r="R26" s="48">
        <f>IF(R27="","",1+INT((R27-DATE(YEAR(R27+4-WEEKDAY(R27+6)),1,5)+WEEKDAY(DATE(YEAR(R27+4-WEEKDAY(R27+6)),1,3)))/7))</f>
        <v>39</v>
      </c>
      <c r="S26" s="45" t="str">
        <f>IF(S27="","",1+INT((S27-DATE(YEAR(S27+4-WEEKDAY(S27+6)),1,5)+WEEKDAY(DATE(YEAR(S27+4-WEEKDAY(S27+6)),1,3)))/7))</f>
        <v/>
      </c>
      <c r="T26" s="162">
        <f>1+INT((T25-DATE(YEAR(T25+4-WEEKDAY(T25+6)),1,5)+WEEKDAY(DATE(YEAR(T25+4-WEEKDAY(T25+6)),1,3)))/7)</f>
        <v>39</v>
      </c>
      <c r="U26" s="46">
        <f>IF(U27="","",1+INT((U27-DATE(YEAR(U27+4-WEEKDAY(U27+6)),1,5)+WEEKDAY(DATE(YEAR(U27+4-WEEKDAY(U27+6)),1,3)))/7))</f>
        <v>40</v>
      </c>
      <c r="V26" s="45">
        <f>IF(V27="","",1+INT((V27-DATE(YEAR(V27+4-WEEKDAY(V27+6)),1,5)+WEEKDAY(DATE(YEAR(V27+4-WEEKDAY(V27+6)),1,3)))/7))</f>
        <v>41</v>
      </c>
      <c r="W26" s="46">
        <f>IF(W27="","",1+INT((W27-DATE(YEAR(W27+4-WEEKDAY(W27+6)),1,5)+WEEKDAY(DATE(YEAR(W27+4-WEEKDAY(W27+6)),1,3)))/7))</f>
        <v>42</v>
      </c>
      <c r="X26" s="45">
        <f>IF(X27="","",1+INT((X27-DATE(YEAR(X27+4-WEEKDAY(X27+6)),1,5)+WEEKDAY(DATE(YEAR(X27+4-WEEKDAY(X27+6)),1,3)))/7))</f>
        <v>43</v>
      </c>
      <c r="Y26" s="45">
        <f>IF(Y27="","",1+INT((Y27-DATE(YEAR(Y27+4-WEEKDAY(Y27+6)),1,5)+WEEKDAY(DATE(YEAR(Y27+4-WEEKDAY(Y27+6)),1,3)))/7))</f>
        <v>44</v>
      </c>
      <c r="Z26" s="162">
        <f>1+INT((Z25-DATE(YEAR(Z25+4-WEEKDAY(Z25+6)),1,5)+WEEKDAY(DATE(YEAR(Z25+4-WEEKDAY(Z25+6)),1,3)))/7)</f>
        <v>44</v>
      </c>
      <c r="AA26" s="47">
        <f>IF(AA27="","",1+INT((AA27-DATE(YEAR(AA27+4-WEEKDAY(AA27+6)),1,5)+WEEKDAY(DATE(YEAR(AA27+4-WEEKDAY(AA27+6)),1,3)))/7))</f>
        <v>45</v>
      </c>
      <c r="AB26" s="46">
        <f>IF(AB27="","",1+INT((AB27-DATE(YEAR(AB27+4-WEEKDAY(AB27+6)),1,5)+WEEKDAY(DATE(YEAR(AB27+4-WEEKDAY(AB27+6)),1,3)))/7))</f>
        <v>46</v>
      </c>
      <c r="AC26" s="45">
        <f>IF(AC27="","",1+INT((AC27-DATE(YEAR(AC27+4-WEEKDAY(AC27+6)),1,5)+WEEKDAY(DATE(YEAR(AC27+4-WEEKDAY(AC27+6)),1,3)))/7))</f>
        <v>47</v>
      </c>
      <c r="AD26" s="158">
        <f>IF(AD27="","",1+INT((AD27-DATE(YEAR(AD27+4-WEEKDAY(AD27+6)),1,5)+WEEKDAY(DATE(YEAR(AD27+4-WEEKDAY(AD27+6)),1,3)))/7))</f>
        <v>48</v>
      </c>
      <c r="AE26" s="47" t="str">
        <f>IF(AE27="","",1+INT((AE27-DATE(YEAR(AE27+4-WEEKDAY(AE27+6)),1,5)+WEEKDAY(DATE(YEAR(AE27+4-WEEKDAY(AE27+6)),1,3)))/7))</f>
        <v/>
      </c>
      <c r="AF26" s="46">
        <f>1+INT((AF25-DATE(YEAR(AF25+4-WEEKDAY(AF25+6)),1,5)+WEEKDAY(DATE(YEAR(AF25+4-WEEKDAY(AF25+6)),1,3)))/7)</f>
        <v>48</v>
      </c>
      <c r="AG26" s="45">
        <f>IF(AG27="","",1+INT((AG27-DATE(YEAR(AG27+4-WEEKDAY(AG27+6)),1,5)+WEEKDAY(DATE(YEAR(AG27+4-WEEKDAY(AG27+6)),1,3)))/7))</f>
        <v>49</v>
      </c>
      <c r="AH26" s="46">
        <f>IF(AH27="","",1+INT((AH27-DATE(YEAR(AH27+4-WEEKDAY(AH27+6)),1,5)+WEEKDAY(DATE(YEAR(AH27+4-WEEKDAY(AH27+6)),1,3)))/7))</f>
        <v>50</v>
      </c>
      <c r="AI26" s="158">
        <f>IF(AI27="","",1+INT((AI27-DATE(YEAR(AI27+4-WEEKDAY(AI27+6)),1,5)+WEEKDAY(DATE(YEAR(AI27+4-WEEKDAY(AI27+6)),1,3)))/7))</f>
        <v>51</v>
      </c>
      <c r="AJ26" s="46">
        <f>IF(AJ27="","",1+INT((AJ27-DATE(YEAR(AJ27+4-WEEKDAY(AJ27+6)),1,5)+WEEKDAY(DATE(YEAR(AJ27+4-WEEKDAY(AJ27+6)),1,3)))/7))</f>
        <v>52</v>
      </c>
      <c r="AK26" s="45" t="str">
        <f>IF(AK27="","",1+INT((AK27-DATE(YEAR(AK27+4-WEEKDAY(AK27+6)),1,5)+WEEKDAY(DATE(YEAR(AK27+4-WEEKDAY(AK27+6)),1,3)))/7))</f>
        <v/>
      </c>
      <c r="AQ26" s="88"/>
      <c r="AR26" s="88"/>
    </row>
    <row r="27" spans="1:82" s="89" customFormat="1" ht="12" customHeight="1" x14ac:dyDescent="0.2">
      <c r="A27" s="19" t="s">
        <v>0</v>
      </c>
      <c r="B27" s="34" t="str">
        <f>IF(TEXT(B25,"dddd")=$A4,B25,"")</f>
        <v/>
      </c>
      <c r="C27" s="149">
        <f>B39+1</f>
        <v>42919</v>
      </c>
      <c r="D27" s="3">
        <f>C39+1</f>
        <v>42926</v>
      </c>
      <c r="E27" s="29">
        <f>D39+1</f>
        <v>42933</v>
      </c>
      <c r="F27" s="3">
        <f>IF(AND(E39&lt;&gt;"",IF(ISERROR(TEXT(E39+1,"mmm")),"",TEXT(E39+1,"mmm"))=TEXT(B25,"mmm")),E39+1,"")</f>
        <v>42940</v>
      </c>
      <c r="G27" s="35">
        <f>IF(AND(F39&lt;&gt;"",IF(ISERROR(TEXT(F39+1,"mmm")),"",TEXT(F39+1,"mmm"))=TEXT(B25,"mmm")),F39+1,"")</f>
        <v>42947</v>
      </c>
      <c r="H27" s="3" t="str">
        <f>IF(TEXT(H25,"dddd")=$A4,H25,"")</f>
        <v/>
      </c>
      <c r="I27" s="149">
        <f>H39+1</f>
        <v>42954</v>
      </c>
      <c r="J27" s="3">
        <f>I39+1</f>
        <v>42961</v>
      </c>
      <c r="K27" s="29">
        <f>J39+1</f>
        <v>42968</v>
      </c>
      <c r="L27" s="3">
        <f>IF(AND(K39&lt;&gt;"",IF(ISERROR(TEXT(K39+1,"mmm")),"",TEXT(K39+1,"mmm"))=TEXT(H25,"mmm")),K39+1,"")</f>
        <v>42975</v>
      </c>
      <c r="M27" s="24" t="str">
        <f>IF(AND(L39&lt;&gt;"",IF(ISERROR(TEXT(L39+1,"mmm")),"",TEXT(L39+1,"mmm"))=TEXT(H25,"mmm")),L39+1,"")</f>
        <v/>
      </c>
      <c r="N27" s="163" t="str">
        <f>IF(TEXT(N25,"dddd")=$A4,N25,"")</f>
        <v/>
      </c>
      <c r="O27" s="155">
        <f>N39+1</f>
        <v>42982</v>
      </c>
      <c r="P27" s="24">
        <f>O39+1</f>
        <v>42989</v>
      </c>
      <c r="Q27" s="29">
        <f>P39+1</f>
        <v>42996</v>
      </c>
      <c r="R27" s="3">
        <f>IF(AND(Q39&lt;&gt;"",IF(ISERROR(TEXT(Q39+1,"mmm")),"",TEXT(Q39+1,"mmm"))=TEXT(N25,"mmm")),Q39+1,"")</f>
        <v>43003</v>
      </c>
      <c r="S27" s="35" t="str">
        <f>IF(AND(R39&lt;&gt;"",IF(ISERROR(TEXT(R39+1,"mmm")),"",TEXT(R39+1,"mmm"))=TEXT(N25,"mmm")),R39+1,"")</f>
        <v/>
      </c>
      <c r="T27" s="170" t="str">
        <f>IF(TEXT(T25,"dddd")=$A4,T25,"")</f>
        <v/>
      </c>
      <c r="U27" s="155">
        <f>T39+1</f>
        <v>43010</v>
      </c>
      <c r="V27" s="3">
        <f>U39+1</f>
        <v>43017</v>
      </c>
      <c r="W27" s="29">
        <f>V39+1</f>
        <v>43024</v>
      </c>
      <c r="X27" s="3">
        <f>IF(AND(W39&lt;&gt;"",IF(ISERROR(TEXT(W39+1,"mmm")),"",TEXT(W39+1,"mmm"))=TEXT(T25,"mmm")),W39+1,"")</f>
        <v>43031</v>
      </c>
      <c r="Y27" s="24">
        <f>IF(AND(X39&lt;&gt;"",IF(ISERROR(TEXT(X39+1,"mmm")),"",TEXT(X39+1,"mmm"))=TEXT(T25,"mmm")),X39+1,"")</f>
        <v>43038</v>
      </c>
      <c r="Z27" s="163" t="str">
        <f>IF(TEXT(Z25,"dddd")=$A4,Z25,"")</f>
        <v/>
      </c>
      <c r="AA27" s="155">
        <f>Z39+1</f>
        <v>43045</v>
      </c>
      <c r="AB27" s="3">
        <f>AA39+1</f>
        <v>43052</v>
      </c>
      <c r="AC27" s="29">
        <f>AB39+1</f>
        <v>43059</v>
      </c>
      <c r="AD27" s="149">
        <f>IF(AND(AC39&lt;&gt;"",IF(ISERROR(TEXT(AC39+1,"mmm")),"",TEXT(AC39+1,"mmm"))=TEXT(Z25,"mmm")),AC39+1,"")</f>
        <v>43066</v>
      </c>
      <c r="AE27" s="174" t="str">
        <f>IF(AND(AD39&lt;&gt;"",IF(ISERROR(TEXT(AD39+1,"mmm")),"",TEXT(AD39+1,"mmm"))=TEXT(Z25,"mmm")),AD39+1,"")</f>
        <v/>
      </c>
      <c r="AF27" s="3" t="str">
        <f>IF(TEXT(AF25,"dddd")=$A4,AF25,"")</f>
        <v/>
      </c>
      <c r="AG27" s="29">
        <f>AF39+1</f>
        <v>43073</v>
      </c>
      <c r="AH27" s="3">
        <f>AG39+1</f>
        <v>43080</v>
      </c>
      <c r="AI27" s="149">
        <f>AH39+1</f>
        <v>43087</v>
      </c>
      <c r="AJ27" s="3">
        <f>IF(AND(AI39&lt;&gt;"",IF(ISERROR(TEXT(AI39+1,"mmm")),"",TEXT(AI39+1,"mmm"))=TEXT(AF25,"mmm")),AI39+1,"")</f>
        <v>43094</v>
      </c>
      <c r="AK27" s="29" t="str">
        <f>IF(AND(AJ39&lt;&gt;"",IF(ISERROR(TEXT(AJ39+1,"mmm")),"",TEXT(AJ39+1,"mmm"))=TEXT(AF25,"mmm")),AJ39+1,"")</f>
        <v/>
      </c>
      <c r="AQ27" s="88"/>
      <c r="AR27" s="88"/>
    </row>
    <row r="28" spans="1:82" s="89" customFormat="1" ht="12" customHeight="1" x14ac:dyDescent="0.2">
      <c r="A28" s="12"/>
      <c r="B28" s="32"/>
      <c r="C28" s="150"/>
      <c r="D28" s="86" t="s">
        <v>76</v>
      </c>
      <c r="E28" s="28" t="s">
        <v>76</v>
      </c>
      <c r="F28" s="86"/>
      <c r="G28" s="33"/>
      <c r="H28" s="86"/>
      <c r="I28" s="150"/>
      <c r="J28" s="86" t="s">
        <v>77</v>
      </c>
      <c r="K28" s="28" t="s">
        <v>76</v>
      </c>
      <c r="L28" s="86"/>
      <c r="M28" s="25"/>
      <c r="N28" s="164"/>
      <c r="O28" s="156"/>
      <c r="P28" s="25" t="s">
        <v>75</v>
      </c>
      <c r="Q28" s="28" t="s">
        <v>75</v>
      </c>
      <c r="R28" s="86"/>
      <c r="S28" s="33"/>
      <c r="T28" s="171"/>
      <c r="U28" s="156"/>
      <c r="V28" s="86"/>
      <c r="W28" s="28" t="s">
        <v>75</v>
      </c>
      <c r="X28" s="86"/>
      <c r="Y28" s="25"/>
      <c r="Z28" s="164" t="str">
        <f>IF(ISNA(VLOOKUP(Z27,feestdagen,5,0))=TRUE," ","F")</f>
        <v xml:space="preserve"> </v>
      </c>
      <c r="AA28" s="156" t="str">
        <f>IF(ISNA(VLOOKUP(AA27,feestdagen,5,0))=TRUE," ","F")</f>
        <v xml:space="preserve"> </v>
      </c>
      <c r="AB28" s="86" t="s">
        <v>75</v>
      </c>
      <c r="AC28" s="28"/>
      <c r="AD28" s="150"/>
      <c r="AE28" s="175"/>
      <c r="AF28" s="86"/>
      <c r="AG28" s="28"/>
      <c r="AH28" s="86"/>
      <c r="AI28" s="150" t="s">
        <v>76</v>
      </c>
      <c r="AJ28" s="86" t="s">
        <v>75</v>
      </c>
      <c r="AK28" s="28"/>
      <c r="AQ28" s="88"/>
      <c r="AR28" s="88"/>
    </row>
    <row r="29" spans="1:82" s="89" customFormat="1" ht="12" customHeight="1" x14ac:dyDescent="0.2">
      <c r="A29" s="19" t="s">
        <v>1</v>
      </c>
      <c r="B29" s="34" t="str">
        <f>IF(AND(B27="",TEXT(B25,"dddd")=$A6),B25,IF(AND(B27&lt;&gt;""),B27+1,""))</f>
        <v/>
      </c>
      <c r="C29" s="149">
        <f>C27+1</f>
        <v>42920</v>
      </c>
      <c r="D29" s="3">
        <f>D27+1</f>
        <v>42927</v>
      </c>
      <c r="E29" s="29">
        <f>E27+1</f>
        <v>42934</v>
      </c>
      <c r="F29" s="3">
        <f>IF(AND(F27&lt;&gt;"",IF(ISERROR(TEXT(F27+1,"mmm")),"",TEXT(F27+1,"mmm"))=TEXT(B25,"mmm")),F27+1,"")</f>
        <v>42941</v>
      </c>
      <c r="G29" s="35" t="str">
        <f>IF(AND(G27&lt;&gt;"",IF(ISERROR(TEXT(G27+1,"mmm")),"",TEXT(G27+1,"mmm"))=TEXT(B25,"mmm")),G27+1,"")</f>
        <v/>
      </c>
      <c r="H29" s="3">
        <f>IF(AND(H27="",TEXT(H25,"dddd")=$A6),H25,IF(AND(H27&lt;&gt;""),H27+1,""))</f>
        <v>42948</v>
      </c>
      <c r="I29" s="149">
        <f>I27+1</f>
        <v>42955</v>
      </c>
      <c r="J29" s="3">
        <f>J27+1</f>
        <v>42962</v>
      </c>
      <c r="K29" s="29">
        <f>K27+1</f>
        <v>42969</v>
      </c>
      <c r="L29" s="3">
        <f>IF(AND(L27&lt;&gt;"",IF(ISERROR(TEXT(L27+1,"mmm")),"",TEXT(L27+1,"mmm"))=TEXT(H25,"mmm")),L27+1,"")</f>
        <v>42976</v>
      </c>
      <c r="M29" s="24" t="str">
        <f>IF(AND(M27&lt;&gt;"",IF(ISERROR(TEXT(M27+1,"mmm")),"",TEXT(M27+1,"mmm"))=TEXT(H25,"mmm")),M27+1,"")</f>
        <v/>
      </c>
      <c r="N29" s="163" t="str">
        <f>IF(AND(N27="",TEXT(N25,"dddd")=$A6),N25,IF(AND(N27&lt;&gt;""),N27+1,""))</f>
        <v/>
      </c>
      <c r="O29" s="155">
        <f>O27+1</f>
        <v>42983</v>
      </c>
      <c r="P29" s="24">
        <f>P27+1</f>
        <v>42990</v>
      </c>
      <c r="Q29" s="29">
        <f>Q27+1</f>
        <v>42997</v>
      </c>
      <c r="R29" s="3">
        <f>IF(AND(R27&lt;&gt;"",IF(ISERROR(TEXT(R27+1,"mmm")),"",TEXT(R27+1,"mmm"))=TEXT(N25,"mmm")),R27+1,"")</f>
        <v>43004</v>
      </c>
      <c r="S29" s="35" t="str">
        <f>IF(AND(S27&lt;&gt;"",IF(ISERROR(TEXT(S27+1,"mmm")),"",TEXT(S27+1,"mmm"))=TEXT(N25,"mmm")),S27+1,"")</f>
        <v/>
      </c>
      <c r="T29" s="170" t="str">
        <f>IF(AND(T27="",TEXT(T25,"dddd")=$A6),T25,IF(AND(T27&lt;&gt;""),T27+1,""))</f>
        <v/>
      </c>
      <c r="U29" s="155">
        <f>U27+1</f>
        <v>43011</v>
      </c>
      <c r="V29" s="3">
        <f>V27+1</f>
        <v>43018</v>
      </c>
      <c r="W29" s="29">
        <f>W27+1</f>
        <v>43025</v>
      </c>
      <c r="X29" s="3">
        <f>IF(AND(X27&lt;&gt;"",IF(ISERROR(TEXT(X27+1,"mmm")),"",TEXT(X27+1,"mmm"))=TEXT(T25,"mmm")),X27+1,"")</f>
        <v>43032</v>
      </c>
      <c r="Y29" s="24">
        <f>IF(AND(Y27&lt;&gt;"",IF(ISERROR(TEXT(Y27+1,"mmm")),"",TEXT(Y27+1,"mmm"))=TEXT(T25,"mmm")),Y27+1,"")</f>
        <v>43039</v>
      </c>
      <c r="Z29" s="163" t="str">
        <f>IF(AND(Z27="",TEXT(Z25,"dddd")=$A6),Z25,IF(AND(Z27&lt;&gt;""),Z27+1,""))</f>
        <v/>
      </c>
      <c r="AA29" s="155">
        <f>AA27+1</f>
        <v>43046</v>
      </c>
      <c r="AB29" s="3">
        <f>AB27+1</f>
        <v>43053</v>
      </c>
      <c r="AC29" s="29">
        <f>AC27+1</f>
        <v>43060</v>
      </c>
      <c r="AD29" s="149">
        <f>IF(AND(AD27&lt;&gt;"",IF(ISERROR(TEXT(AD27+1,"mmm")),"",TEXT(AD27+1,"mmm"))=TEXT(Z25,"mmm")),AD27+1,"")</f>
        <v>43067</v>
      </c>
      <c r="AE29" s="174" t="str">
        <f>IF(AND(AE27&lt;&gt;"",IF(ISERROR(TEXT(AE27+1,"mmm")),"",TEXT(AE27+1,"mmm"))=TEXT(Z25,"mmm")),AE27+1,"")</f>
        <v/>
      </c>
      <c r="AF29" s="3" t="str">
        <f>IF(AND(AF27="",TEXT(AF25,"dddd")=$A6),AF25,IF(AND(AF27&lt;&gt;""),AF27+1,""))</f>
        <v/>
      </c>
      <c r="AG29" s="29">
        <f>AG27+1</f>
        <v>43074</v>
      </c>
      <c r="AH29" s="3">
        <f>AH27+1</f>
        <v>43081</v>
      </c>
      <c r="AI29" s="149">
        <f>AI27+1</f>
        <v>43088</v>
      </c>
      <c r="AJ29" s="3">
        <f>IF(AND(AJ27&lt;&gt;"",IF(ISERROR(TEXT(AJ27+1,"mmm")),"",TEXT(AJ27+1,"mmm"))=TEXT(AF25,"mmm")),AJ27+1,"")</f>
        <v>43095</v>
      </c>
      <c r="AK29" s="29" t="str">
        <f>IF(AND(AK27&lt;&gt;"",IF(ISERROR(TEXT(AK27+1,"mmm")),"",TEXT(AK27+1,"mmm"))=TEXT(AF25,"mmm")),AK27+1,"")</f>
        <v/>
      </c>
      <c r="AQ29" s="88"/>
      <c r="AR29" s="88"/>
    </row>
    <row r="30" spans="1:82" s="89" customFormat="1" ht="12" customHeight="1" x14ac:dyDescent="0.2">
      <c r="A30" s="12"/>
      <c r="B30" s="32"/>
      <c r="C30" s="150"/>
      <c r="D30" s="86" t="s">
        <v>77</v>
      </c>
      <c r="E30" s="28" t="str">
        <f>IF(ISNA(VLOOKUP(E29,feestdagen,5,0))=TRUE," ","F")</f>
        <v xml:space="preserve"> </v>
      </c>
      <c r="F30" s="86"/>
      <c r="G30" s="33"/>
      <c r="H30" s="86"/>
      <c r="I30" s="150"/>
      <c r="J30" s="86" t="s">
        <v>77</v>
      </c>
      <c r="K30" s="28" t="s">
        <v>75</v>
      </c>
      <c r="L30" s="86"/>
      <c r="M30" s="25"/>
      <c r="N30" s="164"/>
      <c r="O30" s="156"/>
      <c r="P30" s="25" t="s">
        <v>75</v>
      </c>
      <c r="Q30" s="28" t="s">
        <v>75</v>
      </c>
      <c r="R30" s="86"/>
      <c r="S30" s="33"/>
      <c r="T30" s="171"/>
      <c r="U30" s="156"/>
      <c r="V30" s="86"/>
      <c r="W30" s="28" t="s">
        <v>75</v>
      </c>
      <c r="X30" s="86"/>
      <c r="Y30" s="25"/>
      <c r="Z30" s="164" t="str">
        <f>IF(ISNA(VLOOKUP(Z29,feestdagen,5,0))=TRUE," ","F")</f>
        <v xml:space="preserve"> </v>
      </c>
      <c r="AA30" s="156" t="str">
        <f>IF(ISNA(VLOOKUP(AA29,feestdagen,5,0))=TRUE," ","F")</f>
        <v xml:space="preserve"> </v>
      </c>
      <c r="AB30" s="86" t="s">
        <v>75</v>
      </c>
      <c r="AC30" s="28"/>
      <c r="AD30" s="150"/>
      <c r="AE30" s="175"/>
      <c r="AF30" s="86"/>
      <c r="AG30" s="28"/>
      <c r="AH30" s="86"/>
      <c r="AI30" s="150" t="s">
        <v>75</v>
      </c>
      <c r="AJ30" s="86" t="s">
        <v>75</v>
      </c>
      <c r="AK30" s="28"/>
      <c r="AQ30" s="88"/>
      <c r="AR30" s="88"/>
    </row>
    <row r="31" spans="1:82" s="89" customFormat="1" ht="12" customHeight="1" x14ac:dyDescent="0.2">
      <c r="A31" s="19" t="s">
        <v>2</v>
      </c>
      <c r="B31" s="34" t="str">
        <f>IF(AND(B29="",TEXT(B25,"dddd")=$A8),B25,IF(AND(B29&lt;&gt;""),B29+1,""))</f>
        <v/>
      </c>
      <c r="C31" s="149">
        <f>C29+1</f>
        <v>42921</v>
      </c>
      <c r="D31" s="3">
        <f>D29+1</f>
        <v>42928</v>
      </c>
      <c r="E31" s="29">
        <f>E29+1</f>
        <v>42935</v>
      </c>
      <c r="F31" s="3">
        <f>IF(AND(F29&lt;&gt;"",IF(ISERROR(TEXT(F29+1,"mmm")),"",TEXT(F29+1,"mmm"))=TEXT(B25,"mmm")),F29+1,"")</f>
        <v>42942</v>
      </c>
      <c r="G31" s="35" t="str">
        <f>IF(AND(G29&lt;&gt;"",IF(ISERROR(TEXT(G29+1,"mmm")),"",TEXT(G29+1,"mmm"))=TEXT(B25,"mmm")),G29+1,"")</f>
        <v/>
      </c>
      <c r="H31" s="3">
        <f>IF(AND(H29="",TEXT(H25,"dddd")=$A8),H25,IF(AND(H29&lt;&gt;""),H29+1,""))</f>
        <v>42949</v>
      </c>
      <c r="I31" s="149">
        <f>I29+1</f>
        <v>42956</v>
      </c>
      <c r="J31" s="3">
        <f>J29+1</f>
        <v>42963</v>
      </c>
      <c r="K31" s="29">
        <f>K29+1</f>
        <v>42970</v>
      </c>
      <c r="L31" s="3">
        <f>IF(AND(L29&lt;&gt;"",IF(ISERROR(TEXT(L29+1,"mmm")),"",TEXT(L29+1,"mmm"))=TEXT(H25,"mmm")),L29+1,"")</f>
        <v>42977</v>
      </c>
      <c r="M31" s="24" t="str">
        <f>IF(AND(M29&lt;&gt;"",IF(ISERROR(TEXT(M29+1,"mmm")),"",TEXT(M29+1,"mmm"))=TEXT(H25,"mmm")),M29+1,"")</f>
        <v/>
      </c>
      <c r="N31" s="163" t="str">
        <f>IF(AND(N29="",TEXT(N25,"dddd")=$A8),N25,IF(AND(N29&lt;&gt;""),N29+1,""))</f>
        <v/>
      </c>
      <c r="O31" s="155">
        <f>O29+1</f>
        <v>42984</v>
      </c>
      <c r="P31" s="24">
        <f>P29+1</f>
        <v>42991</v>
      </c>
      <c r="Q31" s="29">
        <f>Q29+1</f>
        <v>42998</v>
      </c>
      <c r="R31" s="3">
        <f>IF(AND(R29&lt;&gt;"",IF(ISERROR(TEXT(R29+1,"mmm")),"",TEXT(R29+1,"mmm"))=TEXT(N25,"mmm")),R29+1,"")</f>
        <v>43005</v>
      </c>
      <c r="S31" s="35" t="str">
        <f>IF(AND(S29&lt;&gt;"",IF(ISERROR(TEXT(S29+1,"mmm")),"",TEXT(S29+1,"mmm"))=TEXT(N25,"mmm")),S29+1,"")</f>
        <v/>
      </c>
      <c r="T31" s="170" t="str">
        <f>IF(AND(T29="",TEXT(T25,"dddd")=$A8),T25,IF(AND(T29&lt;&gt;""),T29+1,""))</f>
        <v/>
      </c>
      <c r="U31" s="155">
        <f>U29+1</f>
        <v>43012</v>
      </c>
      <c r="V31" s="3">
        <f>V29+1</f>
        <v>43019</v>
      </c>
      <c r="W31" s="29">
        <f>W29+1</f>
        <v>43026</v>
      </c>
      <c r="X31" s="3">
        <f>IF(AND(X29&lt;&gt;"",IF(ISERROR(TEXT(X29+1,"mmm")),"",TEXT(X29+1,"mmm"))=TEXT(T25,"mmm")),X29+1,"")</f>
        <v>43033</v>
      </c>
      <c r="Y31" s="24" t="str">
        <f>IF(AND(Y29&lt;&gt;"",IF(ISERROR(TEXT(Y29+1,"mmm")),"",TEXT(Y29+1,"mmm"))=TEXT(T25,"mmm")),Y29+1,"")</f>
        <v/>
      </c>
      <c r="Z31" s="163">
        <f>IF(AND(Z29="",TEXT(Z25,"dddd")=$A8),Z25,IF(AND(Z29&lt;&gt;""),Z29+1,""))</f>
        <v>43040</v>
      </c>
      <c r="AA31" s="155">
        <f>AA29+1</f>
        <v>43047</v>
      </c>
      <c r="AB31" s="3">
        <f>AB29+1</f>
        <v>43054</v>
      </c>
      <c r="AC31" s="29">
        <f>AC29+1</f>
        <v>43061</v>
      </c>
      <c r="AD31" s="149">
        <f>IF(AND(AD29&lt;&gt;"",IF(ISERROR(TEXT(AD29+1,"mmm")),"",TEXT(AD29+1,"mmm"))=TEXT(Z25,"mmm")),AD29+1,"")</f>
        <v>43068</v>
      </c>
      <c r="AE31" s="174" t="str">
        <f>IF(AND(AE29&lt;&gt;"",IF(ISERROR(TEXT(AE29+1,"mmm")),"",TEXT(AE29+1,"mmm"))=TEXT(Z25,"mmm")),AE29+1,"")</f>
        <v/>
      </c>
      <c r="AF31" s="3" t="str">
        <f>IF(AND(AF29="",TEXT(AF25,"dddd")=$A8),AF25,IF(AND(AF29&lt;&gt;""),AF29+1,""))</f>
        <v/>
      </c>
      <c r="AG31" s="29">
        <f>AG29+1</f>
        <v>43075</v>
      </c>
      <c r="AH31" s="3">
        <f>AH29+1</f>
        <v>43082</v>
      </c>
      <c r="AI31" s="149">
        <f>AI29+1</f>
        <v>43089</v>
      </c>
      <c r="AJ31" s="3">
        <f>IF(AND(AJ29&lt;&gt;"",IF(ISERROR(TEXT(AJ29+1,"mmm")),"",TEXT(AJ29+1,"mmm"))=TEXT(AF25,"mmm")),AJ29+1,"")</f>
        <v>43096</v>
      </c>
      <c r="AK31" s="29" t="str">
        <f>IF(AND(AK29&lt;&gt;"",IF(ISERROR(TEXT(AK29+1,"mmm")),"",TEXT(AK29+1,"mmm"))=TEXT(AF25,"mmm")),AK29+1,"")</f>
        <v/>
      </c>
      <c r="AQ31" s="88"/>
      <c r="AR31" s="88"/>
    </row>
    <row r="32" spans="1:82" s="89" customFormat="1" ht="12" customHeight="1" x14ac:dyDescent="0.2">
      <c r="A32" s="12"/>
      <c r="B32" s="32"/>
      <c r="C32" s="150"/>
      <c r="D32" s="86" t="s">
        <v>77</v>
      </c>
      <c r="E32" s="28" t="str">
        <f>IF(ISNA(VLOOKUP(E31,feestdagen,5,0))=TRUE," ","F")</f>
        <v xml:space="preserve"> </v>
      </c>
      <c r="F32" s="86"/>
      <c r="G32" s="33"/>
      <c r="H32" s="86"/>
      <c r="I32" s="150"/>
      <c r="J32" s="86" t="s">
        <v>77</v>
      </c>
      <c r="K32" s="28" t="s">
        <v>75</v>
      </c>
      <c r="L32" s="86"/>
      <c r="M32" s="25"/>
      <c r="N32" s="164"/>
      <c r="O32" s="156"/>
      <c r="P32" s="25" t="s">
        <v>75</v>
      </c>
      <c r="Q32" s="28" t="s">
        <v>75</v>
      </c>
      <c r="R32" s="86"/>
      <c r="S32" s="33"/>
      <c r="T32" s="171"/>
      <c r="U32" s="156"/>
      <c r="V32" s="86"/>
      <c r="W32" s="28" t="s">
        <v>75</v>
      </c>
      <c r="X32" s="86"/>
      <c r="Y32" s="25"/>
      <c r="Z32" s="164" t="str">
        <f>IF(ISNA(VLOOKUP(Z31,feestdagen,5,0))=TRUE," ","F")</f>
        <v>F</v>
      </c>
      <c r="AA32" s="156" t="str">
        <f>IF(ISNA(VLOOKUP(AA31,feestdagen,5,0))=TRUE," ","F")</f>
        <v xml:space="preserve"> </v>
      </c>
      <c r="AB32" s="86" t="str">
        <f>IF(ISNA(VLOOKUP(AB31,feestdagen,5,0))=TRUE," ","F")</f>
        <v>F</v>
      </c>
      <c r="AC32" s="28"/>
      <c r="AD32" s="150"/>
      <c r="AE32" s="175"/>
      <c r="AF32" s="86"/>
      <c r="AG32" s="28"/>
      <c r="AH32" s="86"/>
      <c r="AI32" s="150" t="s">
        <v>75</v>
      </c>
      <c r="AJ32" s="86" t="s">
        <v>75</v>
      </c>
      <c r="AK32" s="28"/>
      <c r="AQ32" s="88"/>
      <c r="AR32" s="88"/>
    </row>
    <row r="33" spans="1:82" s="89" customFormat="1" ht="12" customHeight="1" x14ac:dyDescent="0.2">
      <c r="A33" s="19" t="s">
        <v>3</v>
      </c>
      <c r="B33" s="34" t="str">
        <f>IF(AND(B31="",TEXT(B25,"dddd")=$A10),B25,IF(AND(B31&lt;&gt;""),B31+1,""))</f>
        <v/>
      </c>
      <c r="C33" s="149">
        <f>C31+1</f>
        <v>42922</v>
      </c>
      <c r="D33" s="3">
        <f>D31+1</f>
        <v>42929</v>
      </c>
      <c r="E33" s="29">
        <f>E31+1</f>
        <v>42936</v>
      </c>
      <c r="F33" s="3">
        <f>IF(AND(F31&lt;&gt;"",IF(ISERROR(TEXT(F31+1,"mmm")),"",TEXT(F31+1,"mmm"))=TEXT(B25,"mmm")),F31+1,"")</f>
        <v>42943</v>
      </c>
      <c r="G33" s="35" t="str">
        <f>IF(AND(G31&lt;&gt;"",IF(ISERROR(TEXT(G31+1,"mmm")),"",TEXT(G31+1,"mmm"))=TEXT(B25,"mmm")),G31+1,"")</f>
        <v/>
      </c>
      <c r="H33" s="3">
        <f>IF(AND(H31="",TEXT(H25,"dddd")=$A10),H25,IF(AND(H31&lt;&gt;""),H31+1,""))</f>
        <v>42950</v>
      </c>
      <c r="I33" s="149">
        <f>I31+1</f>
        <v>42957</v>
      </c>
      <c r="J33" s="3">
        <f>J31+1</f>
        <v>42964</v>
      </c>
      <c r="K33" s="29">
        <f>K31+1</f>
        <v>42971</v>
      </c>
      <c r="L33" s="3">
        <f>IF(AND(L31&lt;&gt;"",IF(ISERROR(TEXT(L31+1,"mmm")),"",TEXT(L31+1,"mmm"))=TEXT(H25,"mmm")),L31+1,"")</f>
        <v>42978</v>
      </c>
      <c r="M33" s="24" t="str">
        <f>IF(AND(M31&lt;&gt;"",IF(ISERROR(TEXT(M31+1,"mmm")),"",TEXT(M31+1,"mmm"))=TEXT(H25,"mmm")),M31+1,"")</f>
        <v/>
      </c>
      <c r="N33" s="163" t="str">
        <f>IF(AND(N31="",TEXT(N25,"dddd")=$A10),N25,IF(AND(N31&lt;&gt;""),N31+1,""))</f>
        <v/>
      </c>
      <c r="O33" s="155">
        <f>O31+1</f>
        <v>42985</v>
      </c>
      <c r="P33" s="24">
        <f>P31+1</f>
        <v>42992</v>
      </c>
      <c r="Q33" s="29">
        <f>Q31+1</f>
        <v>42999</v>
      </c>
      <c r="R33" s="3">
        <f>IF(AND(R31&lt;&gt;"",IF(ISERROR(TEXT(R31+1,"mmm")),"",TEXT(R31+1,"mmm"))=TEXT(N25,"mmm")),R31+1,"")</f>
        <v>43006</v>
      </c>
      <c r="S33" s="35" t="str">
        <f>IF(AND(S31&lt;&gt;"",IF(ISERROR(TEXT(S31+1,"mmm")),"",TEXT(S31+1,"mmm"))=TEXT(N25,"mmm")),S31+1,"")</f>
        <v/>
      </c>
      <c r="T33" s="170" t="str">
        <f>IF(AND(T31="",TEXT(T25,"dddd")=$A10),T25,IF(AND(T31&lt;&gt;""),T31+1,""))</f>
        <v/>
      </c>
      <c r="U33" s="155">
        <f>U31+1</f>
        <v>43013</v>
      </c>
      <c r="V33" s="3">
        <f>V31+1</f>
        <v>43020</v>
      </c>
      <c r="W33" s="29">
        <f>W31+1</f>
        <v>43027</v>
      </c>
      <c r="X33" s="3">
        <f>IF(AND(X31&lt;&gt;"",IF(ISERROR(TEXT(X31+1,"mmm")),"",TEXT(X31+1,"mmm"))=TEXT(T25,"mmm")),X31+1,"")</f>
        <v>43034</v>
      </c>
      <c r="Y33" s="24" t="str">
        <f>IF(AND(Y31&lt;&gt;"",IF(ISERROR(TEXT(Y31+1,"mmm")),"",TEXT(Y31+1,"mmm"))=TEXT(T25,"mmm")),Y31+1,"")</f>
        <v/>
      </c>
      <c r="Z33" s="163">
        <f>IF(AND(Z31="",TEXT(Z25,"dddd")=$A10),Z25,IF(AND(Z31&lt;&gt;""),Z31+1,""))</f>
        <v>43041</v>
      </c>
      <c r="AA33" s="155">
        <f>AA31+1</f>
        <v>43048</v>
      </c>
      <c r="AB33" s="3">
        <f>AB31+1</f>
        <v>43055</v>
      </c>
      <c r="AC33" s="29">
        <f>AC31+1</f>
        <v>43062</v>
      </c>
      <c r="AD33" s="149">
        <f>IF(AND(AD31&lt;&gt;"",IF(ISERROR(TEXT(AD31+1,"mmm")),"",TEXT(AD31+1,"mmm"))=TEXT(Z25,"mmm")),AD31+1,"")</f>
        <v>43069</v>
      </c>
      <c r="AE33" s="174" t="str">
        <f>IF(AND(AE31&lt;&gt;"",IF(ISERROR(TEXT(AE31+1,"mmm")),"",TEXT(AE31+1,"mmm"))=TEXT(Z25,"mmm")),AE31+1,"")</f>
        <v/>
      </c>
      <c r="AF33" s="3" t="str">
        <f>IF(AND(AF31="",TEXT(AF25,"dddd")=$A10),AF25,IF(AND(AF31&lt;&gt;""),AF31+1,""))</f>
        <v/>
      </c>
      <c r="AG33" s="29">
        <f>AG31+1</f>
        <v>43076</v>
      </c>
      <c r="AH33" s="3">
        <f>AH31+1</f>
        <v>43083</v>
      </c>
      <c r="AI33" s="149">
        <f>AI31+1</f>
        <v>43090</v>
      </c>
      <c r="AJ33" s="3">
        <f>IF(AND(AJ31&lt;&gt;"",IF(ISERROR(TEXT(AJ31+1,"mmm")),"",TEXT(AJ31+1,"mmm"))=TEXT(AF25,"mmm")),AJ31+1,"")</f>
        <v>43097</v>
      </c>
      <c r="AK33" s="29" t="str">
        <f>IF(AND(AK31&lt;&gt;"",IF(ISERROR(TEXT(AK31+1,"mmm")),"",TEXT(AK31+1,"mmm"))=TEXT(AF25,"mmm")),AK31+1,"")</f>
        <v/>
      </c>
      <c r="AQ33" s="88"/>
      <c r="AR33" s="88"/>
    </row>
    <row r="34" spans="1:82" s="89" customFormat="1" ht="12" customHeight="1" x14ac:dyDescent="0.2">
      <c r="A34" s="12"/>
      <c r="B34" s="32"/>
      <c r="C34" s="150" t="str">
        <f>IF(ISNA(VLOOKUP(C33,feestdagen,5,0))=TRUE," ","F")</f>
        <v xml:space="preserve"> </v>
      </c>
      <c r="D34" s="86" t="s">
        <v>77</v>
      </c>
      <c r="E34" s="28" t="str">
        <f>IF(ISNA(VLOOKUP(E33,feestdagen,5,0))=TRUE," ","F")</f>
        <v xml:space="preserve"> </v>
      </c>
      <c r="F34" s="86"/>
      <c r="G34" s="33"/>
      <c r="H34" s="112"/>
      <c r="I34" s="150"/>
      <c r="J34" s="86" t="s">
        <v>77</v>
      </c>
      <c r="K34" s="28" t="s">
        <v>75</v>
      </c>
      <c r="L34" s="86"/>
      <c r="M34" s="25"/>
      <c r="N34" s="164"/>
      <c r="O34" s="156"/>
      <c r="P34" s="25" t="s">
        <v>75</v>
      </c>
      <c r="Q34" s="28" t="s">
        <v>75</v>
      </c>
      <c r="R34" s="86"/>
      <c r="S34" s="33"/>
      <c r="T34" s="171"/>
      <c r="U34" s="156"/>
      <c r="V34" s="86"/>
      <c r="W34" s="28" t="s">
        <v>75</v>
      </c>
      <c r="X34" s="86"/>
      <c r="Y34" s="25"/>
      <c r="Z34" s="164" t="str">
        <f>IF(ISNA(VLOOKUP(Z33,feestdagen,5,0))=TRUE," ","F")</f>
        <v>F</v>
      </c>
      <c r="AA34" s="156" t="str">
        <f>IF(ISNA(VLOOKUP(AA33,feestdagen,5,0))=TRUE," ","F")</f>
        <v xml:space="preserve"> </v>
      </c>
      <c r="AB34" s="86" t="s">
        <v>75</v>
      </c>
      <c r="AC34" s="28"/>
      <c r="AD34" s="150"/>
      <c r="AE34" s="175"/>
      <c r="AF34" s="86"/>
      <c r="AG34" s="28"/>
      <c r="AH34" s="86"/>
      <c r="AI34" s="150" t="s">
        <v>75</v>
      </c>
      <c r="AJ34" s="86" t="s">
        <v>75</v>
      </c>
      <c r="AK34" s="28"/>
      <c r="AQ34" s="88"/>
      <c r="AR34" s="88"/>
    </row>
    <row r="35" spans="1:82" s="89" customFormat="1" ht="12" customHeight="1" x14ac:dyDescent="0.2">
      <c r="A35" s="19" t="s">
        <v>4</v>
      </c>
      <c r="B35" s="34" t="str">
        <f>IF(AND(B33="",TEXT(B25,"dddd")=$A12),B25,IF(AND(B33&lt;&gt;""),B33+1,""))</f>
        <v/>
      </c>
      <c r="C35" s="149">
        <f>C33+1</f>
        <v>42923</v>
      </c>
      <c r="D35" s="3">
        <f>D33+1</f>
        <v>42930</v>
      </c>
      <c r="E35" s="29">
        <f>E33+1</f>
        <v>42937</v>
      </c>
      <c r="F35" s="3">
        <f>IF(AND(F33&lt;&gt;"",IF(ISERROR(TEXT(F33+1,"mmm")),"",TEXT(F33+1,"mmm"))=TEXT(B25,"mmm")),F33+1,"")</f>
        <v>42944</v>
      </c>
      <c r="G35" s="35" t="str">
        <f>IF(AND(G33&lt;&gt;"",IF(ISERROR(TEXT(G33+1,"mmm")),"",TEXT(G33+1,"mmm"))=TEXT(B25,"mmm")),G33+1,"")</f>
        <v/>
      </c>
      <c r="H35" s="119">
        <f>IF(AND(H33="",TEXT(H25,"dddd")=$A12),H25,IF(AND(H33&lt;&gt;""),H33+1,""))</f>
        <v>42951</v>
      </c>
      <c r="I35" s="149">
        <f>I33+1</f>
        <v>42958</v>
      </c>
      <c r="J35" s="3">
        <f>J33+1</f>
        <v>42965</v>
      </c>
      <c r="K35" s="29">
        <f>K33+1</f>
        <v>42972</v>
      </c>
      <c r="L35" s="3" t="str">
        <f>IF(AND(L33&lt;&gt;"",IF(ISERROR(TEXT(L33+1,"mmm")),"",TEXT(L33+1,"mmm"))=TEXT(H25,"mmm")),L33+1,"")</f>
        <v/>
      </c>
      <c r="M35" s="24" t="str">
        <f>IF(AND(M33&lt;&gt;"",IF(ISERROR(TEXT(M33+1,"mmm")),"",TEXT(M33+1,"mmm"))=TEXT(H25,"mmm")),M33+1,"")</f>
        <v/>
      </c>
      <c r="N35" s="163">
        <f>IF(AND(N33="",TEXT(N25,"dddd")=$A12),N25,IF(AND(N33&lt;&gt;""),N33+1,""))</f>
        <v>42979</v>
      </c>
      <c r="O35" s="155">
        <f>O33+1</f>
        <v>42986</v>
      </c>
      <c r="P35" s="24">
        <f>P33+1</f>
        <v>42993</v>
      </c>
      <c r="Q35" s="29">
        <f>Q33+1</f>
        <v>43000</v>
      </c>
      <c r="R35" s="3">
        <f>IF(AND(R33&lt;&gt;"",IF(ISERROR(TEXT(R33+1,"mmm")),"",TEXT(R33+1,"mmm"))=TEXT(N25,"mmm")),R33+1,"")</f>
        <v>43007</v>
      </c>
      <c r="S35" s="35" t="str">
        <f>IF(AND(S33&lt;&gt;"",IF(ISERROR(TEXT(S33+1,"mmm")),"",TEXT(S33+1,"mmm"))=TEXT(N25,"mmm")),S33+1,"")</f>
        <v/>
      </c>
      <c r="T35" s="170" t="str">
        <f>IF(AND(T33="",TEXT(T25,"dddd")=$A12),T25,IF(AND(T33&lt;&gt;""),T33+1,""))</f>
        <v/>
      </c>
      <c r="U35" s="155">
        <f>U33+1</f>
        <v>43014</v>
      </c>
      <c r="V35" s="3">
        <f>V33+1</f>
        <v>43021</v>
      </c>
      <c r="W35" s="29">
        <f>W33+1</f>
        <v>43028</v>
      </c>
      <c r="X35" s="3">
        <f>IF(AND(X33&lt;&gt;"",IF(ISERROR(TEXT(X33+1,"mmm")),"",TEXT(X33+1,"mmm"))=TEXT(T25,"mmm")),X33+1,"")</f>
        <v>43035</v>
      </c>
      <c r="Y35" s="24" t="str">
        <f>IF(AND(Y33&lt;&gt;"",IF(ISERROR(TEXT(Y33+1,"mmm")),"",TEXT(Y33+1,"mmm"))=TEXT(T25,"mmm")),Y33+1,"")</f>
        <v/>
      </c>
      <c r="Z35" s="163">
        <f>IF(AND(Z33="",TEXT(Z25,"dddd")=$A12),Z25,IF(AND(Z33&lt;&gt;""),Z33+1,""))</f>
        <v>43042</v>
      </c>
      <c r="AA35" s="155">
        <f>AA33+1</f>
        <v>43049</v>
      </c>
      <c r="AB35" s="3">
        <f>AB33+1</f>
        <v>43056</v>
      </c>
      <c r="AC35" s="29">
        <f>AC33+1</f>
        <v>43063</v>
      </c>
      <c r="AD35" s="149" t="str">
        <f>IF(AND(AD33&lt;&gt;"",IF(ISERROR(TEXT(AD33+1,"mmm")),"",TEXT(AD33+1,"mmm"))=TEXT(Z25,"mmm")),AD33+1,"")</f>
        <v/>
      </c>
      <c r="AE35" s="174" t="str">
        <f>IF(AND(AE33&lt;&gt;"",IF(ISERROR(TEXT(AE33+1,"mmm")),"",TEXT(AE33+1,"mmm"))=TEXT(Z25,"mmm")),AE33+1,"")</f>
        <v/>
      </c>
      <c r="AF35" s="3">
        <f>IF(AND(AF33="",TEXT(AF25,"dddd")=$A12),AF25,IF(AND(AF33&lt;&gt;""),AF33+1,""))</f>
        <v>43070</v>
      </c>
      <c r="AG35" s="29">
        <f>AG33+1</f>
        <v>43077</v>
      </c>
      <c r="AH35" s="3">
        <f>AH33+1</f>
        <v>43084</v>
      </c>
      <c r="AI35" s="149">
        <f>AI33+1</f>
        <v>43091</v>
      </c>
      <c r="AJ35" s="3">
        <f>IF(AND(AJ33&lt;&gt;"",IF(ISERROR(TEXT(AJ33+1,"mmm")),"",TEXT(AJ33+1,"mmm"))=TEXT(AF25,"mmm")),AJ33+1,"")</f>
        <v>43098</v>
      </c>
      <c r="AK35" s="29" t="str">
        <f>IF(AND(AK33&lt;&gt;"",IF(ISERROR(TEXT(AK33+1,"mmm")),"",TEXT(AK33+1,"mmm"))=TEXT(AF25,"mmm")),AK33+1,"")</f>
        <v/>
      </c>
      <c r="AQ35" s="88"/>
      <c r="AR35" s="88"/>
    </row>
    <row r="36" spans="1:82" s="89" customFormat="1" ht="12" customHeight="1" x14ac:dyDescent="0.2">
      <c r="A36" s="12"/>
      <c r="B36" s="32"/>
      <c r="C36" s="150" t="str">
        <f>IF(ISNA(VLOOKUP(C35,feestdagen,5,0))=TRUE," ","F")</f>
        <v xml:space="preserve"> </v>
      </c>
      <c r="D36" s="86" t="s">
        <v>77</v>
      </c>
      <c r="E36" s="28" t="s">
        <v>77</v>
      </c>
      <c r="F36" s="86" t="s">
        <v>77</v>
      </c>
      <c r="G36" s="33"/>
      <c r="H36" s="86"/>
      <c r="I36" s="150" t="s">
        <v>77</v>
      </c>
      <c r="J36" s="86" t="s">
        <v>77</v>
      </c>
      <c r="K36" s="28" t="s">
        <v>77</v>
      </c>
      <c r="L36" s="86"/>
      <c r="M36" s="25"/>
      <c r="N36" s="164"/>
      <c r="O36" s="156"/>
      <c r="P36" s="25" t="s">
        <v>75</v>
      </c>
      <c r="Q36" s="28" t="s">
        <v>75</v>
      </c>
      <c r="R36" s="86"/>
      <c r="S36" s="33"/>
      <c r="T36" s="171"/>
      <c r="U36" s="156"/>
      <c r="V36" s="86"/>
      <c r="W36" s="28" t="s">
        <v>76</v>
      </c>
      <c r="X36" s="86"/>
      <c r="Y36" s="25"/>
      <c r="Z36" s="164" t="str">
        <f>IF(ISNA(VLOOKUP(Z35,feestdagen,5,0))=TRUE," ","F")</f>
        <v xml:space="preserve"> </v>
      </c>
      <c r="AA36" s="156" t="str">
        <f>IF(ISNA(VLOOKUP(AA35,feestdagen,5,0))=TRUE," ","F")</f>
        <v xml:space="preserve"> </v>
      </c>
      <c r="AB36" s="86" t="s">
        <v>75</v>
      </c>
      <c r="AC36" s="28" t="s">
        <v>76</v>
      </c>
      <c r="AD36" s="150"/>
      <c r="AE36" s="175"/>
      <c r="AF36" s="86"/>
      <c r="AG36" s="28"/>
      <c r="AH36" s="86"/>
      <c r="AI36" s="150" t="str">
        <f>IF(ISNA(VLOOKUP(AI35,feestdagen,5,0))=TRUE," ","F")</f>
        <v xml:space="preserve"> </v>
      </c>
      <c r="AJ36" s="86" t="str">
        <f>IF(ISNA(VLOOKUP(AJ35,feestdagen,5,0))=TRUE," ","F")</f>
        <v xml:space="preserve"> </v>
      </c>
      <c r="AK36" s="28"/>
      <c r="AQ36" s="88"/>
      <c r="AR36" s="88"/>
    </row>
    <row r="37" spans="1:82" s="89" customFormat="1" ht="12" customHeight="1" x14ac:dyDescent="0.2">
      <c r="A37" s="49" t="s">
        <v>5</v>
      </c>
      <c r="B37" s="38">
        <f>IF(AND(B35="",TEXT(B25,"dddd")=$A14),B25,IF(AND(B35&lt;&gt;""),B35+1,""))</f>
        <v>42917</v>
      </c>
      <c r="C37" s="151">
        <f>C35+1</f>
        <v>42924</v>
      </c>
      <c r="D37" s="1">
        <f>D35+1</f>
        <v>42931</v>
      </c>
      <c r="E37" s="30">
        <f>E35+1</f>
        <v>42938</v>
      </c>
      <c r="F37" s="1">
        <f>IF(AND(F35&lt;&gt;"",IF(ISERROR(TEXT(F35+1,"mmm")),"",TEXT(F35+1,"mmm"))=TEXT(B25,"mmm")),F35+1,"")</f>
        <v>42945</v>
      </c>
      <c r="G37" s="37" t="str">
        <f>IF(AND(G35&lt;&gt;"",IF(ISERROR(TEXT(G35+1,"mmm")),"",TEXT(G35+1,"mmm"))=TEXT(B25,"mmm")),G35+1,"")</f>
        <v/>
      </c>
      <c r="H37" s="1">
        <f>IF(AND(H35="",TEXT(H25,"dddd")=$A14),H25,IF(AND(H35&lt;&gt;""),H35+1,""))</f>
        <v>42952</v>
      </c>
      <c r="I37" s="151">
        <f>I35+1</f>
        <v>42959</v>
      </c>
      <c r="J37" s="1">
        <f>J35+1</f>
        <v>42966</v>
      </c>
      <c r="K37" s="30">
        <f>K35+1</f>
        <v>42973</v>
      </c>
      <c r="L37" s="1" t="str">
        <f>IF(AND(L35&lt;&gt;"",IF(ISERROR(TEXT(L35+1,"mmm")),"",TEXT(L35+1,"mmm"))=TEXT(H25,"mmm")),L35+1,"")</f>
        <v/>
      </c>
      <c r="M37" s="26" t="str">
        <f>IF(AND(M35&lt;&gt;"",IF(ISERROR(TEXT(M35+1,"mmm")),"",TEXT(M35+1,"mmm"))=TEXT(H25,"mmm")),M35+1,"")</f>
        <v/>
      </c>
      <c r="N37" s="165">
        <f>IF(AND(N35="",TEXT(N25,"dddd")=$A14),N25,IF(AND(N35&lt;&gt;""),N35+1,""))</f>
        <v>42980</v>
      </c>
      <c r="O37" s="157">
        <f>O35+1</f>
        <v>42987</v>
      </c>
      <c r="P37" s="27">
        <f>P35+1</f>
        <v>42994</v>
      </c>
      <c r="Q37" s="30">
        <f>Q35+1</f>
        <v>43001</v>
      </c>
      <c r="R37" s="1">
        <f>IF(AND(R35&lt;&gt;"",IF(ISERROR(TEXT(R35+1,"mmm")),"",TEXT(R35+1,"mmm"))=TEXT(N25,"mmm")),R35+1,"")</f>
        <v>43008</v>
      </c>
      <c r="S37" s="37" t="str">
        <f>IF(AND(S35&lt;&gt;"",IF(ISERROR(TEXT(S35+1,"mmm")),"",TEXT(S35+1,"mmm"))=TEXT(N25,"mmm")),S35+1,"")</f>
        <v/>
      </c>
      <c r="T37" s="172" t="str">
        <f>IF(AND(T35="",TEXT(T25,"dddd")=$A14),T25,IF(AND(T35&lt;&gt;""),T35+1,""))</f>
        <v/>
      </c>
      <c r="U37" s="157">
        <f>U35+1</f>
        <v>43015</v>
      </c>
      <c r="V37" s="1">
        <f>V35+1</f>
        <v>43022</v>
      </c>
      <c r="W37" s="30">
        <f>W35+1</f>
        <v>43029</v>
      </c>
      <c r="X37" s="1">
        <f>IF(AND(X35&lt;&gt;"",IF(ISERROR(TEXT(X35+1,"mmm")),"",TEXT(X35+1,"mmm"))=TEXT(T25,"mmm")),X35+1,"")</f>
        <v>43036</v>
      </c>
      <c r="Y37" s="26" t="str">
        <f>IF(AND(Y35&lt;&gt;"",IF(ISERROR(TEXT(Y35+1,"mmm")),"",TEXT(Y35+1,"mmm"))=TEXT(T25,"mmm")),Y35+1,"")</f>
        <v/>
      </c>
      <c r="Z37" s="165">
        <f>IF(AND(Z35="",TEXT(Z25,"dddd")=$A14),Z25,IF(AND(Z35&lt;&gt;""),Z35+1,""))</f>
        <v>43043</v>
      </c>
      <c r="AA37" s="157">
        <f>AA35+1</f>
        <v>43050</v>
      </c>
      <c r="AB37" s="1">
        <f>AB35+1</f>
        <v>43057</v>
      </c>
      <c r="AC37" s="30">
        <f>AC35+1</f>
        <v>43064</v>
      </c>
      <c r="AD37" s="151" t="str">
        <f>IF(AND(AD35&lt;&gt;"",IF(ISERROR(TEXT(AD35+1,"mmm")),"",TEXT(AD35+1,"mmm"))=TEXT(Z25,"mmm")),AD35+1,"")</f>
        <v/>
      </c>
      <c r="AE37" s="176" t="str">
        <f>IF(AND(AE35&lt;&gt;"",IF(ISERROR(TEXT(AE35+1,"mmm")),"",TEXT(AE35+1,"mmm"))=TEXT(Z25,"mmm")),AE35+1,"")</f>
        <v/>
      </c>
      <c r="AF37" s="1">
        <f>IF(AND(AF35="",TEXT(AF25,"dddd")=$A14),AF25,IF(AND(AF35&lt;&gt;""),AF35+1,""))</f>
        <v>43071</v>
      </c>
      <c r="AG37" s="30">
        <f>AG35+1</f>
        <v>43078</v>
      </c>
      <c r="AH37" s="1">
        <f>AH35+1</f>
        <v>43085</v>
      </c>
      <c r="AI37" s="151">
        <f>AI35+1</f>
        <v>43092</v>
      </c>
      <c r="AJ37" s="1">
        <f>IF(AND(AJ35&lt;&gt;"",IF(ISERROR(TEXT(AJ35+1,"mmm")),"",TEXT(AJ35+1,"mmm"))=TEXT(AF25,"mmm")),AJ35+1,"")</f>
        <v>43099</v>
      </c>
      <c r="AK37" s="31" t="str">
        <f>IF(AND(AK35&lt;&gt;"",IF(ISERROR(TEXT(AK35+1,"mmm")),"",TEXT(AK35+1,"mmm"))=TEXT(AF25,"mmm")),AK35+1,"")</f>
        <v/>
      </c>
      <c r="AQ37" s="88"/>
      <c r="AR37" s="88"/>
    </row>
    <row r="38" spans="1:82" s="89" customFormat="1" ht="12" customHeight="1" x14ac:dyDescent="0.2">
      <c r="A38" s="4"/>
      <c r="B38" s="32"/>
      <c r="C38" s="150" t="str">
        <f>IF(ISNA(VLOOKUP(C37,feestdagen,5,0))=TRUE," ","F")</f>
        <v xml:space="preserve"> </v>
      </c>
      <c r="D38" s="86" t="str">
        <f>IF(ISNA(VLOOKUP(D37,feestdagen,5,0))=TRUE," ","F")</f>
        <v xml:space="preserve"> </v>
      </c>
      <c r="E38" s="28" t="str">
        <f>IF(ISNA(VLOOKUP(E37,feestdagen,5,0))=TRUE," ","F")</f>
        <v xml:space="preserve"> </v>
      </c>
      <c r="F38" s="86"/>
      <c r="G38" s="33"/>
      <c r="H38" s="86"/>
      <c r="I38" s="150"/>
      <c r="J38" s="86" t="str">
        <f>IF(ISNA(VLOOKUP(J37,feestdagen,5,0))=TRUE," ","F")</f>
        <v xml:space="preserve"> </v>
      </c>
      <c r="K38" s="28"/>
      <c r="L38" s="86"/>
      <c r="M38" s="25"/>
      <c r="N38" s="164"/>
      <c r="O38" s="156"/>
      <c r="P38" s="25"/>
      <c r="Q38" s="28"/>
      <c r="R38" s="86"/>
      <c r="S38" s="33"/>
      <c r="T38" s="171"/>
      <c r="U38" s="156"/>
      <c r="V38" s="86"/>
      <c r="W38" s="28"/>
      <c r="X38" s="86"/>
      <c r="Y38" s="25"/>
      <c r="Z38" s="164" t="str">
        <f>IF(ISNA(VLOOKUP(Z37,feestdagen,5,0))=TRUE," ","F")</f>
        <v xml:space="preserve"> </v>
      </c>
      <c r="AA38" s="156" t="str">
        <f>IF(ISNA(VLOOKUP(AA37,feestdagen,5,0))=TRUE," ","F")</f>
        <v>F</v>
      </c>
      <c r="AB38" s="86" t="str">
        <f>IF(ISNA(VLOOKUP(AB37,feestdagen,5,0))=TRUE," ","F")</f>
        <v xml:space="preserve"> </v>
      </c>
      <c r="AC38" s="28"/>
      <c r="AD38" s="150"/>
      <c r="AE38" s="175"/>
      <c r="AF38" s="86"/>
      <c r="AG38" s="28"/>
      <c r="AH38" s="86"/>
      <c r="AI38" s="150" t="str">
        <f>IF(ISNA(VLOOKUP(AI37,feestdagen,5,0))=TRUE," ","F")</f>
        <v xml:space="preserve"> </v>
      </c>
      <c r="AJ38" s="86" t="str">
        <f>IF(ISNA(VLOOKUP(AJ37,feestdagen,5,0))=TRUE," ","F")</f>
        <v xml:space="preserve"> </v>
      </c>
      <c r="AK38" s="28"/>
      <c r="AQ38" s="88"/>
      <c r="AR38" s="88"/>
    </row>
    <row r="39" spans="1:82" s="89" customFormat="1" ht="12" customHeight="1" x14ac:dyDescent="0.2">
      <c r="A39" s="49" t="s">
        <v>6</v>
      </c>
      <c r="B39" s="38">
        <f>IF(AND(B37="",TEXT(B25,"dddd")=$A16),B25,IF(AND(B37&lt;&gt;""),B37+1,""))</f>
        <v>42918</v>
      </c>
      <c r="C39" s="151">
        <f>C37+1</f>
        <v>42925</v>
      </c>
      <c r="D39" s="1">
        <f>D37+1</f>
        <v>42932</v>
      </c>
      <c r="E39" s="30">
        <f>E37+1</f>
        <v>42939</v>
      </c>
      <c r="F39" s="1">
        <f>IF(AND(F37&lt;&gt;"",IF(ISERROR(TEXT(F37+1,"mmm")),"",TEXT(F37+1,"mmm"))=TEXT(B25,"mmm")),F37+1,"")</f>
        <v>42946</v>
      </c>
      <c r="G39" s="37" t="str">
        <f>IF(AND(G37&lt;&gt;"",IF(ISERROR(TEXT(G37+1,"mmm")),"",TEXT(G37+1,"mmm"))=TEXT(B25,"mmm")),G37+1,"")</f>
        <v/>
      </c>
      <c r="H39" s="1">
        <f>IF(AND(H37="",TEXT(H25,"dddd")=$A16),H25,IF(AND(H37&lt;&gt;""),H37+1,""))</f>
        <v>42953</v>
      </c>
      <c r="I39" s="151">
        <f>I37+1</f>
        <v>42960</v>
      </c>
      <c r="J39" s="1">
        <f>J37+1</f>
        <v>42967</v>
      </c>
      <c r="K39" s="30">
        <f>K37+1</f>
        <v>42974</v>
      </c>
      <c r="L39" s="1" t="str">
        <f>IF(AND(L37&lt;&gt;"",IF(ISERROR(TEXT(L37+1,"mmm")),"",TEXT(L37+1,"mmm"))=TEXT(H25,"mmm")),L37+1,"")</f>
        <v/>
      </c>
      <c r="M39" s="26" t="str">
        <f>IF(AND(M37&lt;&gt;"",IF(ISERROR(TEXT(M37+1,"mmm")),"",TEXT(M37+1,"mmm"))=TEXT(H25,"mmm")),M37+1,"")</f>
        <v/>
      </c>
      <c r="N39" s="165">
        <f>IF(AND(N37="",TEXT(N25,"dddd")=$A16),N25,IF(AND(N37&lt;&gt;""),N37+1,""))</f>
        <v>42981</v>
      </c>
      <c r="O39" s="157">
        <f>O37+1</f>
        <v>42988</v>
      </c>
      <c r="P39" s="27">
        <f>P37+1</f>
        <v>42995</v>
      </c>
      <c r="Q39" s="30">
        <f>Q37+1</f>
        <v>43002</v>
      </c>
      <c r="R39" s="1" t="str">
        <f>IF(AND(R37&lt;&gt;"",IF(ISERROR(TEXT(R37+1,"mmm")),"",TEXT(R37+1,"mmm"))=TEXT(N25,"mmm")),R37+1,"")</f>
        <v/>
      </c>
      <c r="S39" s="37" t="str">
        <f>IF(AND(S37&lt;&gt;"",IF(ISERROR(TEXT(S37+1,"mmm")),"",TEXT(S37+1,"mmm"))=TEXT(N25,"mmm")),S37+1,"")</f>
        <v/>
      </c>
      <c r="T39" s="172">
        <f>IF(AND(T37="",TEXT(T25,"dddd")=$A16),T25,IF(AND(T37&lt;&gt;""),T37+1,""))</f>
        <v>43009</v>
      </c>
      <c r="U39" s="157">
        <f>U37+1</f>
        <v>43016</v>
      </c>
      <c r="V39" s="1">
        <f>V37+1</f>
        <v>43023</v>
      </c>
      <c r="W39" s="30">
        <f>W37+1</f>
        <v>43030</v>
      </c>
      <c r="X39" s="1">
        <f>IF(AND(X37&lt;&gt;"",IF(ISERROR(TEXT(X37+1,"mmm")),"",TEXT(X37+1,"mmm"))=TEXT(T25,"mmm")),X37+1,"")</f>
        <v>43037</v>
      </c>
      <c r="Y39" s="26" t="str">
        <f>IF(AND(Y37&lt;&gt;"",IF(ISERROR(TEXT(Y37+1,"mmm")),"",TEXT(Y37+1,"mmm"))=TEXT(T25,"mmm")),Y37+1,"")</f>
        <v/>
      </c>
      <c r="Z39" s="165">
        <f>IF(AND(Z37="",TEXT(Z25,"dddd")=$A16),Z25,IF(AND(Z37&lt;&gt;""),Z37+1,""))</f>
        <v>43044</v>
      </c>
      <c r="AA39" s="157">
        <f>AA37+1</f>
        <v>43051</v>
      </c>
      <c r="AB39" s="1">
        <f>AB37+1</f>
        <v>43058</v>
      </c>
      <c r="AC39" s="30">
        <f>AC37+1</f>
        <v>43065</v>
      </c>
      <c r="AD39" s="151" t="str">
        <f>IF(AND(AD37&lt;&gt;"",IF(ISERROR(TEXT(AD37+1,"mmm")),"",TEXT(AD37+1,"mmm"))=TEXT(Z25,"mmm")),AD37+1,"")</f>
        <v/>
      </c>
      <c r="AE39" s="176" t="str">
        <f>IF(AND(AE37&lt;&gt;"",IF(ISERROR(TEXT(AE37+1,"mmm")),"",TEXT(AE37+1,"mmm"))=TEXT(Z25,"mmm")),AE37+1,"")</f>
        <v/>
      </c>
      <c r="AF39" s="1">
        <f>IF(AND(AF37="",TEXT(AF25,"dddd")=$A16),AF25,IF(AND(AF37&lt;&gt;""),AF37+1,""))</f>
        <v>43072</v>
      </c>
      <c r="AG39" s="30">
        <f>AG37+1</f>
        <v>43079</v>
      </c>
      <c r="AH39" s="1">
        <f>AH37+1</f>
        <v>43086</v>
      </c>
      <c r="AI39" s="151">
        <f>AI37+1</f>
        <v>43093</v>
      </c>
      <c r="AJ39" s="1">
        <f>IF(AND(AJ37&lt;&gt;"",IF(ISERROR(TEXT(AJ37+1,"mmm")),"",TEXT(AJ37+1,"mmm"))=TEXT(AF25,"mmm")),AJ37+1,"")</f>
        <v>43100</v>
      </c>
      <c r="AK39" s="31" t="str">
        <f>IF(AND(AK37&lt;&gt;"",IF(ISERROR(TEXT(AK37+1,"mmm")),"",TEXT(AK37+1,"mmm"))=TEXT(AF25,"mmm")),AK37+1,"")</f>
        <v/>
      </c>
      <c r="AQ39" s="88"/>
      <c r="AR39" s="88"/>
    </row>
    <row r="40" spans="1:82" s="89" customFormat="1" ht="12" customHeight="1" x14ac:dyDescent="0.2">
      <c r="A40" s="2"/>
      <c r="B40" s="63"/>
      <c r="C40" s="152" t="str">
        <f>IF(ISNA(VLOOKUP(C39,feestdagen,5,0))=TRUE," ","F")</f>
        <v xml:space="preserve"> </v>
      </c>
      <c r="D40" s="86" t="str">
        <f>IF(ISNA(VLOOKUP(D39,feestdagen,5,0))=TRUE," ","F")</f>
        <v xml:space="preserve"> </v>
      </c>
      <c r="E40" s="28" t="str">
        <f>IF(ISNA(VLOOKUP(E39,feestdagen,5,0))=TRUE," ","F")</f>
        <v xml:space="preserve"> </v>
      </c>
      <c r="F40" s="94"/>
      <c r="G40" s="64"/>
      <c r="H40" s="94"/>
      <c r="I40" s="160"/>
      <c r="J40" s="86" t="str">
        <f>IF(ISNA(VLOOKUP(J39,feestdagen,5,0))=TRUE," ","F")</f>
        <v xml:space="preserve"> </v>
      </c>
      <c r="K40" s="65"/>
      <c r="L40" s="75"/>
      <c r="M40" s="66"/>
      <c r="N40" s="166"/>
      <c r="O40" s="161"/>
      <c r="P40" s="67"/>
      <c r="Q40" s="68"/>
      <c r="R40" s="69"/>
      <c r="S40" s="70"/>
      <c r="T40" s="173"/>
      <c r="U40" s="169"/>
      <c r="V40" s="71"/>
      <c r="W40" s="72"/>
      <c r="Y40" s="73"/>
      <c r="Z40" s="178" t="str">
        <f>IF(ISNA(VLOOKUP(Z39,feestdagen,5,0))=TRUE," ","F")</f>
        <v xml:space="preserve"> </v>
      </c>
      <c r="AA40" s="156" t="str">
        <f>IF(ISNA(VLOOKUP(AA39,feestdagen,5,0))=TRUE," ","F")</f>
        <v xml:space="preserve"> </v>
      </c>
      <c r="AB40" s="86" t="str">
        <f>IF(ISNA(VLOOKUP(AB39,feestdagen,5,0))=TRUE," ","F")</f>
        <v xml:space="preserve"> </v>
      </c>
      <c r="AC40" s="74"/>
      <c r="AD40" s="181"/>
      <c r="AE40" s="177"/>
      <c r="AG40" s="74"/>
      <c r="AI40" s="150" t="str">
        <f>IF(ISNA(VLOOKUP(AI39,feestdagen,5,0))=TRUE," ","F")</f>
        <v xml:space="preserve"> </v>
      </c>
      <c r="AJ40" s="86" t="str">
        <f>IF(ISNA(VLOOKUP(AJ39,feestdagen,5,0))=TRUE," ","F")</f>
        <v xml:space="preserve"> </v>
      </c>
      <c r="AK40" s="74"/>
      <c r="AQ40" s="88"/>
      <c r="AR40" s="88"/>
    </row>
    <row r="41" spans="1:82" s="54" customFormat="1" ht="13.5" customHeight="1" x14ac:dyDescent="0.2">
      <c r="A41" s="113" t="s">
        <v>46</v>
      </c>
      <c r="B41" s="114">
        <f t="shared" ref="B41:AK41" ca="1" si="11">MAX(0,SUMPRODUCT((B27:B36&lt;=$C$1)*(B27:B36&lt;&gt;0)-(B27:B36="V")-(B27:B36="1/2VVM")-(B27:B36="1/2VNM")-(B27:B36="CV")-(B27:B36="1/2CVVM")-(B27:B36="1/2CVNM")-(B27:B36="F")-(B27:B36="Z")-(B27:B36="Kd")-(B27:B36="1/2KDVM")-(B27:B36="1/2KDNM")))</f>
        <v>0</v>
      </c>
      <c r="C41" s="153">
        <f t="shared" ca="1" si="11"/>
        <v>0</v>
      </c>
      <c r="D41" s="117">
        <f t="shared" ca="1" si="11"/>
        <v>0</v>
      </c>
      <c r="E41" s="115">
        <f t="shared" ca="1" si="11"/>
        <v>0</v>
      </c>
      <c r="F41" s="115">
        <f t="shared" ca="1" si="11"/>
        <v>0</v>
      </c>
      <c r="G41" s="116">
        <f t="shared" ca="1" si="11"/>
        <v>0</v>
      </c>
      <c r="H41" s="117">
        <f t="shared" ca="1" si="11"/>
        <v>0</v>
      </c>
      <c r="I41" s="153">
        <f t="shared" ca="1" si="11"/>
        <v>0</v>
      </c>
      <c r="J41" s="117">
        <f t="shared" ca="1" si="11"/>
        <v>0</v>
      </c>
      <c r="K41" s="115">
        <f t="shared" ca="1" si="11"/>
        <v>0</v>
      </c>
      <c r="L41" s="115">
        <f t="shared" ca="1" si="11"/>
        <v>0</v>
      </c>
      <c r="M41" s="118">
        <f t="shared" ca="1" si="11"/>
        <v>0</v>
      </c>
      <c r="N41" s="167">
        <f t="shared" ca="1" si="11"/>
        <v>0</v>
      </c>
      <c r="O41" s="117">
        <f t="shared" ca="1" si="11"/>
        <v>0</v>
      </c>
      <c r="P41" s="115">
        <f t="shared" ca="1" si="11"/>
        <v>0</v>
      </c>
      <c r="Q41" s="115">
        <f t="shared" ca="1" si="11"/>
        <v>0</v>
      </c>
      <c r="R41" s="115">
        <f t="shared" ca="1" si="11"/>
        <v>0</v>
      </c>
      <c r="S41" s="118">
        <f t="shared" ca="1" si="11"/>
        <v>0</v>
      </c>
      <c r="T41" s="167">
        <f t="shared" ca="1" si="11"/>
        <v>0</v>
      </c>
      <c r="U41" s="117">
        <f t="shared" ca="1" si="11"/>
        <v>0</v>
      </c>
      <c r="V41" s="115">
        <f t="shared" ca="1" si="11"/>
        <v>0</v>
      </c>
      <c r="W41" s="115">
        <f t="shared" ca="1" si="11"/>
        <v>0</v>
      </c>
      <c r="X41" s="115">
        <f t="shared" ca="1" si="11"/>
        <v>0</v>
      </c>
      <c r="Y41" s="116">
        <f t="shared" ca="1" si="11"/>
        <v>0</v>
      </c>
      <c r="Z41" s="167">
        <f t="shared" ca="1" si="11"/>
        <v>0</v>
      </c>
      <c r="AA41" s="117">
        <f t="shared" ca="1" si="11"/>
        <v>0</v>
      </c>
      <c r="AB41" s="115">
        <f t="shared" ca="1" si="11"/>
        <v>0</v>
      </c>
      <c r="AC41" s="115">
        <f t="shared" ca="1" si="11"/>
        <v>0</v>
      </c>
      <c r="AD41" s="153">
        <f t="shared" ca="1" si="11"/>
        <v>0</v>
      </c>
      <c r="AE41" s="179">
        <f t="shared" ca="1" si="11"/>
        <v>0</v>
      </c>
      <c r="AF41" s="117">
        <f t="shared" ca="1" si="11"/>
        <v>0</v>
      </c>
      <c r="AG41" s="115">
        <f t="shared" ca="1" si="11"/>
        <v>0</v>
      </c>
      <c r="AH41" s="115">
        <f t="shared" ca="1" si="11"/>
        <v>0</v>
      </c>
      <c r="AI41" s="153">
        <f t="shared" ca="1" si="11"/>
        <v>0</v>
      </c>
      <c r="AJ41" s="117">
        <f t="shared" ca="1" si="11"/>
        <v>0</v>
      </c>
      <c r="AK41" s="116">
        <f t="shared" ca="1" si="11"/>
        <v>0</v>
      </c>
      <c r="AL41" s="97"/>
      <c r="AM41" s="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row>
    <row r="42" spans="1:82" s="54" customFormat="1" ht="12" customHeight="1" thickBot="1" x14ac:dyDescent="0.25">
      <c r="A42" s="51" t="s">
        <v>47</v>
      </c>
      <c r="B42" s="127">
        <f t="shared" ref="B42:AK42" ca="1" si="12">IF(B26&lt;=$G$1,B41*8,"")</f>
        <v>0</v>
      </c>
      <c r="C42" s="159">
        <f t="shared" ca="1" si="12"/>
        <v>0</v>
      </c>
      <c r="D42" s="111">
        <f t="shared" ca="1" si="12"/>
        <v>0</v>
      </c>
      <c r="E42" s="108">
        <f t="shared" ca="1" si="12"/>
        <v>0</v>
      </c>
      <c r="F42" s="108">
        <f t="shared" ca="1" si="12"/>
        <v>0</v>
      </c>
      <c r="G42" s="109">
        <f t="shared" ca="1" si="12"/>
        <v>0</v>
      </c>
      <c r="H42" s="110">
        <f t="shared" ca="1" si="12"/>
        <v>0</v>
      </c>
      <c r="I42" s="154">
        <f t="shared" ca="1" si="12"/>
        <v>0</v>
      </c>
      <c r="J42" s="111">
        <f t="shared" ca="1" si="12"/>
        <v>0</v>
      </c>
      <c r="K42" s="108">
        <f t="shared" ca="1" si="12"/>
        <v>0</v>
      </c>
      <c r="L42" s="108">
        <f t="shared" ca="1" si="12"/>
        <v>0</v>
      </c>
      <c r="M42" s="109" t="str">
        <f t="shared" ca="1" si="12"/>
        <v/>
      </c>
      <c r="N42" s="168">
        <f t="shared" ca="1" si="12"/>
        <v>0</v>
      </c>
      <c r="O42" s="111">
        <f t="shared" ca="1" si="12"/>
        <v>0</v>
      </c>
      <c r="P42" s="108">
        <f t="shared" ca="1" si="12"/>
        <v>0</v>
      </c>
      <c r="Q42" s="108">
        <f t="shared" ca="1" si="12"/>
        <v>0</v>
      </c>
      <c r="R42" s="108">
        <f t="shared" ca="1" si="12"/>
        <v>0</v>
      </c>
      <c r="S42" s="109" t="str">
        <f t="shared" ca="1" si="12"/>
        <v/>
      </c>
      <c r="T42" s="168">
        <f t="shared" ca="1" si="12"/>
        <v>0</v>
      </c>
      <c r="U42" s="111">
        <f t="shared" ca="1" si="12"/>
        <v>0</v>
      </c>
      <c r="V42" s="108">
        <f t="shared" ca="1" si="12"/>
        <v>0</v>
      </c>
      <c r="W42" s="108">
        <f t="shared" ca="1" si="12"/>
        <v>0</v>
      </c>
      <c r="X42" s="108">
        <f t="shared" ca="1" si="12"/>
        <v>0</v>
      </c>
      <c r="Y42" s="107" t="str">
        <f t="shared" ca="1" si="12"/>
        <v/>
      </c>
      <c r="Z42" s="168" t="str">
        <f t="shared" ca="1" si="12"/>
        <v/>
      </c>
      <c r="AA42" s="111" t="str">
        <f t="shared" ca="1" si="12"/>
        <v/>
      </c>
      <c r="AB42" s="108" t="str">
        <f t="shared" ca="1" si="12"/>
        <v/>
      </c>
      <c r="AC42" s="108" t="str">
        <f t="shared" ca="1" si="12"/>
        <v/>
      </c>
      <c r="AD42" s="154" t="str">
        <f t="shared" ca="1" si="12"/>
        <v/>
      </c>
      <c r="AE42" s="180" t="str">
        <f t="shared" ca="1" si="12"/>
        <v/>
      </c>
      <c r="AF42" s="111" t="str">
        <f t="shared" ca="1" si="12"/>
        <v/>
      </c>
      <c r="AG42" s="108" t="str">
        <f t="shared" ca="1" si="12"/>
        <v/>
      </c>
      <c r="AH42" s="108" t="str">
        <f t="shared" ca="1" si="12"/>
        <v/>
      </c>
      <c r="AI42" s="154" t="str">
        <f t="shared" ca="1" si="12"/>
        <v/>
      </c>
      <c r="AJ42" s="111" t="str">
        <f t="shared" ca="1" si="12"/>
        <v/>
      </c>
      <c r="AK42" s="107" t="str">
        <f t="shared" ca="1" si="12"/>
        <v/>
      </c>
      <c r="AL42" s="97"/>
      <c r="AM42" s="97"/>
      <c r="AN42" s="97"/>
      <c r="AO42" s="97"/>
      <c r="AP42" s="97"/>
      <c r="AQ42" s="97"/>
      <c r="AR42" s="97"/>
      <c r="AS42" s="97"/>
      <c r="AT42" s="97"/>
      <c r="AU42" s="97"/>
      <c r="AV42" s="97"/>
      <c r="AW42" s="97"/>
      <c r="AX42" s="97"/>
      <c r="AY42" s="52"/>
      <c r="AZ42" s="97"/>
      <c r="BA42" s="97"/>
      <c r="BB42" s="97"/>
      <c r="BC42" s="97"/>
      <c r="BD42" s="97"/>
      <c r="BE42" s="97"/>
      <c r="BF42" s="53"/>
      <c r="BG42" s="97"/>
      <c r="BH42" s="97"/>
      <c r="BI42" s="97"/>
      <c r="BJ42" s="97"/>
      <c r="BK42" s="97"/>
      <c r="BL42" s="97"/>
      <c r="BM42" s="97"/>
      <c r="BN42" s="97"/>
      <c r="BO42" s="97"/>
      <c r="BP42" s="97"/>
      <c r="BQ42" s="97"/>
      <c r="BR42" s="97"/>
      <c r="BS42" s="97"/>
      <c r="BT42" s="52"/>
      <c r="BU42" s="97"/>
      <c r="BV42" s="97"/>
      <c r="BW42" s="97"/>
      <c r="BX42" s="53"/>
      <c r="BY42" s="97"/>
      <c r="BZ42" s="97"/>
      <c r="CA42" s="97"/>
      <c r="CB42" s="97"/>
      <c r="CC42" s="97"/>
      <c r="CD42" s="97"/>
    </row>
    <row r="43" spans="1:82" s="87" customFormat="1" ht="13.5" customHeight="1" thickBot="1" x14ac:dyDescent="0.25">
      <c r="A43" s="131" t="s">
        <v>97</v>
      </c>
      <c r="B43" s="200">
        <f t="shared" ref="B43:AK43" ca="1" si="13">IF(B42="","",B42/2)</f>
        <v>0</v>
      </c>
      <c r="C43" s="205">
        <f t="shared" ca="1" si="13"/>
        <v>0</v>
      </c>
      <c r="D43" s="203">
        <f t="shared" ca="1" si="13"/>
        <v>0</v>
      </c>
      <c r="E43" s="200">
        <f t="shared" ca="1" si="13"/>
        <v>0</v>
      </c>
      <c r="F43" s="200">
        <f t="shared" ca="1" si="13"/>
        <v>0</v>
      </c>
      <c r="G43" s="201">
        <f t="shared" ca="1" si="13"/>
        <v>0</v>
      </c>
      <c r="H43" s="202">
        <f t="shared" ca="1" si="13"/>
        <v>0</v>
      </c>
      <c r="I43" s="201">
        <f t="shared" ca="1" si="13"/>
        <v>0</v>
      </c>
      <c r="J43" s="208">
        <f t="shared" ca="1" si="13"/>
        <v>0</v>
      </c>
      <c r="K43" s="200">
        <f t="shared" ca="1" si="13"/>
        <v>0</v>
      </c>
      <c r="L43" s="200">
        <f t="shared" ca="1" si="13"/>
        <v>0</v>
      </c>
      <c r="M43" s="201" t="str">
        <f t="shared" ca="1" si="13"/>
        <v/>
      </c>
      <c r="N43" s="207">
        <f t="shared" ca="1" si="13"/>
        <v>0</v>
      </c>
      <c r="O43" s="208">
        <f t="shared" ca="1" si="13"/>
        <v>0</v>
      </c>
      <c r="P43" s="200">
        <f t="shared" ca="1" si="13"/>
        <v>0</v>
      </c>
      <c r="Q43" s="200">
        <f t="shared" ca="1" si="13"/>
        <v>0</v>
      </c>
      <c r="R43" s="200">
        <f t="shared" ca="1" si="13"/>
        <v>0</v>
      </c>
      <c r="S43" s="201" t="str">
        <f t="shared" ca="1" si="13"/>
        <v/>
      </c>
      <c r="T43" s="207">
        <f t="shared" ca="1" si="13"/>
        <v>0</v>
      </c>
      <c r="U43" s="208">
        <f t="shared" ca="1" si="13"/>
        <v>0</v>
      </c>
      <c r="V43" s="200">
        <f t="shared" ca="1" si="13"/>
        <v>0</v>
      </c>
      <c r="W43" s="200">
        <f t="shared" ca="1" si="13"/>
        <v>0</v>
      </c>
      <c r="X43" s="200">
        <f t="shared" ca="1" si="13"/>
        <v>0</v>
      </c>
      <c r="Y43" s="204" t="str">
        <f t="shared" ca="1" si="13"/>
        <v/>
      </c>
      <c r="Z43" s="203" t="str">
        <f t="shared" ca="1" si="13"/>
        <v/>
      </c>
      <c r="AA43" s="200" t="str">
        <f t="shared" ca="1" si="13"/>
        <v/>
      </c>
      <c r="AB43" s="200" t="str">
        <f t="shared" ca="1" si="13"/>
        <v/>
      </c>
      <c r="AC43" s="200" t="str">
        <f t="shared" ca="1" si="13"/>
        <v/>
      </c>
      <c r="AD43" s="201" t="str">
        <f t="shared" ca="1" si="13"/>
        <v/>
      </c>
      <c r="AE43" s="206" t="str">
        <f t="shared" ca="1" si="13"/>
        <v/>
      </c>
      <c r="AF43" s="203" t="str">
        <f t="shared" ca="1" si="13"/>
        <v/>
      </c>
      <c r="AG43" s="200" t="str">
        <f t="shared" ca="1" si="13"/>
        <v/>
      </c>
      <c r="AH43" s="200" t="str">
        <f t="shared" ca="1" si="13"/>
        <v/>
      </c>
      <c r="AI43" s="205" t="str">
        <f t="shared" ca="1" si="13"/>
        <v/>
      </c>
      <c r="AJ43" s="203" t="str">
        <f t="shared" ca="1" si="13"/>
        <v/>
      </c>
      <c r="AK43" s="200" t="str">
        <f t="shared" ca="1" si="13"/>
        <v/>
      </c>
      <c r="AL43" s="32"/>
      <c r="AM43" s="86"/>
      <c r="AN43" s="86"/>
      <c r="AO43" s="86"/>
      <c r="AP43" s="86"/>
      <c r="AQ43" s="86"/>
      <c r="AR43" s="86"/>
      <c r="AS43" s="86"/>
      <c r="AT43" s="86"/>
      <c r="AU43" s="86"/>
      <c r="AV43" s="86"/>
      <c r="AW43" s="86"/>
      <c r="AX43" s="86"/>
      <c r="AY43" s="92"/>
      <c r="AZ43" s="86"/>
      <c r="BA43" s="86"/>
      <c r="BB43" s="86"/>
      <c r="BC43" s="86"/>
      <c r="BD43" s="86"/>
      <c r="BE43" s="86"/>
      <c r="BF43" s="93"/>
      <c r="BG43" s="86"/>
      <c r="BH43" s="86"/>
      <c r="BI43" s="86"/>
      <c r="BJ43" s="86"/>
      <c r="BK43" s="86"/>
      <c r="BL43" s="86"/>
      <c r="BM43" s="86"/>
      <c r="BN43" s="86"/>
      <c r="BO43" s="86"/>
      <c r="BP43" s="86"/>
      <c r="BQ43" s="86"/>
      <c r="BR43" s="86"/>
      <c r="BS43" s="86"/>
      <c r="BT43" s="92"/>
      <c r="BU43" s="86"/>
      <c r="BV43" s="86"/>
      <c r="BW43" s="86"/>
      <c r="BX43" s="93"/>
      <c r="BY43" s="86"/>
      <c r="BZ43" s="86"/>
      <c r="CA43" s="86"/>
      <c r="CB43" s="86"/>
      <c r="CC43" s="86"/>
      <c r="CD43" s="86"/>
    </row>
    <row r="44" spans="1:82" s="87" customFormat="1" ht="13.5" customHeight="1" x14ac:dyDescent="0.2">
      <c r="A44" s="144" t="s">
        <v>98</v>
      </c>
      <c r="B44" s="198">
        <f ca="1">SUM(B43:G43)</f>
        <v>0</v>
      </c>
      <c r="C44" s="196"/>
      <c r="D44" s="184"/>
      <c r="E44" s="132"/>
      <c r="F44" s="132"/>
      <c r="G44" s="140"/>
      <c r="H44" s="198">
        <f ca="1">SUM(H43:M43)</f>
        <v>0</v>
      </c>
      <c r="I44" s="196"/>
      <c r="J44" s="188"/>
      <c r="K44" s="132"/>
      <c r="L44" s="132"/>
      <c r="M44" s="140"/>
      <c r="N44" s="198">
        <f ca="1">SUM(N43:S43)</f>
        <v>0</v>
      </c>
      <c r="O44" s="134"/>
      <c r="P44" s="188"/>
      <c r="Q44" s="132"/>
      <c r="R44" s="132"/>
      <c r="S44" s="140"/>
      <c r="T44" s="198">
        <f ca="1">SUM(T43:Y43)</f>
        <v>0</v>
      </c>
      <c r="U44" s="199"/>
      <c r="V44" s="188"/>
      <c r="W44" s="132"/>
      <c r="X44" s="132"/>
      <c r="Y44" s="140"/>
      <c r="Z44" s="198">
        <f ca="1">SUM(Z43:AE43)</f>
        <v>0</v>
      </c>
      <c r="AA44" s="186"/>
      <c r="AB44" s="132"/>
      <c r="AC44" s="132"/>
      <c r="AD44" s="132"/>
      <c r="AE44" s="140"/>
      <c r="AF44" s="198">
        <f ca="1">SUM(AF43:AK43)</f>
        <v>0</v>
      </c>
      <c r="AG44" s="196"/>
      <c r="AH44" s="188"/>
      <c r="AI44" s="132"/>
      <c r="AJ44" s="132"/>
      <c r="AK44" s="140"/>
      <c r="AL44" s="86"/>
      <c r="AM44" s="86"/>
      <c r="AN44" s="86"/>
      <c r="AO44" s="86"/>
      <c r="AP44" s="86"/>
      <c r="AQ44" s="86"/>
      <c r="AR44" s="86"/>
      <c r="AS44" s="86"/>
      <c r="AT44" s="86"/>
      <c r="AU44" s="86"/>
      <c r="AV44" s="86"/>
      <c r="AW44" s="86"/>
      <c r="AX44" s="86"/>
      <c r="AY44" s="92"/>
      <c r="AZ44" s="86"/>
      <c r="BA44" s="86"/>
      <c r="BB44" s="86"/>
      <c r="BC44" s="86"/>
      <c r="BD44" s="86"/>
      <c r="BE44" s="86"/>
      <c r="BF44" s="93"/>
      <c r="BG44" s="86"/>
      <c r="BH44" s="86"/>
      <c r="BI44" s="86"/>
      <c r="BJ44" s="86"/>
      <c r="BK44" s="86"/>
      <c r="BL44" s="86"/>
      <c r="BM44" s="86"/>
      <c r="BN44" s="86"/>
      <c r="BO44" s="86"/>
      <c r="BP44" s="86"/>
      <c r="BQ44" s="86"/>
      <c r="BR44" s="86"/>
      <c r="BS44" s="86"/>
      <c r="BT44" s="92"/>
      <c r="BU44" s="86"/>
      <c r="BV44" s="86"/>
      <c r="BW44" s="86"/>
      <c r="BX44" s="93"/>
      <c r="BY44" s="86"/>
      <c r="BZ44" s="86"/>
      <c r="CA44" s="86"/>
      <c r="CB44" s="86"/>
      <c r="CC44" s="86"/>
      <c r="CD44" s="86"/>
    </row>
    <row r="45" spans="1:82" s="87" customFormat="1" ht="27.75" customHeight="1" thickBot="1" x14ac:dyDescent="0.25">
      <c r="A45" s="144" t="s">
        <v>86</v>
      </c>
      <c r="B45" s="145">
        <f ca="1">SUM(B42:G42)</f>
        <v>0</v>
      </c>
      <c r="C45" s="195">
        <f ca="1">SUM(B41:G41)</f>
        <v>0</v>
      </c>
      <c r="D45" s="135"/>
      <c r="E45" s="135"/>
      <c r="F45" s="136"/>
      <c r="G45" s="143"/>
      <c r="H45" s="145">
        <f ca="1">SUM(H42:M42)</f>
        <v>0</v>
      </c>
      <c r="I45" s="195">
        <f ca="1">SUM(H41:M41)</f>
        <v>0</v>
      </c>
      <c r="J45" s="183">
        <f ca="1">SUM(H42:M42)</f>
        <v>0</v>
      </c>
      <c r="K45" s="137">
        <f ca="1">SUM(H41:M41)</f>
        <v>0</v>
      </c>
      <c r="L45" s="136"/>
      <c r="M45" s="143"/>
      <c r="N45" s="145">
        <f ca="1">SUM(N42:S42)</f>
        <v>0</v>
      </c>
      <c r="O45" s="182">
        <f ca="1">SUM(N41:S41)</f>
        <v>0</v>
      </c>
      <c r="P45" s="183">
        <f ca="1">SUM(N42:S42)</f>
        <v>0</v>
      </c>
      <c r="Q45" s="137">
        <f ca="1">SUM(N41:S41)</f>
        <v>0</v>
      </c>
      <c r="R45" s="138"/>
      <c r="S45" s="141"/>
      <c r="T45" s="145">
        <f ca="1">SUM(T42:Y42)</f>
        <v>0</v>
      </c>
      <c r="U45" s="182">
        <f ca="1">SUM(T41:Y41)</f>
        <v>0</v>
      </c>
      <c r="V45" s="183">
        <f ca="1">SUM(T42:Y42)</f>
        <v>0</v>
      </c>
      <c r="W45" s="139">
        <f ca="1">SUM(T41:Y41)</f>
        <v>0</v>
      </c>
      <c r="X45" s="139"/>
      <c r="Y45" s="141"/>
      <c r="Z45" s="145">
        <f ca="1">SUM(Z42:AE42)</f>
        <v>0</v>
      </c>
      <c r="AA45" s="182">
        <f ca="1">SUM(Z41:AE41)</f>
        <v>0</v>
      </c>
      <c r="AB45" s="183">
        <f ca="1">SUM(Z42:AE42)</f>
        <v>0</v>
      </c>
      <c r="AC45" s="139">
        <f ca="1">SUM(Z41:AE41)</f>
        <v>0</v>
      </c>
      <c r="AD45" s="138"/>
      <c r="AE45" s="141"/>
      <c r="AF45" s="145">
        <f ca="1">SUM(AF42:AK42)</f>
        <v>0</v>
      </c>
      <c r="AG45" s="195">
        <f ca="1">SUM(AF41:AK41)</f>
        <v>0</v>
      </c>
      <c r="AH45" s="138">
        <f ca="1">SUM(AF42:AK42)</f>
        <v>0</v>
      </c>
      <c r="AI45" s="139">
        <f ca="1">SUM(AF41:AK41)</f>
        <v>0</v>
      </c>
      <c r="AJ45" s="138"/>
      <c r="AK45" s="141"/>
      <c r="AL45" s="86"/>
      <c r="AM45" s="86"/>
      <c r="AN45" s="86"/>
      <c r="AO45" s="86"/>
      <c r="AP45" s="86"/>
      <c r="AQ45" s="86"/>
      <c r="AR45" s="86"/>
      <c r="AS45" s="86"/>
      <c r="AT45" s="86"/>
      <c r="AU45" s="86"/>
      <c r="AV45" s="86"/>
      <c r="AW45" s="86"/>
      <c r="AX45" s="86"/>
      <c r="AY45" s="92"/>
      <c r="AZ45" s="86"/>
      <c r="BA45" s="86"/>
      <c r="BB45" s="86"/>
      <c r="BC45" s="86"/>
      <c r="BD45" s="86"/>
      <c r="BE45" s="86"/>
      <c r="BF45" s="93"/>
      <c r="BG45" s="86"/>
      <c r="BH45" s="86"/>
      <c r="BI45" s="86"/>
      <c r="BJ45" s="86"/>
      <c r="BK45" s="86"/>
      <c r="BL45" s="86"/>
      <c r="BM45" s="86"/>
      <c r="BN45" s="86"/>
      <c r="BO45" s="86"/>
      <c r="BP45" s="86"/>
      <c r="BQ45" s="86"/>
      <c r="BR45" s="86"/>
      <c r="BS45" s="86"/>
      <c r="BT45" s="92"/>
      <c r="BU45" s="86"/>
      <c r="BV45" s="86"/>
      <c r="BW45" s="86"/>
      <c r="BX45" s="93"/>
      <c r="BY45" s="86"/>
      <c r="BZ45" s="86"/>
      <c r="CA45" s="86"/>
      <c r="CB45" s="86"/>
      <c r="CC45" s="86"/>
      <c r="CD45" s="86"/>
    </row>
    <row r="47" spans="1:82" s="214" customFormat="1" ht="13.5" customHeight="1" x14ac:dyDescent="0.2">
      <c r="A47" s="90"/>
      <c r="B47" s="91"/>
      <c r="C47" s="85"/>
      <c r="D47" s="85"/>
      <c r="E47" s="85"/>
      <c r="F47" s="85"/>
      <c r="G47" s="85"/>
      <c r="H47" s="88"/>
      <c r="I47" s="94"/>
      <c r="J47" s="99"/>
      <c r="K47" s="100"/>
      <c r="L47" s="101"/>
      <c r="O47" s="102" t="s">
        <v>82</v>
      </c>
      <c r="Q47" s="103"/>
      <c r="T47" s="120"/>
      <c r="Y47" s="214">
        <f>35+13</f>
        <v>48</v>
      </c>
      <c r="AA47" s="97"/>
      <c r="AG47" s="81"/>
      <c r="AH47"/>
      <c r="AI47"/>
      <c r="AJ47"/>
      <c r="AK47"/>
      <c r="AL47"/>
      <c r="AM47"/>
      <c r="AN47"/>
      <c r="AO47"/>
      <c r="AP47"/>
      <c r="AQ47" s="88"/>
      <c r="AR47" s="88"/>
    </row>
    <row r="48" spans="1:82" s="214" customFormat="1" ht="13.5" customHeight="1" x14ac:dyDescent="0.2">
      <c r="A48" s="90"/>
      <c r="B48" s="91"/>
      <c r="C48" s="85"/>
      <c r="D48" s="85"/>
      <c r="E48" s="85"/>
      <c r="F48" s="85"/>
      <c r="G48" s="85"/>
      <c r="H48" s="88"/>
      <c r="I48" s="94"/>
      <c r="J48" s="99"/>
      <c r="K48" s="100"/>
      <c r="L48" s="101"/>
      <c r="S48" s="81" t="s">
        <v>109</v>
      </c>
      <c r="U48" s="81"/>
      <c r="W48" s="189"/>
      <c r="X48" s="440">
        <f>IF(AND(X49="geen",X50="geen",X51="geen"),"Geen",IF(X49="geen","0",X49)+ IF(X50="geen","0",X50)+IF(X51="geen","0",X51))</f>
        <v>-1</v>
      </c>
      <c r="Y48" s="441"/>
      <c r="AA48" s="97"/>
      <c r="AG48" s="81"/>
      <c r="AH48"/>
      <c r="AI48"/>
      <c r="AJ48"/>
      <c r="AK48"/>
      <c r="AL48"/>
      <c r="AM48"/>
      <c r="AN48"/>
      <c r="AO48"/>
      <c r="AP48"/>
      <c r="AQ48" s="88"/>
      <c r="AR48" s="88"/>
    </row>
    <row r="49" spans="1:83" s="214" customFormat="1" ht="13.5" customHeight="1" x14ac:dyDescent="0.2">
      <c r="A49" s="446" t="s">
        <v>80</v>
      </c>
      <c r="B49" s="91"/>
      <c r="H49" s="88"/>
      <c r="I49" s="94"/>
      <c r="J49" s="99"/>
      <c r="K49" s="100"/>
      <c r="L49" s="101"/>
      <c r="O49" s="61" t="s">
        <v>81</v>
      </c>
      <c r="Q49" s="103"/>
      <c r="W49" s="189"/>
      <c r="X49" s="440" t="str">
        <f>IF(13-$W$56-$Z$56/2-$AC$56/2=0,"Geen",13-$W$56-$Z$56/2-$AC$56/2)</f>
        <v>Geen</v>
      </c>
      <c r="Y49" s="441"/>
      <c r="AA49" s="97"/>
      <c r="AF49"/>
      <c r="AG49"/>
      <c r="AH49"/>
      <c r="AI49"/>
      <c r="AJ49"/>
      <c r="AK49"/>
      <c r="AL49"/>
      <c r="AM49"/>
      <c r="AN49"/>
      <c r="AO49"/>
      <c r="AP49"/>
      <c r="AQ49" s="88"/>
      <c r="AR49" s="88"/>
    </row>
    <row r="50" spans="1:83" s="214" customFormat="1" ht="13.5" customHeight="1" x14ac:dyDescent="0.2">
      <c r="A50" s="447"/>
      <c r="B50" s="85"/>
      <c r="C50" s="85"/>
      <c r="D50" s="85" t="s">
        <v>44</v>
      </c>
      <c r="E50" s="448">
        <f>jaar</f>
        <v>2017</v>
      </c>
      <c r="F50" s="437"/>
      <c r="H50" s="88"/>
      <c r="I50" s="94"/>
      <c r="J50" s="82"/>
      <c r="K50" s="83"/>
      <c r="L50" s="83"/>
      <c r="P50" s="106"/>
      <c r="S50" s="82" t="s">
        <v>79</v>
      </c>
      <c r="W50" s="189"/>
      <c r="X50" s="440">
        <f>IF($F$52-$E$56-$H$56/2-$K$56/2=0,"Geen",$F$52-$E$56-$H$56/2-$K$56/2)</f>
        <v>-2</v>
      </c>
      <c r="Y50" s="441"/>
      <c r="AD50" s="449"/>
      <c r="AE50" s="439"/>
      <c r="AF50" s="439"/>
      <c r="AG50" s="439"/>
      <c r="AH50" s="439"/>
      <c r="AI50" s="439"/>
      <c r="AJ50"/>
      <c r="AK50"/>
      <c r="AL50"/>
      <c r="AM50"/>
      <c r="AN50"/>
      <c r="AO50"/>
      <c r="AP50"/>
      <c r="AQ50" s="88"/>
      <c r="AR50" s="88"/>
    </row>
    <row r="51" spans="1:83" s="214" customFormat="1" ht="13.5" customHeight="1" x14ac:dyDescent="0.2">
      <c r="A51" s="447"/>
      <c r="B51" s="85"/>
      <c r="C51" s="85"/>
      <c r="D51" s="85"/>
      <c r="E51" s="213"/>
      <c r="F51" s="210"/>
      <c r="H51" s="88"/>
      <c r="I51" s="94"/>
      <c r="J51" s="82"/>
      <c r="K51" s="83"/>
      <c r="L51" s="83"/>
      <c r="P51" s="106"/>
      <c r="S51" s="209" t="s">
        <v>108</v>
      </c>
      <c r="W51" s="189"/>
      <c r="X51" s="440">
        <f>IF(13-$M$56-$P$56/2-$S$56/2=0,"Geen",13-$M$56-$P$56/2-$S$56/2)</f>
        <v>1</v>
      </c>
      <c r="Y51" s="441"/>
      <c r="AB51" s="215"/>
      <c r="AC51" s="215"/>
      <c r="AF51"/>
      <c r="AH51"/>
      <c r="AI51"/>
      <c r="AJ51"/>
      <c r="AK51"/>
      <c r="AL51"/>
      <c r="AM51"/>
      <c r="AN51"/>
      <c r="AO51"/>
      <c r="AP51"/>
      <c r="AQ51" s="88"/>
      <c r="AR51" s="88"/>
    </row>
    <row r="52" spans="1:83" s="214" customFormat="1" ht="13.5" customHeight="1" x14ac:dyDescent="0.2">
      <c r="A52" s="447"/>
      <c r="B52" s="105">
        <v>24</v>
      </c>
      <c r="C52" s="85"/>
      <c r="D52" s="104" t="s">
        <v>83</v>
      </c>
      <c r="E52" s="85"/>
      <c r="F52" s="105">
        <f>B52+feestdagen!E21</f>
        <v>26</v>
      </c>
      <c r="G52" s="85"/>
      <c r="H52" s="88"/>
      <c r="I52" s="94"/>
      <c r="J52" s="80"/>
      <c r="K52" s="81"/>
      <c r="L52" s="81"/>
      <c r="M52" s="80"/>
      <c r="N52" s="81"/>
      <c r="S52" s="209" t="s">
        <v>107</v>
      </c>
      <c r="X52" s="440" t="str">
        <f>IF(13-$W$56-$Z$56-$AC$56=0,"Geen",(13-$W$56-$Z$56-$AC$56))</f>
        <v>Geen</v>
      </c>
      <c r="Y52" s="441"/>
      <c r="Z52" s="84"/>
      <c r="AC52" s="84"/>
      <c r="AD52"/>
      <c r="AE52"/>
      <c r="AF52"/>
      <c r="AG52"/>
      <c r="AH52"/>
      <c r="AI52"/>
      <c r="AJ52"/>
      <c r="AK52"/>
      <c r="AL52"/>
      <c r="AM52"/>
      <c r="AN52"/>
      <c r="AO52"/>
      <c r="AP52"/>
      <c r="AQ52" s="88"/>
      <c r="AR52" s="88"/>
    </row>
    <row r="53" spans="1:83" s="214" customFormat="1" ht="13.5" customHeight="1" x14ac:dyDescent="0.2">
      <c r="A53" s="212"/>
      <c r="C53" s="85"/>
      <c r="D53" s="104"/>
      <c r="E53" s="85"/>
      <c r="G53" s="85"/>
      <c r="H53" s="88"/>
      <c r="I53" s="94"/>
      <c r="J53" s="80"/>
      <c r="K53" s="81"/>
      <c r="L53" s="81"/>
      <c r="M53" s="80"/>
      <c r="N53" s="81"/>
      <c r="Z53" s="84"/>
      <c r="AC53" s="84"/>
      <c r="AD53"/>
      <c r="AE53"/>
      <c r="AF53"/>
      <c r="AG53"/>
      <c r="AH53"/>
      <c r="AI53"/>
      <c r="AJ53"/>
      <c r="AK53"/>
      <c r="AL53"/>
      <c r="AM53"/>
      <c r="AN53"/>
      <c r="AO53"/>
      <c r="AP53"/>
      <c r="AQ53" s="88"/>
      <c r="AR53" s="88"/>
    </row>
    <row r="54" spans="1:83" s="214" customFormat="1" ht="13.5" customHeight="1" x14ac:dyDescent="0.2">
      <c r="A54" s="212"/>
      <c r="C54" s="85"/>
      <c r="D54" s="104"/>
      <c r="E54" s="85"/>
      <c r="G54" s="85"/>
      <c r="H54" s="88"/>
      <c r="I54" s="94"/>
      <c r="J54" s="80"/>
      <c r="K54" s="81"/>
      <c r="L54" s="81"/>
      <c r="M54" s="80"/>
      <c r="N54" s="81"/>
      <c r="Z54" s="215"/>
      <c r="AA54" s="215"/>
      <c r="AC54" s="84"/>
      <c r="AF54"/>
      <c r="AG54"/>
      <c r="AH54"/>
      <c r="AI54"/>
      <c r="AJ54"/>
      <c r="AK54"/>
      <c r="AL54"/>
      <c r="AM54"/>
      <c r="AN54"/>
      <c r="AO54"/>
      <c r="AP54"/>
      <c r="AQ54" s="88"/>
      <c r="AR54" s="88"/>
    </row>
    <row r="55" spans="1:83" s="214" customFormat="1" ht="13.5" customHeight="1" x14ac:dyDescent="0.2">
      <c r="A55" s="212"/>
      <c r="C55" s="85"/>
      <c r="D55" s="104"/>
      <c r="E55" s="85"/>
      <c r="G55" s="85"/>
      <c r="H55" s="88"/>
      <c r="I55" s="94"/>
      <c r="J55" s="80"/>
      <c r="K55" s="81"/>
      <c r="L55" s="81"/>
      <c r="M55" s="80"/>
      <c r="N55" s="81"/>
      <c r="Z55" s="84"/>
      <c r="AC55" s="84"/>
      <c r="AF55"/>
      <c r="AG55"/>
      <c r="AH55"/>
      <c r="AI55"/>
      <c r="AJ55"/>
      <c r="AK55"/>
      <c r="AL55"/>
      <c r="AM55"/>
      <c r="AN55"/>
      <c r="AO55"/>
      <c r="AP55"/>
      <c r="AQ55" s="88"/>
      <c r="AR55" s="88"/>
    </row>
    <row r="56" spans="1:83" s="214" customFormat="1" ht="13.5" customHeight="1" x14ac:dyDescent="0.2">
      <c r="A56" s="442" t="s">
        <v>45</v>
      </c>
      <c r="B56" s="442"/>
      <c r="C56" s="442"/>
      <c r="D56" s="211" t="s">
        <v>40</v>
      </c>
      <c r="E56" s="87">
        <f>COUNTIF($B$4:$AK$13,"v")+COUNTIF($B$27:$AK$36,"V")</f>
        <v>28</v>
      </c>
      <c r="F56" s="443" t="s">
        <v>91</v>
      </c>
      <c r="G56" s="443"/>
      <c r="H56" s="87">
        <f>COUNTIF($B$4:$AK$13,"1/2VVM")+COUNTIF($B$27:$AK$36,"1/2VVM")</f>
        <v>0</v>
      </c>
      <c r="I56" s="443" t="s">
        <v>92</v>
      </c>
      <c r="J56" s="443"/>
      <c r="K56" s="87">
        <f>COUNTIF($B$4:$AK$13,"1/2VNM")+COUNTIF($B$27:$AK$36,"1/2VNM")</f>
        <v>0</v>
      </c>
      <c r="L56" s="78" t="s">
        <v>42</v>
      </c>
      <c r="M56" s="87">
        <f>COUNTIF($B$4:$AK$13,"cv")+COUNTIF($B$27:$AK$36,"CV")</f>
        <v>12</v>
      </c>
      <c r="N56" s="444" t="s">
        <v>93</v>
      </c>
      <c r="O56" s="444"/>
      <c r="P56" s="87">
        <f>COUNTIF($B$4:$AK$13,"1/2CVVM")+COUNTIF($B$27:$AK$36,"1/2CVVM")</f>
        <v>0</v>
      </c>
      <c r="Q56" s="444" t="s">
        <v>94</v>
      </c>
      <c r="R56" s="444"/>
      <c r="S56" s="87">
        <f>COUNTIF($B$4:$AK$13,"1/2CVNM")+COUNTIF($B$27:$AK$36,"1/2CVNM")</f>
        <v>0</v>
      </c>
      <c r="T56" s="77" t="s">
        <v>41</v>
      </c>
      <c r="U56" s="87">
        <f>COUNTIF($B$4:$AK$13,"z")+COUNTIF($B$27:$AK$36,"z")</f>
        <v>0</v>
      </c>
      <c r="V56" s="79" t="s">
        <v>43</v>
      </c>
      <c r="W56" s="87">
        <f>COUNTIF($B$4:$AK$13,"KD")+COUNTIF($B$27:$AK$36,"KD")</f>
        <v>13</v>
      </c>
      <c r="X56" s="435" t="s">
        <v>90</v>
      </c>
      <c r="Y56" s="435"/>
      <c r="Z56" s="87">
        <f>COUNTIF($B$4:$AK$13,"1/2KDVM")+COUNTIF($B$27:$AK$36,"1/2KDVM")</f>
        <v>0</v>
      </c>
      <c r="AA56" s="435" t="s">
        <v>89</v>
      </c>
      <c r="AB56" s="435"/>
      <c r="AC56" s="87">
        <f>COUNTIF($B$4:$AK$13,"1/2KDNM")+COUNTIF($B$27:$AK$36,"1/2KDNM")</f>
        <v>0</v>
      </c>
      <c r="AE56"/>
      <c r="AF56"/>
      <c r="AG56"/>
      <c r="AH56"/>
      <c r="AI56"/>
      <c r="AJ56"/>
      <c r="AK56"/>
      <c r="AL56"/>
      <c r="AM56"/>
      <c r="AN56"/>
      <c r="AO56"/>
      <c r="AP56"/>
      <c r="AQ56" s="88"/>
      <c r="AR56" s="88"/>
    </row>
    <row r="57" spans="1:83" s="214" customFormat="1" ht="13.5" customHeight="1" x14ac:dyDescent="0.2">
      <c r="A57" s="436">
        <f ca="1">SUM(B19:AK19)+SUM(B42:AK42)</f>
        <v>0</v>
      </c>
      <c r="B57" s="436"/>
      <c r="C57" s="87"/>
      <c r="N57" s="88"/>
      <c r="O57" s="76"/>
      <c r="AF57"/>
      <c r="AG57"/>
      <c r="AH57"/>
      <c r="AI57"/>
      <c r="AJ57"/>
      <c r="AK57"/>
      <c r="AL57"/>
      <c r="AM57"/>
      <c r="AN57"/>
      <c r="AO57"/>
      <c r="AP57"/>
      <c r="AQ57" s="88"/>
      <c r="AR57" s="88"/>
    </row>
    <row r="58" spans="1:83" ht="13.5" customHeight="1" x14ac:dyDescent="0.2">
      <c r="B58" s="91" t="s">
        <v>100</v>
      </c>
      <c r="C58" s="436" t="s">
        <v>101</v>
      </c>
      <c r="D58" s="437"/>
      <c r="I58" s="76"/>
      <c r="J58" s="76"/>
      <c r="K58" s="76"/>
      <c r="L58" s="76"/>
      <c r="M58" s="76"/>
      <c r="N58" s="76"/>
      <c r="O58" s="76"/>
    </row>
    <row r="59" spans="1:83" ht="13.5" customHeight="1" x14ac:dyDescent="0.2">
      <c r="B59" s="91" t="s">
        <v>106</v>
      </c>
      <c r="C59" s="193" t="s">
        <v>105</v>
      </c>
      <c r="D59" s="210"/>
      <c r="I59" s="76"/>
      <c r="J59" s="76"/>
      <c r="K59" s="76"/>
      <c r="L59" s="76"/>
      <c r="M59" s="76"/>
      <c r="N59" s="76"/>
      <c r="O59" s="76"/>
    </row>
    <row r="60" spans="1:83" ht="13.5" customHeight="1" x14ac:dyDescent="0.2">
      <c r="B60" s="438">
        <v>42117</v>
      </c>
      <c r="C60" s="439"/>
      <c r="D60" s="192" t="s">
        <v>102</v>
      </c>
      <c r="E60" s="191"/>
      <c r="F60" s="192" t="s">
        <v>103</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191"/>
      <c r="AU60" s="191"/>
      <c r="AV60" s="191"/>
      <c r="AW60" s="191"/>
      <c r="AX60" s="191"/>
      <c r="AY60" s="191"/>
      <c r="AZ60" s="191"/>
      <c r="BA60" s="191"/>
      <c r="BB60" s="191"/>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row>
    <row r="61" spans="1:83" ht="13.5" customHeight="1" x14ac:dyDescent="0.2">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191"/>
      <c r="AU61" s="191"/>
      <c r="AV61" s="191"/>
      <c r="AW61" s="191"/>
      <c r="AX61" s="191"/>
      <c r="AY61" s="191"/>
      <c r="AZ61" s="191"/>
      <c r="BA61" s="191"/>
      <c r="BB61" s="191"/>
      <c r="BC61" s="210"/>
      <c r="BD61" s="210"/>
      <c r="BE61" s="210"/>
      <c r="BF61" s="210"/>
      <c r="BG61" s="210"/>
      <c r="BH61" s="210"/>
      <c r="BI61" s="210"/>
      <c r="BJ61" s="210"/>
      <c r="BK61" s="210"/>
      <c r="BL61" s="210"/>
      <c r="BM61" s="210"/>
      <c r="BN61" s="210"/>
      <c r="BO61" s="210"/>
      <c r="BP61" s="210"/>
      <c r="BQ61" s="210"/>
      <c r="BR61" s="210"/>
      <c r="BS61" s="210"/>
      <c r="BT61" s="210"/>
      <c r="BU61" s="210"/>
      <c r="BV61" s="210"/>
      <c r="BW61" s="210"/>
      <c r="BX61" s="210"/>
      <c r="BY61" s="210"/>
      <c r="BZ61" s="210"/>
      <c r="CA61" s="210"/>
      <c r="CB61" s="210"/>
      <c r="CC61" s="210"/>
      <c r="CD61" s="210"/>
      <c r="CE61" s="210"/>
    </row>
    <row r="62" spans="1:83" ht="13.5" customHeight="1" x14ac:dyDescent="0.2">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c r="AI62" s="191"/>
      <c r="AJ62" s="191"/>
      <c r="AK62" s="191"/>
      <c r="AL62" s="191"/>
      <c r="AM62" s="191"/>
      <c r="AN62" s="191"/>
      <c r="AO62" s="191"/>
      <c r="AP62" s="191"/>
      <c r="AQ62" s="191"/>
      <c r="AR62" s="191"/>
      <c r="AS62" s="191"/>
      <c r="AT62" s="191"/>
      <c r="AU62" s="191"/>
      <c r="AV62" s="191"/>
      <c r="AW62" s="191"/>
      <c r="AX62" s="191"/>
      <c r="AY62" s="191"/>
      <c r="AZ62" s="191"/>
      <c r="BA62" s="191"/>
      <c r="BB62" s="191"/>
      <c r="BC62" s="222"/>
      <c r="BD62" s="222"/>
      <c r="BE62" s="222"/>
      <c r="BF62" s="222"/>
      <c r="BG62" s="222"/>
      <c r="BH62" s="222"/>
      <c r="BI62" s="222"/>
      <c r="BJ62" s="222"/>
      <c r="BK62" s="222"/>
      <c r="BL62" s="222"/>
      <c r="BM62" s="222"/>
      <c r="BN62" s="222"/>
      <c r="BO62" s="222"/>
      <c r="BP62" s="222"/>
      <c r="BQ62" s="222"/>
      <c r="BR62" s="222"/>
      <c r="BS62" s="222"/>
      <c r="BT62" s="222"/>
      <c r="BU62" s="222"/>
      <c r="BV62" s="222"/>
      <c r="BW62" s="222"/>
      <c r="BX62" s="222"/>
      <c r="BY62" s="222"/>
      <c r="BZ62" s="222"/>
      <c r="CA62" s="222"/>
      <c r="CB62" s="222"/>
      <c r="CC62" s="222"/>
      <c r="CD62" s="222"/>
      <c r="CE62" s="222"/>
    </row>
    <row r="63" spans="1:83" ht="13.5" customHeight="1" x14ac:dyDescent="0.2">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1"/>
      <c r="AY63" s="191"/>
      <c r="AZ63" s="191"/>
      <c r="BA63" s="191"/>
      <c r="BB63" s="191"/>
      <c r="BC63" s="190"/>
      <c r="BD63" s="190"/>
      <c r="BE63" s="190"/>
      <c r="BF63" s="190"/>
      <c r="BG63" s="190"/>
      <c r="BH63" s="190"/>
      <c r="BI63" s="190"/>
      <c r="BJ63" s="190"/>
      <c r="BK63" s="190"/>
      <c r="BL63" s="190"/>
      <c r="BM63" s="190"/>
      <c r="BN63" s="190"/>
      <c r="BO63" s="190"/>
      <c r="BP63" s="190"/>
      <c r="BQ63" s="190"/>
      <c r="BR63" s="190"/>
      <c r="BS63" s="190"/>
      <c r="BT63" s="190"/>
      <c r="BU63" s="190"/>
      <c r="BV63" s="190"/>
      <c r="BW63" s="190"/>
      <c r="BX63" s="190"/>
      <c r="BY63" s="190"/>
      <c r="BZ63" s="190"/>
      <c r="CA63" s="190"/>
      <c r="CB63" s="190"/>
      <c r="CC63" s="190"/>
      <c r="CD63" s="190"/>
      <c r="CE63" s="190"/>
    </row>
    <row r="64" spans="1:83" ht="13.5" customHeight="1" x14ac:dyDescent="0.2">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190"/>
      <c r="BD64" s="190"/>
      <c r="BE64" s="190"/>
      <c r="BF64" s="190"/>
      <c r="BG64" s="190"/>
      <c r="BH64" s="190"/>
      <c r="BI64" s="190"/>
      <c r="BJ64" s="190"/>
      <c r="BK64" s="190"/>
      <c r="BL64" s="190"/>
      <c r="BM64" s="190"/>
      <c r="BN64" s="190"/>
      <c r="BO64" s="190"/>
      <c r="BP64" s="190"/>
      <c r="BQ64" s="190"/>
      <c r="BR64" s="190"/>
      <c r="BS64" s="190"/>
      <c r="BT64" s="190"/>
      <c r="BU64" s="190"/>
      <c r="BV64" s="190"/>
      <c r="BW64" s="190"/>
      <c r="BX64" s="190"/>
      <c r="BY64" s="190"/>
      <c r="BZ64" s="190"/>
      <c r="CA64" s="190"/>
      <c r="CB64" s="190"/>
      <c r="CC64" s="190"/>
      <c r="CD64" s="190"/>
      <c r="CE64" s="190"/>
    </row>
    <row r="65" spans="2:83" ht="13.5" customHeight="1" x14ac:dyDescent="0.2">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191"/>
      <c r="AU65" s="191"/>
      <c r="AV65" s="191"/>
      <c r="AW65" s="191"/>
      <c r="AX65" s="191"/>
      <c r="AY65" s="191"/>
      <c r="AZ65" s="191"/>
      <c r="BA65" s="191"/>
      <c r="BB65" s="191"/>
      <c r="BC65" s="190"/>
      <c r="BD65" s="190"/>
      <c r="BE65" s="190"/>
      <c r="BF65" s="190"/>
      <c r="BG65" s="190"/>
      <c r="BH65" s="190"/>
      <c r="BI65" s="190"/>
      <c r="BJ65" s="190"/>
      <c r="BK65" s="190"/>
      <c r="BL65" s="190"/>
      <c r="BM65" s="190"/>
      <c r="BN65" s="190"/>
      <c r="BO65" s="190"/>
      <c r="BP65" s="190"/>
      <c r="BQ65" s="190"/>
      <c r="BR65" s="190"/>
      <c r="BS65" s="190"/>
      <c r="BT65" s="190"/>
      <c r="BU65" s="190"/>
      <c r="BV65" s="190"/>
      <c r="BW65" s="190"/>
      <c r="BX65" s="190"/>
      <c r="BY65" s="190"/>
      <c r="BZ65" s="190"/>
      <c r="CA65" s="190"/>
      <c r="CB65" s="190"/>
      <c r="CC65" s="190"/>
      <c r="CD65" s="190"/>
      <c r="CE65" s="190"/>
    </row>
    <row r="66" spans="2:83" ht="13.5" customHeight="1" x14ac:dyDescent="0.2">
      <c r="B66" s="191"/>
      <c r="C66" s="191"/>
      <c r="D66" s="233"/>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191"/>
      <c r="BA66" s="191"/>
      <c r="BB66" s="191"/>
      <c r="BC66" s="190"/>
      <c r="BD66" s="190"/>
      <c r="BE66" s="190"/>
      <c r="BF66" s="190"/>
      <c r="BG66" s="190"/>
      <c r="BH66" s="190"/>
      <c r="BI66" s="190"/>
      <c r="BJ66" s="190"/>
      <c r="BK66" s="190"/>
      <c r="BL66" s="190"/>
      <c r="BM66" s="190"/>
      <c r="BN66" s="190"/>
      <c r="BO66" s="190"/>
      <c r="BP66" s="190"/>
      <c r="BQ66" s="190"/>
      <c r="BR66" s="190"/>
      <c r="BS66" s="190"/>
      <c r="BT66" s="190"/>
      <c r="BU66" s="190"/>
      <c r="BV66" s="190"/>
      <c r="BW66" s="190"/>
      <c r="BX66" s="190"/>
      <c r="BY66" s="190"/>
      <c r="BZ66" s="190"/>
      <c r="CA66" s="190"/>
      <c r="CB66" s="190"/>
      <c r="CC66" s="190"/>
      <c r="CD66" s="190"/>
      <c r="CE66" s="190"/>
    </row>
    <row r="67" spans="2:83" ht="13.5" customHeight="1" x14ac:dyDescent="0.2">
      <c r="B67" s="191"/>
      <c r="C67" s="191"/>
      <c r="D67" s="233"/>
      <c r="E67" s="191"/>
      <c r="F67" s="191"/>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1"/>
      <c r="AY67" s="191"/>
      <c r="AZ67" s="191"/>
      <c r="BA67" s="191"/>
      <c r="BB67" s="191"/>
      <c r="BC67" s="190"/>
      <c r="BD67" s="190"/>
      <c r="BE67" s="190"/>
      <c r="BF67" s="190"/>
      <c r="BG67" s="190"/>
      <c r="BH67" s="190"/>
      <c r="BI67" s="190"/>
      <c r="BJ67" s="190"/>
      <c r="BK67" s="190"/>
      <c r="BL67" s="190"/>
      <c r="BM67" s="190"/>
      <c r="BN67" s="190"/>
      <c r="BO67" s="190"/>
      <c r="BP67" s="190"/>
      <c r="BQ67" s="190"/>
      <c r="BR67" s="190"/>
      <c r="BS67" s="190"/>
      <c r="BT67" s="190"/>
      <c r="BU67" s="190"/>
      <c r="BV67" s="190"/>
      <c r="BW67" s="190"/>
      <c r="BX67" s="190"/>
      <c r="BY67" s="190"/>
      <c r="BZ67" s="190"/>
      <c r="CA67" s="190"/>
      <c r="CB67" s="190"/>
      <c r="CC67" s="190"/>
      <c r="CD67" s="190"/>
      <c r="CE67" s="190"/>
    </row>
    <row r="68" spans="2:83" ht="13.5" customHeight="1" x14ac:dyDescent="0.2">
      <c r="B68" s="191"/>
      <c r="C68" s="191"/>
      <c r="D68" s="233"/>
      <c r="E68" s="191"/>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191"/>
      <c r="AU68" s="191"/>
      <c r="AV68" s="191"/>
      <c r="AW68" s="191"/>
      <c r="AX68" s="191"/>
      <c r="AY68" s="191"/>
      <c r="AZ68" s="191"/>
      <c r="BA68" s="191"/>
      <c r="BB68" s="191"/>
      <c r="BC68" s="190"/>
      <c r="BD68" s="190"/>
      <c r="BE68" s="190"/>
      <c r="BF68" s="190"/>
      <c r="BG68" s="190"/>
      <c r="BH68" s="190"/>
      <c r="BI68" s="190"/>
      <c r="BJ68" s="190"/>
      <c r="BK68" s="190"/>
      <c r="BL68" s="190"/>
      <c r="BM68" s="190"/>
      <c r="BN68" s="190"/>
      <c r="BO68" s="190"/>
      <c r="BP68" s="190"/>
      <c r="BQ68" s="190"/>
      <c r="BR68" s="190"/>
      <c r="BS68" s="190"/>
      <c r="BT68" s="190"/>
      <c r="BU68" s="190"/>
      <c r="BV68" s="190"/>
      <c r="BW68" s="190"/>
      <c r="BX68" s="190"/>
      <c r="BY68" s="190"/>
      <c r="BZ68" s="190"/>
      <c r="CA68" s="190"/>
      <c r="CB68" s="190"/>
      <c r="CC68" s="190"/>
      <c r="CD68" s="190"/>
      <c r="CE68" s="190"/>
    </row>
    <row r="69" spans="2:83" ht="13.5" customHeight="1" x14ac:dyDescent="0.2">
      <c r="B69" s="191"/>
      <c r="C69" s="191"/>
      <c r="D69" s="233"/>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191"/>
      <c r="AU69" s="191"/>
      <c r="AV69" s="191"/>
      <c r="AW69" s="191"/>
      <c r="AX69" s="191"/>
      <c r="AY69" s="191"/>
      <c r="AZ69" s="191"/>
      <c r="BA69" s="191"/>
      <c r="BB69" s="191"/>
      <c r="BC69" s="190"/>
      <c r="BD69" s="190"/>
      <c r="BE69" s="190"/>
      <c r="BF69" s="190"/>
      <c r="BG69" s="190"/>
      <c r="BH69" s="190"/>
      <c r="BI69" s="190"/>
      <c r="BJ69" s="190"/>
      <c r="BK69" s="190"/>
      <c r="BL69" s="190"/>
      <c r="BM69" s="190"/>
      <c r="BN69" s="190"/>
      <c r="BO69" s="190"/>
      <c r="BP69" s="190"/>
      <c r="BQ69" s="190"/>
      <c r="BR69" s="190"/>
      <c r="BS69" s="190"/>
      <c r="BT69" s="190"/>
      <c r="BU69" s="190"/>
      <c r="BV69" s="190"/>
      <c r="BW69" s="190"/>
      <c r="BX69" s="190"/>
      <c r="BY69" s="190"/>
      <c r="BZ69" s="190"/>
      <c r="CA69" s="190"/>
      <c r="CB69" s="190"/>
      <c r="CC69" s="190"/>
      <c r="CD69" s="190"/>
      <c r="CE69" s="190"/>
    </row>
    <row r="70" spans="2:83" ht="13.5" customHeight="1" x14ac:dyDescent="0.2">
      <c r="B70" s="191"/>
      <c r="C70" s="191"/>
      <c r="D70" s="233"/>
      <c r="E70" s="191"/>
      <c r="F70" s="191"/>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190"/>
      <c r="BD70" s="190"/>
      <c r="BE70" s="190"/>
      <c r="BF70" s="190"/>
      <c r="BG70" s="190"/>
      <c r="BH70" s="190"/>
      <c r="BI70" s="190"/>
      <c r="BJ70" s="190"/>
      <c r="BK70" s="190"/>
      <c r="BL70" s="190"/>
      <c r="BM70" s="190"/>
      <c r="BN70" s="190"/>
      <c r="BO70" s="190"/>
      <c r="BP70" s="190"/>
      <c r="BQ70" s="190"/>
      <c r="BR70" s="190"/>
      <c r="BS70" s="190"/>
      <c r="BT70" s="190"/>
      <c r="BU70" s="190"/>
      <c r="BV70" s="190"/>
      <c r="BW70" s="190"/>
      <c r="BX70" s="190"/>
      <c r="BY70" s="190"/>
      <c r="BZ70" s="190"/>
      <c r="CA70" s="190"/>
      <c r="CB70" s="190"/>
      <c r="CC70" s="190"/>
      <c r="CD70" s="190"/>
      <c r="CE70" s="190"/>
    </row>
    <row r="71" spans="2:83" ht="13.5" customHeight="1" x14ac:dyDescent="0.2">
      <c r="B71" s="191"/>
      <c r="C71" s="191"/>
      <c r="D71" s="233"/>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191"/>
      <c r="BC71" s="190"/>
      <c r="BD71" s="190"/>
      <c r="BE71" s="190"/>
      <c r="BF71" s="190"/>
      <c r="BG71" s="190"/>
      <c r="BH71" s="190"/>
      <c r="BI71" s="190"/>
      <c r="BJ71" s="190"/>
      <c r="BK71" s="190"/>
      <c r="BL71" s="190"/>
      <c r="BM71" s="190"/>
      <c r="BN71" s="190"/>
      <c r="BO71" s="190"/>
      <c r="BP71" s="190"/>
      <c r="BQ71" s="190"/>
      <c r="BR71" s="190"/>
      <c r="BS71" s="190"/>
      <c r="BT71" s="190"/>
      <c r="BU71" s="190"/>
      <c r="BV71" s="190"/>
      <c r="BW71" s="190"/>
      <c r="BX71" s="190"/>
      <c r="BY71" s="190"/>
      <c r="BZ71" s="190"/>
      <c r="CA71" s="190"/>
      <c r="CB71" s="190"/>
      <c r="CC71" s="190"/>
      <c r="CD71" s="190"/>
      <c r="CE71" s="190"/>
    </row>
    <row r="72" spans="2:83" ht="13.5" customHeight="1" x14ac:dyDescent="0.2">
      <c r="B72" s="191"/>
      <c r="C72" s="191"/>
      <c r="D72" s="452"/>
      <c r="E72" s="452"/>
      <c r="F72" s="452"/>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190"/>
      <c r="BD72" s="190"/>
      <c r="BE72" s="190"/>
      <c r="BF72" s="190"/>
      <c r="BG72" s="190"/>
      <c r="BH72" s="190"/>
      <c r="BI72" s="190"/>
      <c r="BJ72" s="190"/>
      <c r="BK72" s="190"/>
      <c r="BL72" s="190"/>
      <c r="BM72" s="190"/>
      <c r="BN72" s="190"/>
      <c r="BO72" s="190"/>
      <c r="BP72" s="190"/>
      <c r="BQ72" s="190"/>
      <c r="BR72" s="190"/>
      <c r="BS72" s="190"/>
      <c r="BT72" s="190"/>
      <c r="BU72" s="190"/>
      <c r="BV72" s="190"/>
      <c r="BW72" s="190"/>
      <c r="BX72" s="190"/>
      <c r="BY72" s="190"/>
      <c r="BZ72" s="190"/>
      <c r="CA72" s="190"/>
      <c r="CB72" s="190"/>
      <c r="CC72" s="190"/>
      <c r="CD72" s="190"/>
      <c r="CE72" s="190"/>
    </row>
    <row r="73" spans="2:83" ht="13.5" customHeight="1" x14ac:dyDescent="0.2">
      <c r="B73" s="191"/>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190"/>
      <c r="BD73" s="190"/>
      <c r="BE73" s="190"/>
      <c r="BF73" s="190"/>
      <c r="BG73" s="190"/>
      <c r="BH73" s="190"/>
      <c r="BI73" s="190"/>
      <c r="BJ73" s="190"/>
      <c r="BK73" s="190"/>
      <c r="BL73" s="190"/>
      <c r="BM73" s="190"/>
      <c r="BN73" s="190"/>
      <c r="BO73" s="190"/>
      <c r="BP73" s="190"/>
      <c r="BQ73" s="190"/>
      <c r="BR73" s="190"/>
      <c r="BS73" s="190"/>
      <c r="BT73" s="190"/>
      <c r="BU73" s="190"/>
      <c r="BV73" s="190"/>
      <c r="BW73" s="190"/>
      <c r="BX73" s="190"/>
      <c r="BY73" s="190"/>
      <c r="BZ73" s="190"/>
      <c r="CA73" s="190"/>
      <c r="CB73" s="190"/>
      <c r="CC73" s="190"/>
      <c r="CD73" s="190"/>
      <c r="CE73" s="190"/>
    </row>
    <row r="74" spans="2:83" ht="13.5" customHeight="1" x14ac:dyDescent="0.2">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1"/>
      <c r="AY74" s="191"/>
      <c r="AZ74" s="191"/>
      <c r="BA74" s="191"/>
      <c r="BB74" s="191"/>
      <c r="BC74" s="190"/>
      <c r="BD74" s="190"/>
      <c r="BE74" s="190"/>
      <c r="BF74" s="190"/>
      <c r="BG74" s="190"/>
      <c r="BH74" s="190"/>
      <c r="BI74" s="190"/>
      <c r="BJ74" s="190"/>
      <c r="BK74" s="190"/>
      <c r="BL74" s="190"/>
      <c r="BM74" s="190"/>
      <c r="BN74" s="190"/>
      <c r="BO74" s="190"/>
      <c r="BP74" s="190"/>
      <c r="BQ74" s="190"/>
      <c r="BR74" s="190"/>
      <c r="BS74" s="190"/>
      <c r="BT74" s="190"/>
      <c r="BU74" s="190"/>
      <c r="BV74" s="190"/>
      <c r="BW74" s="190"/>
      <c r="BX74" s="190"/>
      <c r="BY74" s="190"/>
      <c r="BZ74" s="190"/>
      <c r="CA74" s="190"/>
      <c r="CB74" s="190"/>
      <c r="CC74" s="190"/>
      <c r="CD74" s="190"/>
      <c r="CE74" s="190"/>
    </row>
    <row r="75" spans="2:83" ht="13.5" customHeight="1" x14ac:dyDescent="0.2">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190"/>
      <c r="BD75" s="190"/>
      <c r="BE75" s="190"/>
      <c r="BF75" s="190"/>
      <c r="BG75" s="190"/>
      <c r="BH75" s="190"/>
      <c r="BI75" s="190"/>
      <c r="BJ75" s="190"/>
      <c r="BK75" s="190"/>
      <c r="BL75" s="190"/>
      <c r="BM75" s="190"/>
      <c r="BN75" s="190"/>
      <c r="BO75" s="190"/>
      <c r="BP75" s="190"/>
      <c r="BQ75" s="190"/>
      <c r="BR75" s="190"/>
      <c r="BS75" s="190"/>
      <c r="BT75" s="190"/>
      <c r="BU75" s="190"/>
      <c r="BV75" s="190"/>
      <c r="BW75" s="190"/>
      <c r="BX75" s="190"/>
      <c r="BY75" s="190"/>
      <c r="BZ75" s="190"/>
      <c r="CA75" s="190"/>
      <c r="CB75" s="190"/>
      <c r="CC75" s="190"/>
      <c r="CD75" s="190"/>
      <c r="CE75" s="190"/>
    </row>
    <row r="76" spans="2:83" ht="13.5" customHeight="1" x14ac:dyDescent="0.2">
      <c r="B76" s="191"/>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191"/>
      <c r="AU76" s="191"/>
      <c r="AV76" s="191"/>
      <c r="AW76" s="191"/>
      <c r="AX76" s="191"/>
      <c r="AY76" s="191"/>
      <c r="AZ76" s="191"/>
      <c r="BA76" s="191"/>
      <c r="BB76" s="191"/>
      <c r="BC76" s="190"/>
      <c r="BD76" s="190"/>
      <c r="BE76" s="190"/>
      <c r="BF76" s="190"/>
      <c r="BG76" s="190"/>
      <c r="BH76" s="190"/>
      <c r="BI76" s="190"/>
      <c r="BJ76" s="190"/>
      <c r="BK76" s="190"/>
      <c r="BL76" s="190"/>
      <c r="BM76" s="190"/>
      <c r="BN76" s="190"/>
      <c r="BO76" s="190"/>
      <c r="BP76" s="190"/>
      <c r="BQ76" s="190"/>
      <c r="BR76" s="190"/>
      <c r="BS76" s="190"/>
      <c r="BT76" s="190"/>
      <c r="BU76" s="190"/>
      <c r="BV76" s="190"/>
      <c r="BW76" s="190"/>
      <c r="BX76" s="190"/>
      <c r="BY76" s="190"/>
      <c r="BZ76" s="190"/>
      <c r="CA76" s="190"/>
      <c r="CB76" s="190"/>
      <c r="CC76" s="190"/>
      <c r="CD76" s="190"/>
      <c r="CE76" s="190"/>
    </row>
    <row r="77" spans="2:83" ht="13.5" customHeight="1" x14ac:dyDescent="0.2">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191"/>
      <c r="AU77" s="191"/>
      <c r="AV77" s="191"/>
      <c r="AW77" s="191"/>
      <c r="AX77" s="191"/>
      <c r="AY77" s="191"/>
      <c r="AZ77" s="191"/>
      <c r="BA77" s="191"/>
      <c r="BB77" s="191"/>
      <c r="BC77" s="190"/>
      <c r="BD77" s="190"/>
      <c r="BE77" s="190"/>
      <c r="BF77" s="190"/>
      <c r="BG77" s="190"/>
      <c r="BH77" s="190"/>
      <c r="BI77" s="190"/>
      <c r="BJ77" s="190"/>
      <c r="BK77" s="190"/>
      <c r="BL77" s="190"/>
      <c r="BM77" s="190"/>
      <c r="BN77" s="190"/>
      <c r="BO77" s="190"/>
      <c r="BP77" s="190"/>
      <c r="BQ77" s="190"/>
      <c r="BR77" s="190"/>
      <c r="BS77" s="190"/>
      <c r="BT77" s="190"/>
      <c r="BU77" s="190"/>
      <c r="BV77" s="190"/>
      <c r="BW77" s="190"/>
      <c r="BX77" s="190"/>
      <c r="BY77" s="190"/>
      <c r="BZ77" s="190"/>
      <c r="CA77" s="190"/>
      <c r="CB77" s="190"/>
      <c r="CC77" s="190"/>
      <c r="CD77" s="190"/>
      <c r="CE77" s="190"/>
    </row>
    <row r="78" spans="2:83" ht="13.5" customHeight="1" x14ac:dyDescent="0.2">
      <c r="B78" s="191"/>
      <c r="C78" s="191"/>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191"/>
      <c r="AU78" s="191"/>
      <c r="AV78" s="191"/>
      <c r="AW78" s="191"/>
      <c r="AX78" s="191"/>
      <c r="AY78" s="191"/>
      <c r="AZ78" s="191"/>
      <c r="BA78" s="191"/>
      <c r="BB78" s="191"/>
      <c r="BC78" s="190"/>
      <c r="BD78" s="190"/>
      <c r="BE78" s="190"/>
      <c r="BF78" s="190"/>
      <c r="BG78" s="190"/>
      <c r="BH78" s="190"/>
      <c r="BI78" s="190"/>
      <c r="BJ78" s="190"/>
      <c r="BK78" s="190"/>
      <c r="BL78" s="190"/>
      <c r="BM78" s="190"/>
      <c r="BN78" s="190"/>
      <c r="BO78" s="190"/>
      <c r="BP78" s="190"/>
      <c r="BQ78" s="190"/>
      <c r="BR78" s="190"/>
      <c r="BS78" s="190"/>
      <c r="BT78" s="190"/>
      <c r="BU78" s="190"/>
      <c r="BV78" s="190"/>
      <c r="BW78" s="190"/>
      <c r="BX78" s="190"/>
      <c r="BY78" s="190"/>
      <c r="BZ78" s="190"/>
      <c r="CA78" s="190"/>
      <c r="CB78" s="190"/>
      <c r="CC78" s="190"/>
      <c r="CD78" s="190"/>
      <c r="CE78" s="190"/>
    </row>
    <row r="79" spans="2:83" ht="13.5" customHeight="1" x14ac:dyDescent="0.2">
      <c r="B79" s="191"/>
      <c r="C79" s="191"/>
      <c r="D79" s="191"/>
      <c r="E79" s="191"/>
      <c r="F79" s="191"/>
      <c r="G79" s="191"/>
      <c r="H79" s="191"/>
      <c r="I79" s="191"/>
      <c r="J79" s="191"/>
      <c r="K79" s="191"/>
      <c r="L79" s="191"/>
      <c r="M79" s="191"/>
      <c r="N79" s="191"/>
      <c r="O79" s="191"/>
      <c r="P79" s="191"/>
      <c r="Q79" s="191"/>
      <c r="R79" s="191"/>
      <c r="S79" s="191"/>
      <c r="T79" s="191"/>
      <c r="U79" s="191"/>
      <c r="V79" s="191"/>
      <c r="W79" s="191"/>
      <c r="X79" s="191"/>
      <c r="Y79" s="191"/>
      <c r="Z79" s="191"/>
      <c r="AA79" s="191"/>
      <c r="AB79" s="191"/>
      <c r="AC79" s="191"/>
      <c r="AD79" s="191"/>
      <c r="AE79" s="191"/>
      <c r="AF79" s="191"/>
      <c r="AG79" s="191"/>
      <c r="AH79" s="191"/>
      <c r="AI79" s="191"/>
      <c r="AJ79" s="191"/>
      <c r="AK79" s="191"/>
      <c r="AL79" s="191"/>
      <c r="AM79" s="191"/>
      <c r="AN79" s="191"/>
      <c r="AO79" s="191"/>
      <c r="AP79" s="191"/>
      <c r="AQ79" s="191"/>
      <c r="AR79" s="191"/>
      <c r="AS79" s="191"/>
      <c r="AT79" s="191"/>
      <c r="AU79" s="191"/>
      <c r="AV79" s="191"/>
      <c r="AW79" s="191"/>
      <c r="AX79" s="191"/>
      <c r="AY79" s="191"/>
      <c r="AZ79" s="191"/>
      <c r="BA79" s="191"/>
      <c r="BB79" s="191"/>
      <c r="BC79" s="190"/>
      <c r="BD79" s="190"/>
      <c r="BE79" s="190"/>
      <c r="BF79" s="190"/>
      <c r="BG79" s="190"/>
      <c r="BH79" s="190"/>
      <c r="BI79" s="190"/>
      <c r="BJ79" s="190"/>
      <c r="BK79" s="190"/>
      <c r="BL79" s="190"/>
      <c r="BM79" s="190"/>
      <c r="BN79" s="190"/>
      <c r="BO79" s="190"/>
      <c r="BP79" s="190"/>
      <c r="BQ79" s="190"/>
      <c r="BR79" s="190"/>
      <c r="BS79" s="190"/>
      <c r="BT79" s="190"/>
      <c r="BU79" s="190"/>
      <c r="BV79" s="190"/>
      <c r="BW79" s="190"/>
      <c r="BX79" s="190"/>
      <c r="BY79" s="190"/>
      <c r="BZ79" s="190"/>
      <c r="CA79" s="190"/>
      <c r="CB79" s="190"/>
      <c r="CC79" s="190"/>
      <c r="CD79" s="190"/>
      <c r="CE79" s="190"/>
    </row>
    <row r="80" spans="2:83" ht="13.5" customHeight="1" x14ac:dyDescent="0.2">
      <c r="B80" s="191"/>
      <c r="C80" s="191"/>
      <c r="D80" s="191"/>
      <c r="E80" s="191"/>
      <c r="F80" s="191"/>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191"/>
      <c r="AU80" s="191"/>
      <c r="AV80" s="191"/>
      <c r="AW80" s="191"/>
      <c r="AX80" s="191"/>
      <c r="AY80" s="191"/>
      <c r="AZ80" s="191"/>
      <c r="BA80" s="191"/>
      <c r="BB80" s="191"/>
      <c r="BC80" s="190"/>
      <c r="BD80" s="190"/>
      <c r="BE80" s="190"/>
      <c r="BF80" s="190"/>
      <c r="BG80" s="190"/>
      <c r="BH80" s="190"/>
      <c r="BI80" s="190"/>
      <c r="BJ80" s="190"/>
      <c r="BK80" s="190"/>
      <c r="BL80" s="190"/>
      <c r="BM80" s="190"/>
      <c r="BN80" s="190"/>
      <c r="BO80" s="190"/>
      <c r="BP80" s="190"/>
      <c r="BQ80" s="190"/>
      <c r="BR80" s="190"/>
      <c r="BS80" s="190"/>
      <c r="BT80" s="190"/>
      <c r="BU80" s="190"/>
      <c r="BV80" s="190"/>
      <c r="BW80" s="190"/>
      <c r="BX80" s="190"/>
      <c r="BY80" s="190"/>
      <c r="BZ80" s="190"/>
      <c r="CA80" s="190"/>
      <c r="CB80" s="190"/>
      <c r="CC80" s="190"/>
      <c r="CD80" s="190"/>
      <c r="CE80" s="190"/>
    </row>
    <row r="81" spans="2:83" ht="13.5" customHeight="1" x14ac:dyDescent="0.2">
      <c r="B81" s="191"/>
      <c r="C81" s="191"/>
      <c r="D81" s="191"/>
      <c r="E81" s="191"/>
      <c r="F81" s="191"/>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191"/>
      <c r="AU81" s="191"/>
      <c r="AV81" s="191"/>
      <c r="AW81" s="191"/>
      <c r="AX81" s="191"/>
      <c r="AY81" s="191"/>
      <c r="AZ81" s="191"/>
      <c r="BA81" s="191"/>
      <c r="BB81" s="191"/>
      <c r="BC81" s="190"/>
      <c r="BD81" s="190"/>
      <c r="BE81" s="190"/>
      <c r="BF81" s="190"/>
      <c r="BG81" s="190"/>
      <c r="BH81" s="190"/>
      <c r="BI81" s="190"/>
      <c r="BJ81" s="190"/>
      <c r="BK81" s="190"/>
      <c r="BL81" s="190"/>
      <c r="BM81" s="190"/>
      <c r="BN81" s="190"/>
      <c r="BO81" s="190"/>
      <c r="BP81" s="190"/>
      <c r="BQ81" s="190"/>
      <c r="BR81" s="190"/>
      <c r="BS81" s="190"/>
      <c r="BT81" s="190"/>
      <c r="BU81" s="190"/>
      <c r="BV81" s="190"/>
      <c r="BW81" s="190"/>
      <c r="BX81" s="190"/>
      <c r="BY81" s="190"/>
      <c r="BZ81" s="190"/>
      <c r="CA81" s="190"/>
      <c r="CB81" s="190"/>
      <c r="CC81" s="190"/>
      <c r="CD81" s="190"/>
      <c r="CE81" s="190"/>
    </row>
    <row r="82" spans="2:83" ht="13.5" customHeight="1" x14ac:dyDescent="0.2">
      <c r="B82" s="191"/>
      <c r="C82" s="191"/>
      <c r="D82" s="191"/>
      <c r="E82" s="191"/>
      <c r="F82" s="191"/>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191"/>
      <c r="AU82" s="191"/>
      <c r="AV82" s="191"/>
      <c r="AW82" s="191"/>
      <c r="AX82" s="191"/>
      <c r="AY82" s="191"/>
      <c r="AZ82" s="191"/>
      <c r="BA82" s="191"/>
      <c r="BB82" s="191"/>
      <c r="BC82" s="190"/>
      <c r="BD82" s="190"/>
      <c r="BE82" s="190"/>
      <c r="BF82" s="190"/>
      <c r="BG82" s="190"/>
      <c r="BH82" s="190"/>
      <c r="BI82" s="190"/>
      <c r="BJ82" s="190"/>
      <c r="BK82" s="190"/>
      <c r="BL82" s="190"/>
      <c r="BM82" s="190"/>
      <c r="BN82" s="190"/>
      <c r="BO82" s="190"/>
      <c r="BP82" s="190"/>
      <c r="BQ82" s="190"/>
      <c r="BR82" s="190"/>
      <c r="BS82" s="190"/>
      <c r="BT82" s="190"/>
      <c r="BU82" s="190"/>
      <c r="BV82" s="190"/>
      <c r="BW82" s="190"/>
      <c r="BX82" s="190"/>
      <c r="BY82" s="190"/>
      <c r="BZ82" s="190"/>
      <c r="CA82" s="190"/>
      <c r="CB82" s="190"/>
      <c r="CC82" s="190"/>
      <c r="CD82" s="190"/>
      <c r="CE82" s="190"/>
    </row>
    <row r="83" spans="2:83" ht="13.5" customHeight="1" x14ac:dyDescent="0.2">
      <c r="B83" s="191"/>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0"/>
      <c r="BD83" s="190"/>
      <c r="BE83" s="190"/>
      <c r="BF83" s="190"/>
      <c r="BG83" s="190"/>
      <c r="BH83" s="190"/>
      <c r="BI83" s="190"/>
      <c r="BJ83" s="190"/>
      <c r="BK83" s="190"/>
      <c r="BL83" s="190"/>
      <c r="BM83" s="190"/>
      <c r="BN83" s="190"/>
      <c r="BO83" s="190"/>
      <c r="BP83" s="190"/>
      <c r="BQ83" s="190"/>
      <c r="BR83" s="190"/>
      <c r="BS83" s="190"/>
      <c r="BT83" s="190"/>
      <c r="BU83" s="190"/>
      <c r="BV83" s="190"/>
      <c r="BW83" s="190"/>
      <c r="BX83" s="190"/>
      <c r="BY83" s="190"/>
      <c r="BZ83" s="190"/>
      <c r="CA83" s="190"/>
      <c r="CB83" s="190"/>
      <c r="CC83" s="190"/>
      <c r="CD83" s="190"/>
      <c r="CE83" s="190"/>
    </row>
    <row r="84" spans="2:83" ht="13.5" customHeight="1" x14ac:dyDescent="0.2">
      <c r="B84" s="191"/>
      <c r="C84" s="191"/>
      <c r="D84" s="191"/>
      <c r="E84" s="191"/>
      <c r="F84" s="191"/>
      <c r="G84" s="191"/>
      <c r="H84" s="191"/>
      <c r="I84" s="191"/>
      <c r="J84" s="191"/>
      <c r="K84" s="191"/>
      <c r="L84" s="191"/>
      <c r="M84" s="191"/>
      <c r="N84" s="191"/>
      <c r="O84" s="191"/>
      <c r="P84" s="191"/>
      <c r="Q84" s="191"/>
      <c r="R84" s="191"/>
      <c r="S84" s="191"/>
      <c r="T84" s="191"/>
      <c r="U84" s="191"/>
      <c r="V84" s="191"/>
      <c r="W84" s="191"/>
      <c r="X84" s="191"/>
      <c r="Y84" s="191"/>
      <c r="Z84" s="191"/>
      <c r="AA84" s="191"/>
      <c r="AB84" s="191"/>
      <c r="AC84" s="191"/>
      <c r="AD84" s="191"/>
      <c r="AE84" s="191"/>
      <c r="AF84" s="191"/>
      <c r="AG84" s="191"/>
      <c r="AH84" s="191"/>
      <c r="AI84" s="191"/>
      <c r="AJ84" s="191"/>
      <c r="AK84" s="191"/>
      <c r="AL84" s="191"/>
      <c r="AM84" s="191"/>
      <c r="AN84" s="191"/>
      <c r="AO84" s="191"/>
      <c r="AP84" s="191"/>
      <c r="AQ84" s="191"/>
      <c r="AR84" s="191"/>
      <c r="AS84" s="191"/>
      <c r="AT84" s="191"/>
      <c r="AU84" s="191"/>
      <c r="AV84" s="191"/>
      <c r="AW84" s="191"/>
      <c r="AX84" s="191"/>
      <c r="AY84" s="191"/>
      <c r="AZ84" s="191"/>
      <c r="BA84" s="191"/>
      <c r="BB84" s="191"/>
      <c r="BC84" s="190"/>
      <c r="BD84" s="190"/>
      <c r="BE84" s="190"/>
      <c r="BF84" s="190"/>
      <c r="BG84" s="190"/>
      <c r="BH84" s="190"/>
      <c r="BI84" s="190"/>
      <c r="BJ84" s="190"/>
      <c r="BK84" s="190"/>
      <c r="BL84" s="190"/>
      <c r="BM84" s="190"/>
      <c r="BN84" s="190"/>
      <c r="BO84" s="190"/>
      <c r="BP84" s="190"/>
      <c r="BQ84" s="190"/>
      <c r="BR84" s="190"/>
      <c r="BS84" s="190"/>
      <c r="BT84" s="190"/>
      <c r="BU84" s="190"/>
      <c r="BV84" s="190"/>
      <c r="BW84" s="190"/>
      <c r="BX84" s="190"/>
      <c r="BY84" s="190"/>
      <c r="BZ84" s="190"/>
      <c r="CA84" s="190"/>
      <c r="CB84" s="190"/>
      <c r="CC84" s="190"/>
      <c r="CD84" s="190"/>
      <c r="CE84" s="190"/>
    </row>
    <row r="85" spans="2:83" ht="13.5" customHeight="1" x14ac:dyDescent="0.2">
      <c r="B85" s="191"/>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90"/>
      <c r="BD85" s="190"/>
      <c r="BE85" s="190"/>
      <c r="BF85" s="190"/>
      <c r="BG85" s="190"/>
      <c r="BH85" s="190"/>
      <c r="BI85" s="190"/>
      <c r="BJ85" s="190"/>
      <c r="BK85" s="190"/>
      <c r="BL85" s="190"/>
      <c r="BM85" s="190"/>
      <c r="BN85" s="190"/>
      <c r="BO85" s="190"/>
      <c r="BP85" s="190"/>
      <c r="BQ85" s="190"/>
      <c r="BR85" s="190"/>
      <c r="BS85" s="190"/>
      <c r="BT85" s="190"/>
      <c r="BU85" s="190"/>
      <c r="BV85" s="190"/>
      <c r="BW85" s="190"/>
      <c r="BX85" s="190"/>
      <c r="BY85" s="190"/>
      <c r="BZ85" s="190"/>
      <c r="CA85" s="190"/>
      <c r="CB85" s="190"/>
      <c r="CC85" s="190"/>
      <c r="CD85" s="190"/>
      <c r="CE85" s="190"/>
    </row>
    <row r="86" spans="2:83" ht="13.5" customHeight="1" x14ac:dyDescent="0.2">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191"/>
      <c r="AU86" s="191"/>
      <c r="AV86" s="191"/>
      <c r="AW86" s="191"/>
      <c r="AX86" s="191"/>
      <c r="AY86" s="191"/>
      <c r="AZ86" s="191"/>
      <c r="BA86" s="191"/>
      <c r="BB86" s="191"/>
      <c r="BC86" s="190"/>
      <c r="BD86" s="190"/>
      <c r="BE86" s="190"/>
      <c r="BF86" s="190"/>
      <c r="BG86" s="190"/>
      <c r="BH86" s="190"/>
      <c r="BI86" s="190"/>
      <c r="BJ86" s="190"/>
      <c r="BK86" s="190"/>
      <c r="BL86" s="190"/>
      <c r="BM86" s="190"/>
      <c r="BN86" s="190"/>
      <c r="BO86" s="190"/>
      <c r="BP86" s="190"/>
      <c r="BQ86" s="190"/>
      <c r="BR86" s="190"/>
      <c r="BS86" s="190"/>
      <c r="BT86" s="190"/>
      <c r="BU86" s="190"/>
      <c r="BV86" s="190"/>
      <c r="BW86" s="190"/>
      <c r="BX86" s="190"/>
      <c r="BY86" s="190"/>
      <c r="BZ86" s="190"/>
      <c r="CA86" s="190"/>
      <c r="CB86" s="190"/>
      <c r="CC86" s="190"/>
      <c r="CD86" s="190"/>
      <c r="CE86" s="190"/>
    </row>
    <row r="87" spans="2:83" ht="13.5" customHeight="1" x14ac:dyDescent="0.2">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191"/>
      <c r="AW87" s="191"/>
      <c r="AX87" s="191"/>
      <c r="AY87" s="191"/>
      <c r="AZ87" s="191"/>
      <c r="BA87" s="191"/>
      <c r="BB87" s="191"/>
      <c r="BC87" s="190"/>
      <c r="BD87" s="190"/>
      <c r="BE87" s="190"/>
      <c r="BF87" s="190"/>
      <c r="BG87" s="190"/>
      <c r="BH87" s="190"/>
      <c r="BI87" s="190"/>
      <c r="BJ87" s="190"/>
      <c r="BK87" s="190"/>
      <c r="BL87" s="190"/>
      <c r="BM87" s="190"/>
      <c r="BN87" s="190"/>
      <c r="BO87" s="190"/>
      <c r="BP87" s="190"/>
      <c r="BQ87" s="190"/>
      <c r="BR87" s="190"/>
      <c r="BS87" s="190"/>
      <c r="BT87" s="190"/>
      <c r="BU87" s="190"/>
      <c r="BV87" s="190"/>
      <c r="BW87" s="190"/>
      <c r="BX87" s="190"/>
      <c r="BY87" s="190"/>
      <c r="BZ87" s="190"/>
      <c r="CA87" s="190"/>
      <c r="CB87" s="190"/>
      <c r="CC87" s="190"/>
      <c r="CD87" s="190"/>
      <c r="CE87" s="190"/>
    </row>
    <row r="88" spans="2:83" ht="13.5" customHeight="1" x14ac:dyDescent="0.2">
      <c r="B88" s="191"/>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191"/>
      <c r="AU88" s="191"/>
      <c r="AV88" s="191"/>
      <c r="AW88" s="191"/>
      <c r="AX88" s="191"/>
      <c r="AY88" s="191"/>
      <c r="AZ88" s="191"/>
      <c r="BA88" s="191"/>
      <c r="BB88" s="191"/>
      <c r="BC88" s="190"/>
      <c r="BD88" s="190"/>
      <c r="BE88" s="190"/>
      <c r="BF88" s="190"/>
      <c r="BG88" s="190"/>
      <c r="BH88" s="190"/>
      <c r="BI88" s="190"/>
      <c r="BJ88" s="190"/>
      <c r="BK88" s="190"/>
      <c r="BL88" s="190"/>
      <c r="BM88" s="190"/>
      <c r="BN88" s="190"/>
      <c r="BO88" s="190"/>
      <c r="BP88" s="190"/>
      <c r="BQ88" s="190"/>
      <c r="BR88" s="190"/>
      <c r="BS88" s="190"/>
      <c r="BT88" s="190"/>
      <c r="BU88" s="190"/>
      <c r="BV88" s="190"/>
      <c r="BW88" s="190"/>
      <c r="BX88" s="190"/>
      <c r="BY88" s="190"/>
      <c r="BZ88" s="190"/>
      <c r="CA88" s="190"/>
      <c r="CB88" s="190"/>
      <c r="CC88" s="190"/>
      <c r="CD88" s="190"/>
      <c r="CE88" s="190"/>
    </row>
    <row r="89" spans="2:83" ht="13.5" customHeight="1" x14ac:dyDescent="0.2">
      <c r="B89" s="191"/>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191"/>
      <c r="AU89" s="191"/>
      <c r="AV89" s="191"/>
      <c r="AW89" s="191"/>
      <c r="AX89" s="191"/>
      <c r="AY89" s="191"/>
      <c r="AZ89" s="191"/>
      <c r="BA89" s="191"/>
      <c r="BB89" s="191"/>
      <c r="BC89" s="190"/>
      <c r="BD89" s="190"/>
      <c r="BE89" s="190"/>
      <c r="BF89" s="190"/>
      <c r="BG89" s="190"/>
      <c r="BH89" s="190"/>
      <c r="BI89" s="190"/>
      <c r="BJ89" s="190"/>
      <c r="BK89" s="190"/>
      <c r="BL89" s="190"/>
      <c r="BM89" s="190"/>
      <c r="BN89" s="190"/>
      <c r="BO89" s="190"/>
      <c r="BP89" s="190"/>
      <c r="BQ89" s="190"/>
      <c r="BR89" s="190"/>
      <c r="BS89" s="190"/>
      <c r="BT89" s="190"/>
      <c r="BU89" s="190"/>
      <c r="BV89" s="190"/>
      <c r="BW89" s="190"/>
      <c r="BX89" s="190"/>
      <c r="BY89" s="190"/>
      <c r="BZ89" s="190"/>
      <c r="CA89" s="190"/>
      <c r="CB89" s="190"/>
      <c r="CC89" s="190"/>
      <c r="CD89" s="190"/>
      <c r="CE89" s="190"/>
    </row>
    <row r="90" spans="2:83" ht="13.5" customHeight="1" x14ac:dyDescent="0.2">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1"/>
      <c r="AN90" s="191"/>
      <c r="AO90" s="191"/>
      <c r="AP90" s="191"/>
      <c r="AQ90" s="191"/>
      <c r="AR90" s="191"/>
      <c r="AS90" s="191"/>
      <c r="AT90" s="191"/>
      <c r="AU90" s="191"/>
      <c r="AV90" s="191"/>
      <c r="AW90" s="191"/>
      <c r="AX90" s="191"/>
      <c r="AY90" s="191"/>
      <c r="AZ90" s="191"/>
      <c r="BA90" s="191"/>
      <c r="BB90" s="191"/>
      <c r="BC90" s="190"/>
      <c r="BD90" s="190"/>
      <c r="BE90" s="190"/>
      <c r="BF90" s="190"/>
      <c r="BG90" s="190"/>
      <c r="BH90" s="190"/>
      <c r="BI90" s="190"/>
      <c r="BJ90" s="190"/>
      <c r="BK90" s="190"/>
      <c r="BL90" s="190"/>
      <c r="BM90" s="190"/>
      <c r="BN90" s="190"/>
      <c r="BO90" s="190"/>
      <c r="BP90" s="190"/>
      <c r="BQ90" s="190"/>
      <c r="BR90" s="190"/>
      <c r="BS90" s="190"/>
      <c r="BT90" s="190"/>
      <c r="BU90" s="190"/>
      <c r="BV90" s="190"/>
      <c r="BW90" s="190"/>
      <c r="BX90" s="190"/>
      <c r="BY90" s="190"/>
      <c r="BZ90" s="190"/>
      <c r="CA90" s="190"/>
      <c r="CB90" s="190"/>
      <c r="CC90" s="190"/>
      <c r="CD90" s="190"/>
      <c r="CE90" s="190"/>
    </row>
    <row r="91" spans="2:83" ht="13.5" customHeight="1" x14ac:dyDescent="0.2">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191"/>
      <c r="AU91" s="191"/>
      <c r="AV91" s="191"/>
      <c r="AW91" s="191"/>
      <c r="AX91" s="191"/>
      <c r="AY91" s="191"/>
      <c r="AZ91" s="191"/>
      <c r="BA91" s="191"/>
      <c r="BB91" s="191"/>
      <c r="BC91" s="190"/>
      <c r="BD91" s="190"/>
      <c r="BE91" s="190"/>
      <c r="BF91" s="190"/>
      <c r="BG91" s="190"/>
      <c r="BH91" s="190"/>
      <c r="BI91" s="190"/>
      <c r="BJ91" s="190"/>
      <c r="BK91" s="190"/>
      <c r="BL91" s="190"/>
      <c r="BM91" s="190"/>
      <c r="BN91" s="190"/>
      <c r="BO91" s="190"/>
      <c r="BP91" s="190"/>
      <c r="BQ91" s="190"/>
      <c r="BR91" s="190"/>
      <c r="BS91" s="190"/>
      <c r="BT91" s="190"/>
      <c r="BU91" s="190"/>
      <c r="BV91" s="190"/>
      <c r="BW91" s="190"/>
      <c r="BX91" s="190"/>
      <c r="BY91" s="190"/>
      <c r="BZ91" s="190"/>
      <c r="CA91" s="190"/>
      <c r="CB91" s="190"/>
      <c r="CC91" s="190"/>
      <c r="CD91" s="190"/>
      <c r="CE91" s="190"/>
    </row>
    <row r="92" spans="2:83" ht="13.5" customHeight="1" x14ac:dyDescent="0.2">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191"/>
      <c r="AX92" s="191"/>
      <c r="AY92" s="191"/>
      <c r="AZ92" s="191"/>
      <c r="BA92" s="191"/>
      <c r="BB92" s="191"/>
      <c r="BC92" s="190"/>
      <c r="BD92" s="190"/>
      <c r="BE92" s="190"/>
      <c r="BF92" s="190"/>
      <c r="BG92" s="190"/>
      <c r="BH92" s="190"/>
      <c r="BI92" s="190"/>
      <c r="BJ92" s="190"/>
      <c r="BK92" s="190"/>
      <c r="BL92" s="190"/>
      <c r="BM92" s="190"/>
      <c r="BN92" s="190"/>
      <c r="BO92" s="190"/>
      <c r="BP92" s="190"/>
      <c r="BQ92" s="190"/>
      <c r="BR92" s="190"/>
      <c r="BS92" s="190"/>
      <c r="BT92" s="190"/>
      <c r="BU92" s="190"/>
      <c r="BV92" s="190"/>
      <c r="BW92" s="190"/>
      <c r="BX92" s="190"/>
      <c r="BY92" s="190"/>
      <c r="BZ92" s="190"/>
      <c r="CA92" s="190"/>
      <c r="CB92" s="190"/>
      <c r="CC92" s="190"/>
      <c r="CD92" s="190"/>
      <c r="CE92" s="190"/>
    </row>
    <row r="93" spans="2:83" ht="13.5" customHeight="1" x14ac:dyDescent="0.2">
      <c r="B93" s="191"/>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191"/>
      <c r="AU93" s="191"/>
      <c r="AV93" s="191"/>
      <c r="AW93" s="191"/>
      <c r="AX93" s="191"/>
      <c r="AY93" s="191"/>
      <c r="AZ93" s="191"/>
      <c r="BA93" s="191"/>
      <c r="BB93" s="191"/>
      <c r="BC93" s="190"/>
      <c r="BD93" s="190"/>
      <c r="BE93" s="190"/>
      <c r="BF93" s="190"/>
      <c r="BG93" s="190"/>
      <c r="BH93" s="190"/>
      <c r="BI93" s="190"/>
      <c r="BJ93" s="190"/>
      <c r="BK93" s="190"/>
      <c r="BL93" s="190"/>
      <c r="BM93" s="190"/>
      <c r="BN93" s="190"/>
      <c r="BO93" s="190"/>
      <c r="BP93" s="190"/>
      <c r="BQ93" s="190"/>
      <c r="BR93" s="190"/>
      <c r="BS93" s="190"/>
      <c r="BT93" s="190"/>
      <c r="BU93" s="190"/>
      <c r="BV93" s="190"/>
      <c r="BW93" s="190"/>
      <c r="BX93" s="190"/>
      <c r="BY93" s="190"/>
      <c r="BZ93" s="190"/>
      <c r="CA93" s="190"/>
      <c r="CB93" s="190"/>
      <c r="CC93" s="190"/>
      <c r="CD93" s="190"/>
      <c r="CE93" s="190"/>
    </row>
    <row r="94" spans="2:83" ht="13.5" customHeight="1" x14ac:dyDescent="0.2">
      <c r="B94" s="191"/>
      <c r="C94" s="191"/>
      <c r="D94" s="191"/>
      <c r="E94" s="191"/>
      <c r="F94" s="191"/>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191"/>
      <c r="AU94" s="191"/>
      <c r="AV94" s="191"/>
      <c r="AW94" s="191"/>
      <c r="AX94" s="191"/>
      <c r="AY94" s="191"/>
      <c r="AZ94" s="191"/>
      <c r="BA94" s="191"/>
      <c r="BB94" s="191"/>
      <c r="BC94" s="190"/>
      <c r="BD94" s="190"/>
      <c r="BE94" s="190"/>
      <c r="BF94" s="190"/>
      <c r="BG94" s="190"/>
      <c r="BH94" s="190"/>
      <c r="BI94" s="190"/>
      <c r="BJ94" s="190"/>
      <c r="BK94" s="190"/>
      <c r="BL94" s="190"/>
      <c r="BM94" s="190"/>
      <c r="BN94" s="190"/>
      <c r="BO94" s="190"/>
      <c r="BP94" s="190"/>
      <c r="BQ94" s="190"/>
      <c r="BR94" s="190"/>
      <c r="BS94" s="190"/>
      <c r="BT94" s="190"/>
      <c r="BU94" s="190"/>
      <c r="BV94" s="190"/>
      <c r="BW94" s="190"/>
      <c r="BX94" s="190"/>
      <c r="BY94" s="190"/>
      <c r="BZ94" s="190"/>
      <c r="CA94" s="190"/>
      <c r="CB94" s="190"/>
      <c r="CC94" s="190"/>
      <c r="CD94" s="190"/>
      <c r="CE94" s="190"/>
    </row>
    <row r="95" spans="2:83" ht="13.5" customHeight="1" x14ac:dyDescent="0.2">
      <c r="B95" s="191"/>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191"/>
      <c r="AU95" s="191"/>
      <c r="AV95" s="191"/>
      <c r="AW95" s="191"/>
      <c r="AX95" s="191"/>
      <c r="AY95" s="191"/>
      <c r="AZ95" s="191"/>
      <c r="BA95" s="191"/>
      <c r="BB95" s="191"/>
      <c r="BC95" s="190"/>
      <c r="BD95" s="190"/>
      <c r="BE95" s="190"/>
      <c r="BF95" s="190"/>
      <c r="BG95" s="190"/>
      <c r="BH95" s="190"/>
      <c r="BI95" s="190"/>
      <c r="BJ95" s="190"/>
      <c r="BK95" s="190"/>
      <c r="BL95" s="190"/>
      <c r="BM95" s="190"/>
      <c r="BN95" s="190"/>
      <c r="BO95" s="190"/>
      <c r="BP95" s="190"/>
      <c r="BQ95" s="190"/>
      <c r="BR95" s="190"/>
      <c r="BS95" s="190"/>
      <c r="BT95" s="190"/>
      <c r="BU95" s="190"/>
      <c r="BV95" s="190"/>
      <c r="BW95" s="190"/>
      <c r="BX95" s="190"/>
      <c r="BY95" s="190"/>
      <c r="BZ95" s="190"/>
      <c r="CA95" s="190"/>
      <c r="CB95" s="190"/>
      <c r="CC95" s="190"/>
      <c r="CD95" s="190"/>
      <c r="CE95" s="190"/>
    </row>
    <row r="96" spans="2:83" ht="13.5" customHeight="1" x14ac:dyDescent="0.2">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191"/>
      <c r="AU96" s="191"/>
      <c r="AV96" s="191"/>
      <c r="AW96" s="191"/>
      <c r="AX96" s="191"/>
      <c r="AY96" s="191"/>
      <c r="AZ96" s="191"/>
      <c r="BA96" s="191"/>
      <c r="BB96" s="191"/>
      <c r="BC96" s="190"/>
      <c r="BD96" s="190"/>
      <c r="BE96" s="190"/>
      <c r="BF96" s="190"/>
      <c r="BG96" s="190"/>
      <c r="BH96" s="190"/>
      <c r="BI96" s="190"/>
      <c r="BJ96" s="190"/>
      <c r="BK96" s="190"/>
      <c r="BL96" s="190"/>
      <c r="BM96" s="190"/>
      <c r="BN96" s="190"/>
      <c r="BO96" s="190"/>
      <c r="BP96" s="190"/>
      <c r="BQ96" s="190"/>
      <c r="BR96" s="190"/>
      <c r="BS96" s="190"/>
      <c r="BT96" s="190"/>
      <c r="BU96" s="190"/>
      <c r="BV96" s="190"/>
      <c r="BW96" s="190"/>
      <c r="BX96" s="190"/>
      <c r="BY96" s="190"/>
      <c r="BZ96" s="190"/>
      <c r="CA96" s="190"/>
      <c r="CB96" s="190"/>
      <c r="CC96" s="190"/>
      <c r="CD96" s="190"/>
      <c r="CE96" s="190"/>
    </row>
    <row r="97" spans="2:83" ht="13.5" customHeight="1" x14ac:dyDescent="0.2">
      <c r="B97" s="191"/>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191"/>
      <c r="AU97" s="191"/>
      <c r="AV97" s="191"/>
      <c r="AW97" s="191"/>
      <c r="AX97" s="191"/>
      <c r="AY97" s="191"/>
      <c r="AZ97" s="191"/>
      <c r="BA97" s="191"/>
      <c r="BB97" s="191"/>
      <c r="BC97" s="190"/>
      <c r="BD97" s="190"/>
      <c r="BE97" s="190"/>
      <c r="BF97" s="190"/>
      <c r="BG97" s="190"/>
      <c r="BH97" s="190"/>
      <c r="BI97" s="190"/>
      <c r="BJ97" s="190"/>
      <c r="BK97" s="190"/>
      <c r="BL97" s="190"/>
      <c r="BM97" s="190"/>
      <c r="BN97" s="190"/>
      <c r="BO97" s="190"/>
      <c r="BP97" s="190"/>
      <c r="BQ97" s="190"/>
      <c r="BR97" s="190"/>
      <c r="BS97" s="190"/>
      <c r="BT97" s="190"/>
      <c r="BU97" s="190"/>
      <c r="BV97" s="190"/>
      <c r="BW97" s="190"/>
      <c r="BX97" s="190"/>
      <c r="BY97" s="190"/>
      <c r="BZ97" s="190"/>
      <c r="CA97" s="190"/>
      <c r="CB97" s="190"/>
      <c r="CC97" s="190"/>
      <c r="CD97" s="190"/>
      <c r="CE97" s="190"/>
    </row>
    <row r="98" spans="2:83" ht="13.5" customHeight="1" x14ac:dyDescent="0.2">
      <c r="B98" s="191"/>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191"/>
      <c r="AU98" s="191"/>
      <c r="AV98" s="191"/>
      <c r="AW98" s="191"/>
      <c r="AX98" s="191"/>
      <c r="AY98" s="191"/>
      <c r="AZ98" s="191"/>
      <c r="BA98" s="191"/>
      <c r="BB98" s="191"/>
      <c r="BC98" s="190"/>
      <c r="BD98" s="190"/>
      <c r="BE98" s="190"/>
      <c r="BF98" s="190"/>
      <c r="BG98" s="190"/>
      <c r="BH98" s="190"/>
      <c r="BI98" s="190"/>
      <c r="BJ98" s="190"/>
      <c r="BK98" s="190"/>
      <c r="BL98" s="190"/>
      <c r="BM98" s="190"/>
      <c r="BN98" s="190"/>
      <c r="BO98" s="190"/>
      <c r="BP98" s="190"/>
      <c r="BQ98" s="190"/>
      <c r="BR98" s="190"/>
      <c r="BS98" s="190"/>
      <c r="BT98" s="190"/>
      <c r="BU98" s="190"/>
      <c r="BV98" s="190"/>
      <c r="BW98" s="190"/>
      <c r="BX98" s="190"/>
      <c r="BY98" s="190"/>
      <c r="BZ98" s="190"/>
      <c r="CA98" s="190"/>
      <c r="CB98" s="190"/>
      <c r="CC98" s="190"/>
      <c r="CD98" s="190"/>
      <c r="CE98" s="190"/>
    </row>
    <row r="99" spans="2:83" ht="13.5" customHeight="1" x14ac:dyDescent="0.2">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191"/>
      <c r="AA99" s="191"/>
      <c r="AB99" s="191"/>
      <c r="AC99" s="191"/>
      <c r="AD99" s="191"/>
      <c r="AE99" s="191"/>
      <c r="AF99" s="191"/>
      <c r="AG99" s="191"/>
      <c r="AH99" s="191"/>
      <c r="AI99" s="191"/>
      <c r="AJ99" s="191"/>
      <c r="AK99" s="191"/>
      <c r="AL99" s="191"/>
      <c r="AM99" s="191"/>
      <c r="AN99" s="191"/>
      <c r="AO99" s="191"/>
      <c r="AP99" s="191"/>
      <c r="AQ99" s="191"/>
      <c r="AR99" s="191"/>
      <c r="AS99" s="191"/>
      <c r="AT99" s="191"/>
      <c r="AU99" s="191"/>
      <c r="AV99" s="191"/>
      <c r="AW99" s="191"/>
      <c r="AX99" s="191"/>
      <c r="AY99" s="191"/>
      <c r="AZ99" s="191"/>
      <c r="BA99" s="191"/>
      <c r="BB99" s="191"/>
      <c r="BC99" s="190"/>
      <c r="BD99" s="190"/>
      <c r="BE99" s="190"/>
      <c r="BF99" s="190"/>
      <c r="BG99" s="190"/>
      <c r="BH99" s="190"/>
      <c r="BI99" s="190"/>
      <c r="BJ99" s="190"/>
      <c r="BK99" s="190"/>
      <c r="BL99" s="190"/>
      <c r="BM99" s="190"/>
      <c r="BN99" s="190"/>
      <c r="BO99" s="190"/>
      <c r="BP99" s="190"/>
      <c r="BQ99" s="190"/>
      <c r="BR99" s="190"/>
      <c r="BS99" s="190"/>
      <c r="BT99" s="190"/>
      <c r="BU99" s="190"/>
      <c r="BV99" s="190"/>
      <c r="BW99" s="190"/>
      <c r="BX99" s="190"/>
      <c r="BY99" s="190"/>
      <c r="BZ99" s="190"/>
      <c r="CA99" s="190"/>
      <c r="CB99" s="190"/>
      <c r="CC99" s="190"/>
      <c r="CD99" s="190"/>
      <c r="CE99" s="190"/>
    </row>
    <row r="100" spans="2:83" ht="13.5" customHeight="1" x14ac:dyDescent="0.2">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191"/>
      <c r="AU100" s="191"/>
      <c r="AV100" s="191"/>
      <c r="AW100" s="191"/>
      <c r="AX100" s="191"/>
      <c r="AY100" s="191"/>
      <c r="AZ100" s="191"/>
      <c r="BA100" s="191"/>
      <c r="BB100" s="191"/>
      <c r="BC100" s="190"/>
      <c r="BD100" s="190"/>
      <c r="BE100" s="190"/>
      <c r="BF100" s="190"/>
      <c r="BG100" s="190"/>
      <c r="BH100" s="190"/>
      <c r="BI100" s="190"/>
      <c r="BJ100" s="190"/>
      <c r="BK100" s="190"/>
      <c r="BL100" s="190"/>
      <c r="BM100" s="190"/>
      <c r="BN100" s="190"/>
      <c r="BO100" s="190"/>
      <c r="BP100" s="190"/>
      <c r="BQ100" s="190"/>
      <c r="BR100" s="190"/>
      <c r="BS100" s="190"/>
      <c r="BT100" s="190"/>
      <c r="BU100" s="190"/>
      <c r="BV100" s="190"/>
      <c r="BW100" s="190"/>
      <c r="BX100" s="190"/>
      <c r="BY100" s="190"/>
      <c r="BZ100" s="190"/>
      <c r="CA100" s="190"/>
      <c r="CB100" s="190"/>
      <c r="CC100" s="190"/>
      <c r="CD100" s="190"/>
      <c r="CE100" s="190"/>
    </row>
    <row r="101" spans="2:83" ht="13.5" customHeight="1" x14ac:dyDescent="0.2">
      <c r="B101" s="191"/>
      <c r="C101" s="191"/>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191"/>
      <c r="AU101" s="191"/>
      <c r="AV101" s="191"/>
      <c r="AW101" s="191"/>
      <c r="AX101" s="191"/>
      <c r="AY101" s="191"/>
      <c r="AZ101" s="191"/>
      <c r="BA101" s="191"/>
      <c r="BB101" s="191"/>
      <c r="BC101" s="190"/>
      <c r="BD101" s="190"/>
      <c r="BE101" s="190"/>
      <c r="BF101" s="190"/>
      <c r="BG101" s="190"/>
      <c r="BH101" s="190"/>
      <c r="BI101" s="190"/>
      <c r="BJ101" s="190"/>
      <c r="BK101" s="190"/>
      <c r="BL101" s="190"/>
      <c r="BM101" s="190"/>
      <c r="BN101" s="190"/>
      <c r="BO101" s="190"/>
      <c r="BP101" s="190"/>
      <c r="BQ101" s="190"/>
      <c r="BR101" s="190"/>
      <c r="BS101" s="190"/>
      <c r="BT101" s="190"/>
      <c r="BU101" s="190"/>
      <c r="BV101" s="190"/>
      <c r="BW101" s="190"/>
      <c r="BX101" s="190"/>
      <c r="BY101" s="190"/>
      <c r="BZ101" s="190"/>
      <c r="CA101" s="190"/>
      <c r="CB101" s="190"/>
      <c r="CC101" s="190"/>
      <c r="CD101" s="190"/>
      <c r="CE101" s="190"/>
    </row>
    <row r="102" spans="2:83" ht="13.5" customHeight="1" x14ac:dyDescent="0.2">
      <c r="B102" s="191"/>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191"/>
      <c r="AU102" s="191"/>
      <c r="AV102" s="191"/>
      <c r="AW102" s="191"/>
      <c r="AX102" s="191"/>
      <c r="AY102" s="191"/>
      <c r="AZ102" s="191"/>
      <c r="BA102" s="191"/>
      <c r="BB102" s="191"/>
      <c r="BC102" s="190"/>
      <c r="BD102" s="190"/>
      <c r="BE102" s="190"/>
      <c r="BF102" s="190"/>
      <c r="BG102" s="190"/>
      <c r="BH102" s="190"/>
      <c r="BI102" s="190"/>
      <c r="BJ102" s="190"/>
      <c r="BK102" s="190"/>
      <c r="BL102" s="190"/>
      <c r="BM102" s="190"/>
      <c r="BN102" s="190"/>
      <c r="BO102" s="190"/>
      <c r="BP102" s="190"/>
      <c r="BQ102" s="190"/>
      <c r="BR102" s="190"/>
      <c r="BS102" s="190"/>
      <c r="BT102" s="190"/>
      <c r="BU102" s="190"/>
      <c r="BV102" s="190"/>
      <c r="BW102" s="190"/>
      <c r="BX102" s="190"/>
      <c r="BY102" s="190"/>
      <c r="BZ102" s="190"/>
      <c r="CA102" s="190"/>
      <c r="CB102" s="190"/>
      <c r="CC102" s="190"/>
      <c r="CD102" s="190"/>
      <c r="CE102" s="190"/>
    </row>
    <row r="103" spans="2:83" ht="13.5" customHeight="1" x14ac:dyDescent="0.2">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191"/>
      <c r="AU103" s="191"/>
      <c r="AV103" s="191"/>
      <c r="AW103" s="191"/>
      <c r="AX103" s="191"/>
      <c r="AY103" s="191"/>
      <c r="AZ103" s="191"/>
      <c r="BA103" s="191"/>
      <c r="BB103" s="191"/>
      <c r="BC103" s="190"/>
      <c r="BD103" s="190"/>
      <c r="BE103" s="190"/>
      <c r="BF103" s="190"/>
      <c r="BG103" s="190"/>
      <c r="BH103" s="190"/>
      <c r="BI103" s="190"/>
      <c r="BJ103" s="190"/>
      <c r="BK103" s="190"/>
      <c r="BL103" s="190"/>
      <c r="BM103" s="190"/>
      <c r="BN103" s="190"/>
      <c r="BO103" s="190"/>
      <c r="BP103" s="190"/>
      <c r="BQ103" s="190"/>
      <c r="BR103" s="190"/>
      <c r="BS103" s="190"/>
      <c r="BT103" s="190"/>
      <c r="BU103" s="190"/>
      <c r="BV103" s="190"/>
      <c r="BW103" s="190"/>
      <c r="BX103" s="190"/>
      <c r="BY103" s="190"/>
      <c r="BZ103" s="190"/>
      <c r="CA103" s="190"/>
      <c r="CB103" s="190"/>
      <c r="CC103" s="190"/>
      <c r="CD103" s="190"/>
      <c r="CE103" s="190"/>
    </row>
    <row r="104" spans="2:83" ht="13.5" customHeight="1" x14ac:dyDescent="0.2">
      <c r="B104" s="191"/>
      <c r="C104" s="191"/>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191"/>
      <c r="AA104" s="191"/>
      <c r="AB104" s="191"/>
      <c r="AC104" s="191"/>
      <c r="AD104" s="191"/>
      <c r="AE104" s="191"/>
      <c r="AF104" s="191"/>
      <c r="AG104" s="191"/>
      <c r="AH104" s="191"/>
      <c r="AI104" s="191"/>
      <c r="AJ104" s="191"/>
      <c r="AK104" s="191"/>
      <c r="AL104" s="191"/>
      <c r="AM104" s="191"/>
      <c r="AN104" s="191"/>
      <c r="AO104" s="191"/>
      <c r="AP104" s="191"/>
      <c r="AQ104" s="191"/>
      <c r="AR104" s="191"/>
      <c r="AS104" s="191"/>
      <c r="AT104" s="191"/>
      <c r="AU104" s="191"/>
      <c r="AV104" s="191"/>
      <c r="AW104" s="191"/>
      <c r="AX104" s="191"/>
      <c r="AY104" s="191"/>
      <c r="AZ104" s="191"/>
      <c r="BA104" s="191"/>
      <c r="BB104" s="191"/>
      <c r="BC104" s="190"/>
      <c r="BD104" s="190"/>
      <c r="BE104" s="190"/>
      <c r="BF104" s="190"/>
      <c r="BG104" s="190"/>
      <c r="BH104" s="190"/>
      <c r="BI104" s="190"/>
      <c r="BJ104" s="190"/>
      <c r="BK104" s="190"/>
      <c r="BL104" s="190"/>
      <c r="BM104" s="190"/>
      <c r="BN104" s="190"/>
      <c r="BO104" s="190"/>
      <c r="BP104" s="190"/>
      <c r="BQ104" s="190"/>
      <c r="BR104" s="190"/>
      <c r="BS104" s="190"/>
      <c r="BT104" s="190"/>
      <c r="BU104" s="190"/>
      <c r="BV104" s="190"/>
      <c r="BW104" s="190"/>
      <c r="BX104" s="190"/>
      <c r="BY104" s="190"/>
      <c r="BZ104" s="190"/>
      <c r="CA104" s="190"/>
      <c r="CB104" s="190"/>
      <c r="CC104" s="190"/>
      <c r="CD104" s="190"/>
      <c r="CE104" s="190"/>
    </row>
    <row r="105" spans="2:83" ht="13.5" customHeight="1" x14ac:dyDescent="0.2">
      <c r="B105" s="191"/>
      <c r="C105" s="191"/>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191"/>
      <c r="AA105" s="191"/>
      <c r="AB105" s="191"/>
      <c r="AC105" s="191"/>
      <c r="AD105" s="191"/>
      <c r="AE105" s="191"/>
      <c r="AF105" s="191"/>
      <c r="AG105" s="191"/>
      <c r="AH105" s="191"/>
      <c r="AI105" s="191"/>
      <c r="AJ105" s="191"/>
      <c r="AK105" s="191"/>
      <c r="AL105" s="191"/>
      <c r="AM105" s="191"/>
      <c r="AN105" s="191"/>
      <c r="AO105" s="191"/>
      <c r="AP105" s="191"/>
      <c r="AQ105" s="191"/>
      <c r="AR105" s="191"/>
      <c r="AS105" s="191"/>
      <c r="AT105" s="191"/>
      <c r="AU105" s="191"/>
      <c r="AV105" s="191"/>
      <c r="AW105" s="191"/>
      <c r="AX105" s="191"/>
      <c r="AY105" s="191"/>
      <c r="AZ105" s="191"/>
      <c r="BA105" s="191"/>
      <c r="BB105" s="191"/>
      <c r="BC105" s="190"/>
      <c r="BD105" s="190"/>
      <c r="BE105" s="190"/>
      <c r="BF105" s="190"/>
      <c r="BG105" s="190"/>
      <c r="BH105" s="190"/>
      <c r="BI105" s="190"/>
      <c r="BJ105" s="190"/>
      <c r="BK105" s="190"/>
      <c r="BL105" s="190"/>
      <c r="BM105" s="190"/>
      <c r="BN105" s="190"/>
      <c r="BO105" s="190"/>
      <c r="BP105" s="190"/>
      <c r="BQ105" s="190"/>
      <c r="BR105" s="190"/>
      <c r="BS105" s="190"/>
      <c r="BT105" s="190"/>
      <c r="BU105" s="190"/>
      <c r="BV105" s="190"/>
      <c r="BW105" s="190"/>
      <c r="BX105" s="190"/>
      <c r="BY105" s="190"/>
      <c r="BZ105" s="190"/>
      <c r="CA105" s="190"/>
      <c r="CB105" s="190"/>
      <c r="CC105" s="190"/>
      <c r="CD105" s="190"/>
      <c r="CE105" s="190"/>
    </row>
    <row r="106" spans="2:83" ht="13.5" customHeight="1" x14ac:dyDescent="0.2">
      <c r="B106" s="191"/>
      <c r="C106" s="191"/>
      <c r="D106" s="191"/>
      <c r="E106" s="191"/>
      <c r="F106" s="191"/>
      <c r="G106" s="191"/>
      <c r="H106" s="191"/>
      <c r="I106" s="191"/>
      <c r="J106" s="191"/>
      <c r="K106" s="191"/>
      <c r="L106" s="191"/>
      <c r="M106" s="191"/>
      <c r="N106" s="191"/>
      <c r="O106" s="191"/>
      <c r="P106" s="191"/>
      <c r="Q106" s="191"/>
      <c r="R106" s="191"/>
      <c r="S106" s="191"/>
      <c r="T106" s="191"/>
      <c r="U106" s="191"/>
      <c r="V106" s="191"/>
      <c r="W106" s="191"/>
      <c r="X106" s="191"/>
      <c r="Y106" s="191"/>
      <c r="Z106" s="191"/>
      <c r="AA106" s="191"/>
      <c r="AB106" s="191"/>
      <c r="AC106" s="191"/>
      <c r="AD106" s="191"/>
      <c r="AE106" s="191"/>
      <c r="AF106" s="191"/>
      <c r="AG106" s="191"/>
      <c r="AH106" s="191"/>
      <c r="AI106" s="191"/>
      <c r="AJ106" s="191"/>
      <c r="AK106" s="191"/>
      <c r="AL106" s="191"/>
      <c r="AM106" s="191"/>
      <c r="AN106" s="191"/>
      <c r="AO106" s="191"/>
      <c r="AP106" s="191"/>
      <c r="AQ106" s="191"/>
      <c r="AR106" s="191"/>
      <c r="AS106" s="191"/>
      <c r="AT106" s="191"/>
      <c r="AU106" s="191"/>
      <c r="AV106" s="191"/>
      <c r="AW106" s="191"/>
      <c r="AX106" s="191"/>
      <c r="AY106" s="191"/>
      <c r="AZ106" s="191"/>
      <c r="BA106" s="191"/>
      <c r="BB106" s="191"/>
      <c r="BC106" s="190"/>
      <c r="BD106" s="190"/>
      <c r="BE106" s="190"/>
      <c r="BF106" s="190"/>
      <c r="BG106" s="190"/>
      <c r="BH106" s="190"/>
      <c r="BI106" s="190"/>
      <c r="BJ106" s="190"/>
      <c r="BK106" s="190"/>
      <c r="BL106" s="190"/>
      <c r="BM106" s="190"/>
      <c r="BN106" s="190"/>
      <c r="BO106" s="190"/>
      <c r="BP106" s="190"/>
      <c r="BQ106" s="190"/>
      <c r="BR106" s="190"/>
      <c r="BS106" s="190"/>
      <c r="BT106" s="190"/>
      <c r="BU106" s="190"/>
      <c r="BV106" s="190"/>
      <c r="BW106" s="190"/>
      <c r="BX106" s="190"/>
      <c r="BY106" s="190"/>
      <c r="BZ106" s="190"/>
      <c r="CA106" s="190"/>
      <c r="CB106" s="190"/>
      <c r="CC106" s="190"/>
      <c r="CD106" s="190"/>
      <c r="CE106" s="190"/>
    </row>
    <row r="107" spans="2:83" ht="13.5" customHeight="1" x14ac:dyDescent="0.2">
      <c r="B107" s="191"/>
      <c r="C107" s="191"/>
      <c r="D107" s="191"/>
      <c r="E107" s="191"/>
      <c r="F107" s="191"/>
      <c r="G107" s="191"/>
      <c r="H107" s="191"/>
      <c r="I107" s="191"/>
      <c r="J107" s="191"/>
      <c r="K107" s="191"/>
      <c r="L107" s="191"/>
      <c r="M107" s="191"/>
      <c r="N107" s="191"/>
      <c r="O107" s="191"/>
      <c r="P107" s="191"/>
      <c r="Q107" s="191"/>
      <c r="R107" s="191"/>
      <c r="S107" s="191"/>
      <c r="T107" s="191"/>
      <c r="U107" s="191"/>
      <c r="V107" s="191"/>
      <c r="W107" s="191"/>
      <c r="X107" s="191"/>
      <c r="Y107" s="191"/>
      <c r="Z107" s="191"/>
      <c r="AA107" s="191"/>
      <c r="AB107" s="191"/>
      <c r="AC107" s="191"/>
      <c r="AD107" s="191"/>
      <c r="AE107" s="191"/>
      <c r="AF107" s="191"/>
      <c r="AG107" s="191"/>
      <c r="AH107" s="191"/>
      <c r="AI107" s="191"/>
      <c r="AJ107" s="191"/>
      <c r="AK107" s="191"/>
      <c r="AL107" s="191"/>
      <c r="AM107" s="191"/>
      <c r="AN107" s="191"/>
      <c r="AO107" s="191"/>
      <c r="AP107" s="191"/>
      <c r="AQ107" s="191"/>
      <c r="AR107" s="191"/>
      <c r="AS107" s="191"/>
      <c r="AT107" s="191"/>
      <c r="AU107" s="191"/>
      <c r="AV107" s="191"/>
      <c r="AW107" s="191"/>
      <c r="AX107" s="191"/>
      <c r="AY107" s="191"/>
      <c r="AZ107" s="191"/>
      <c r="BA107" s="191"/>
      <c r="BB107" s="191"/>
      <c r="BC107" s="190"/>
      <c r="BD107" s="190"/>
      <c r="BE107" s="190"/>
      <c r="BF107" s="190"/>
      <c r="BG107" s="190"/>
      <c r="BH107" s="190"/>
      <c r="BI107" s="190"/>
      <c r="BJ107" s="190"/>
      <c r="BK107" s="190"/>
      <c r="BL107" s="190"/>
      <c r="BM107" s="190"/>
      <c r="BN107" s="190"/>
      <c r="BO107" s="190"/>
      <c r="BP107" s="190"/>
      <c r="BQ107" s="190"/>
      <c r="BR107" s="190"/>
      <c r="BS107" s="190"/>
      <c r="BT107" s="190"/>
      <c r="BU107" s="190"/>
      <c r="BV107" s="190"/>
      <c r="BW107" s="190"/>
      <c r="BX107" s="190"/>
      <c r="BY107" s="190"/>
      <c r="BZ107" s="190"/>
      <c r="CA107" s="190"/>
      <c r="CB107" s="190"/>
      <c r="CC107" s="190"/>
      <c r="CD107" s="190"/>
      <c r="CE107" s="190"/>
    </row>
    <row r="108" spans="2:83" ht="13.5" customHeight="1" x14ac:dyDescent="0.2">
      <c r="B108" s="191"/>
      <c r="C108" s="191"/>
      <c r="D108" s="191"/>
      <c r="E108" s="191"/>
      <c r="F108" s="191"/>
      <c r="G108" s="191"/>
      <c r="H108" s="191"/>
      <c r="I108" s="191"/>
      <c r="J108" s="191"/>
      <c r="K108" s="191"/>
      <c r="L108" s="191"/>
      <c r="M108" s="191"/>
      <c r="N108" s="191"/>
      <c r="O108" s="191"/>
      <c r="P108" s="191"/>
      <c r="Q108" s="191"/>
      <c r="R108" s="191"/>
      <c r="S108" s="191"/>
      <c r="T108" s="191"/>
      <c r="U108" s="191"/>
      <c r="V108" s="191"/>
      <c r="W108" s="191"/>
      <c r="X108" s="191"/>
      <c r="Y108" s="191"/>
      <c r="Z108" s="191"/>
      <c r="AA108" s="191"/>
      <c r="AB108" s="191"/>
      <c r="AC108" s="191"/>
      <c r="AD108" s="191"/>
      <c r="AE108" s="191"/>
      <c r="AF108" s="191"/>
      <c r="AG108" s="191"/>
      <c r="AH108" s="191"/>
      <c r="AI108" s="191"/>
      <c r="AJ108" s="191"/>
      <c r="AK108" s="191"/>
      <c r="AL108" s="191"/>
      <c r="AM108" s="191"/>
      <c r="AN108" s="191"/>
      <c r="AO108" s="191"/>
      <c r="AP108" s="191"/>
      <c r="AQ108" s="191"/>
      <c r="AR108" s="191"/>
      <c r="AS108" s="191"/>
      <c r="AT108" s="191"/>
      <c r="AU108" s="191"/>
      <c r="AV108" s="191"/>
      <c r="AW108" s="191"/>
      <c r="AX108" s="191"/>
      <c r="AY108" s="191"/>
      <c r="AZ108" s="191"/>
      <c r="BA108" s="191"/>
      <c r="BB108" s="191"/>
      <c r="BC108" s="190"/>
      <c r="BD108" s="190"/>
      <c r="BE108" s="190"/>
      <c r="BF108" s="190"/>
      <c r="BG108" s="190"/>
      <c r="BH108" s="190"/>
      <c r="BI108" s="190"/>
      <c r="BJ108" s="190"/>
      <c r="BK108" s="190"/>
      <c r="BL108" s="190"/>
      <c r="BM108" s="190"/>
      <c r="BN108" s="190"/>
      <c r="BO108" s="190"/>
      <c r="BP108" s="190"/>
      <c r="BQ108" s="190"/>
      <c r="BR108" s="190"/>
      <c r="BS108" s="190"/>
      <c r="BT108" s="190"/>
      <c r="BU108" s="190"/>
      <c r="BV108" s="190"/>
      <c r="BW108" s="190"/>
      <c r="BX108" s="190"/>
      <c r="BY108" s="190"/>
      <c r="BZ108" s="190"/>
      <c r="CA108" s="190"/>
      <c r="CB108" s="190"/>
      <c r="CC108" s="190"/>
      <c r="CD108" s="190"/>
      <c r="CE108" s="190"/>
    </row>
    <row r="109" spans="2:83" ht="13.5" customHeight="1" x14ac:dyDescent="0.2">
      <c r="B109" s="191"/>
      <c r="C109" s="191"/>
      <c r="D109" s="191"/>
      <c r="E109" s="191"/>
      <c r="F109" s="191"/>
      <c r="G109" s="191"/>
      <c r="H109" s="191"/>
      <c r="I109" s="191"/>
      <c r="J109" s="191"/>
      <c r="K109" s="191"/>
      <c r="L109" s="191"/>
      <c r="M109" s="191"/>
      <c r="N109" s="191"/>
      <c r="O109" s="191"/>
      <c r="P109" s="191"/>
      <c r="Q109" s="191"/>
      <c r="R109" s="191"/>
      <c r="S109" s="191"/>
      <c r="T109" s="191"/>
      <c r="U109" s="191"/>
      <c r="V109" s="191"/>
      <c r="W109" s="191"/>
      <c r="X109" s="191"/>
      <c r="Y109" s="191"/>
      <c r="Z109" s="191"/>
      <c r="AA109" s="191"/>
      <c r="AB109" s="191"/>
      <c r="AC109" s="191"/>
      <c r="AD109" s="191"/>
      <c r="AE109" s="191"/>
      <c r="AF109" s="191"/>
      <c r="AG109" s="191"/>
      <c r="AH109" s="191"/>
      <c r="AI109" s="191"/>
      <c r="AJ109" s="191"/>
      <c r="AK109" s="191"/>
      <c r="AL109" s="191"/>
      <c r="AM109" s="191"/>
      <c r="AN109" s="191"/>
      <c r="AO109" s="191"/>
      <c r="AP109" s="191"/>
      <c r="AQ109" s="191"/>
      <c r="AR109" s="191"/>
      <c r="AS109" s="191"/>
      <c r="AT109" s="191"/>
      <c r="AU109" s="191"/>
      <c r="AV109" s="191"/>
      <c r="AW109" s="191"/>
      <c r="AX109" s="191"/>
      <c r="AY109" s="191"/>
      <c r="AZ109" s="191"/>
      <c r="BA109" s="191"/>
      <c r="BB109" s="191"/>
      <c r="BC109" s="190"/>
      <c r="BD109" s="190"/>
      <c r="BE109" s="190"/>
      <c r="BF109" s="190"/>
      <c r="BG109" s="190"/>
      <c r="BH109" s="190"/>
      <c r="BI109" s="190"/>
      <c r="BJ109" s="190"/>
      <c r="BK109" s="190"/>
      <c r="BL109" s="190"/>
      <c r="BM109" s="190"/>
      <c r="BN109" s="190"/>
      <c r="BO109" s="190"/>
      <c r="BP109" s="190"/>
      <c r="BQ109" s="190"/>
      <c r="BR109" s="190"/>
      <c r="BS109" s="190"/>
      <c r="BT109" s="190"/>
      <c r="BU109" s="190"/>
      <c r="BV109" s="190"/>
      <c r="BW109" s="190"/>
      <c r="BX109" s="190"/>
      <c r="BY109" s="190"/>
      <c r="BZ109" s="190"/>
      <c r="CA109" s="190"/>
      <c r="CB109" s="190"/>
      <c r="CC109" s="190"/>
      <c r="CD109" s="190"/>
      <c r="CE109" s="190"/>
    </row>
    <row r="110" spans="2:83" ht="13.5" customHeight="1" x14ac:dyDescent="0.2">
      <c r="B110" s="191"/>
      <c r="C110" s="191"/>
      <c r="D110" s="191"/>
      <c r="E110" s="191"/>
      <c r="F110" s="191"/>
      <c r="G110" s="191"/>
      <c r="H110" s="191"/>
      <c r="I110" s="191"/>
      <c r="J110" s="191"/>
      <c r="K110" s="191"/>
      <c r="L110" s="191"/>
      <c r="M110" s="191"/>
      <c r="N110" s="191"/>
      <c r="O110" s="191"/>
      <c r="P110" s="191"/>
      <c r="Q110" s="191"/>
      <c r="R110" s="191"/>
      <c r="S110" s="191"/>
      <c r="T110" s="191"/>
      <c r="U110" s="191"/>
      <c r="V110" s="191"/>
      <c r="W110" s="191"/>
      <c r="X110" s="191"/>
      <c r="Y110" s="191"/>
      <c r="Z110" s="191"/>
      <c r="AA110" s="191"/>
      <c r="AB110" s="191"/>
      <c r="AC110" s="191"/>
      <c r="AD110" s="191"/>
      <c r="AE110" s="191"/>
      <c r="AF110" s="191"/>
      <c r="AG110" s="191"/>
      <c r="AH110" s="191"/>
      <c r="AI110" s="191"/>
      <c r="AJ110" s="191"/>
      <c r="AK110" s="191"/>
      <c r="AL110" s="191"/>
      <c r="AM110" s="191"/>
      <c r="AN110" s="191"/>
      <c r="AO110" s="191"/>
      <c r="AP110" s="191"/>
      <c r="AQ110" s="191"/>
      <c r="AR110" s="191"/>
      <c r="AS110" s="191"/>
      <c r="AT110" s="191"/>
      <c r="AU110" s="191"/>
      <c r="AV110" s="191"/>
      <c r="AW110" s="191"/>
      <c r="AX110" s="191"/>
      <c r="AY110" s="191"/>
      <c r="AZ110" s="191"/>
      <c r="BA110" s="191"/>
      <c r="BB110" s="191"/>
      <c r="BC110" s="190"/>
      <c r="BD110" s="190"/>
      <c r="BE110" s="190"/>
      <c r="BF110" s="190"/>
      <c r="BG110" s="190"/>
      <c r="BH110" s="190"/>
      <c r="BI110" s="190"/>
      <c r="BJ110" s="190"/>
      <c r="BK110" s="190"/>
      <c r="BL110" s="190"/>
      <c r="BM110" s="190"/>
      <c r="BN110" s="190"/>
      <c r="BO110" s="190"/>
      <c r="BP110" s="190"/>
      <c r="BQ110" s="190"/>
      <c r="BR110" s="190"/>
      <c r="BS110" s="190"/>
      <c r="BT110" s="190"/>
      <c r="BU110" s="190"/>
      <c r="BV110" s="190"/>
      <c r="BW110" s="190"/>
      <c r="BX110" s="190"/>
      <c r="BY110" s="190"/>
      <c r="BZ110" s="190"/>
      <c r="CA110" s="190"/>
      <c r="CB110" s="190"/>
      <c r="CC110" s="190"/>
      <c r="CD110" s="190"/>
      <c r="CE110" s="190"/>
    </row>
    <row r="111" spans="2:83" ht="13.5" customHeight="1" x14ac:dyDescent="0.2">
      <c r="B111" s="191"/>
      <c r="C111" s="191"/>
      <c r="D111" s="191"/>
      <c r="E111" s="191"/>
      <c r="F111" s="191"/>
      <c r="G111" s="191"/>
      <c r="H111" s="191"/>
      <c r="I111" s="191"/>
      <c r="J111" s="191"/>
      <c r="K111" s="191"/>
      <c r="L111" s="191"/>
      <c r="M111" s="191"/>
      <c r="N111" s="191"/>
      <c r="O111" s="191"/>
      <c r="P111" s="191"/>
      <c r="Q111" s="191"/>
      <c r="R111" s="191"/>
      <c r="S111" s="191"/>
      <c r="T111" s="191"/>
      <c r="U111" s="191"/>
      <c r="V111" s="191"/>
      <c r="W111" s="191"/>
      <c r="X111" s="191"/>
      <c r="Y111" s="191"/>
      <c r="Z111" s="191"/>
      <c r="AA111" s="191"/>
      <c r="AB111" s="191"/>
      <c r="AC111" s="191"/>
      <c r="AD111" s="191"/>
      <c r="AE111" s="191"/>
      <c r="AF111" s="191"/>
      <c r="AG111" s="191"/>
      <c r="AH111" s="191"/>
      <c r="AI111" s="191"/>
      <c r="AJ111" s="191"/>
      <c r="AK111" s="191"/>
      <c r="AL111" s="191"/>
      <c r="AM111" s="191"/>
      <c r="AN111" s="191"/>
      <c r="AO111" s="191"/>
      <c r="AP111" s="191"/>
      <c r="AQ111" s="191"/>
      <c r="AR111" s="191"/>
      <c r="AS111" s="191"/>
      <c r="AT111" s="191"/>
      <c r="AU111" s="191"/>
      <c r="AV111" s="191"/>
      <c r="AW111" s="191"/>
      <c r="AX111" s="191"/>
      <c r="AY111" s="191"/>
      <c r="AZ111" s="191"/>
      <c r="BA111" s="191"/>
      <c r="BB111" s="191"/>
      <c r="BC111" s="190"/>
      <c r="BD111" s="190"/>
      <c r="BE111" s="190"/>
      <c r="BF111" s="190"/>
      <c r="BG111" s="190"/>
      <c r="BH111" s="190"/>
      <c r="BI111" s="190"/>
      <c r="BJ111" s="190"/>
      <c r="BK111" s="190"/>
      <c r="BL111" s="190"/>
      <c r="BM111" s="190"/>
      <c r="BN111" s="190"/>
      <c r="BO111" s="190"/>
      <c r="BP111" s="190"/>
      <c r="BQ111" s="190"/>
      <c r="BR111" s="190"/>
      <c r="BS111" s="190"/>
      <c r="BT111" s="190"/>
      <c r="BU111" s="190"/>
      <c r="BV111" s="190"/>
      <c r="BW111" s="190"/>
      <c r="BX111" s="190"/>
      <c r="BY111" s="190"/>
      <c r="BZ111" s="190"/>
      <c r="CA111" s="190"/>
      <c r="CB111" s="190"/>
      <c r="CC111" s="190"/>
      <c r="CD111" s="190"/>
      <c r="CE111" s="190"/>
    </row>
    <row r="112" spans="2:83" ht="13.5" customHeight="1" x14ac:dyDescent="0.2">
      <c r="B112" s="190"/>
      <c r="C112" s="190"/>
      <c r="D112" s="190"/>
      <c r="E112" s="190"/>
      <c r="F112" s="190"/>
      <c r="G112" s="190"/>
      <c r="H112" s="190"/>
      <c r="I112" s="190"/>
      <c r="J112" s="190"/>
      <c r="K112" s="190"/>
      <c r="L112" s="190"/>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c r="BT112" s="190"/>
      <c r="BU112" s="190"/>
      <c r="BV112" s="190"/>
      <c r="BW112" s="190"/>
      <c r="BX112" s="190"/>
      <c r="BY112" s="190"/>
      <c r="BZ112" s="190"/>
      <c r="CA112" s="190"/>
      <c r="CB112" s="190"/>
      <c r="CC112" s="190"/>
      <c r="CD112" s="190"/>
      <c r="CE112" s="190"/>
    </row>
    <row r="113" spans="2:83" ht="13.5" customHeight="1" x14ac:dyDescent="0.2">
      <c r="B113" s="190"/>
      <c r="C113" s="190"/>
      <c r="D113" s="190"/>
      <c r="E113" s="190"/>
      <c r="F113" s="190"/>
      <c r="G113" s="190"/>
      <c r="H113" s="190"/>
      <c r="I113" s="190"/>
      <c r="J113" s="190"/>
      <c r="K113" s="190"/>
      <c r="L113" s="190"/>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c r="BT113" s="190"/>
      <c r="BU113" s="190"/>
      <c r="BV113" s="190"/>
      <c r="BW113" s="190"/>
      <c r="BX113" s="190"/>
      <c r="BY113" s="190"/>
      <c r="BZ113" s="190"/>
      <c r="CA113" s="190"/>
      <c r="CB113" s="190"/>
      <c r="CC113" s="190"/>
      <c r="CD113" s="190"/>
      <c r="CE113" s="190"/>
    </row>
    <row r="114" spans="2:83" ht="13.5" customHeight="1" x14ac:dyDescent="0.2">
      <c r="B114" s="190"/>
      <c r="C114" s="190"/>
      <c r="D114" s="190"/>
      <c r="E114" s="190"/>
      <c r="F114" s="190"/>
      <c r="G114" s="190"/>
      <c r="H114" s="190"/>
      <c r="I114" s="190"/>
      <c r="J114" s="190"/>
      <c r="K114" s="190"/>
      <c r="L114" s="190"/>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c r="BT114" s="190"/>
      <c r="BU114" s="190"/>
      <c r="BV114" s="190"/>
      <c r="BW114" s="190"/>
      <c r="BX114" s="190"/>
      <c r="BY114" s="190"/>
      <c r="BZ114" s="190"/>
      <c r="CA114" s="190"/>
      <c r="CB114" s="190"/>
      <c r="CC114" s="190"/>
      <c r="CD114" s="190"/>
      <c r="CE114" s="190"/>
    </row>
    <row r="115" spans="2:83" ht="13.5" customHeight="1" x14ac:dyDescent="0.2">
      <c r="B115" s="190"/>
      <c r="C115" s="190"/>
      <c r="D115" s="190"/>
      <c r="E115" s="190"/>
      <c r="F115" s="190"/>
      <c r="G115" s="190"/>
      <c r="H115" s="190"/>
      <c r="I115" s="190"/>
      <c r="J115" s="190"/>
      <c r="K115" s="190"/>
      <c r="L115" s="190"/>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c r="BT115" s="190"/>
      <c r="BU115" s="190"/>
      <c r="BV115" s="190"/>
      <c r="BW115" s="190"/>
      <c r="BX115" s="190"/>
      <c r="BY115" s="190"/>
      <c r="BZ115" s="190"/>
      <c r="CA115" s="190"/>
      <c r="CB115" s="190"/>
      <c r="CC115" s="190"/>
      <c r="CD115" s="190"/>
      <c r="CE115" s="190"/>
    </row>
  </sheetData>
  <sheetProtection selectLockedCells="1" selectUnlockedCells="1"/>
  <mergeCells count="22">
    <mergeCell ref="D72:F72"/>
    <mergeCell ref="B60:C60"/>
    <mergeCell ref="X51:Y51"/>
    <mergeCell ref="A56:C56"/>
    <mergeCell ref="F56:G56"/>
    <mergeCell ref="I56:J56"/>
    <mergeCell ref="N56:O56"/>
    <mergeCell ref="Q56:R56"/>
    <mergeCell ref="X56:Y56"/>
    <mergeCell ref="C1:E1"/>
    <mergeCell ref="A49:A52"/>
    <mergeCell ref="AA56:AB56"/>
    <mergeCell ref="A57:B57"/>
    <mergeCell ref="C58:D58"/>
    <mergeCell ref="AM12:AO12"/>
    <mergeCell ref="AM14:AN14"/>
    <mergeCell ref="X49:Y49"/>
    <mergeCell ref="X52:Y52"/>
    <mergeCell ref="E50:F50"/>
    <mergeCell ref="AD50:AI50"/>
    <mergeCell ref="X48:Y48"/>
    <mergeCell ref="X50:Y50"/>
  </mergeCells>
  <conditionalFormatting sqref="B4:G17 F22:G22 B22 L22:M22 R22:S22 Y22 AD22:AE22 AJ22:AK22 C21:G21 J21:M21 P21:S21 V21:Y21 AB21:AE21 AH21:AK21 AE23:AK23 B23:W23 N14:AK17 N13:Q13 S13:AK13 N4:AK12 B24:AK40 B19:AK20">
    <cfRule type="cellIs" dxfId="1433" priority="393" stopIfTrue="1" operator="equal">
      <formula>""" """</formula>
    </cfRule>
  </conditionalFormatting>
  <conditionalFormatting sqref="AJ32">
    <cfRule type="cellIs" dxfId="1432" priority="394" operator="equal">
      <formula>"B"</formula>
    </cfRule>
  </conditionalFormatting>
  <conditionalFormatting sqref="J22">
    <cfRule type="cellIs" dxfId="1431" priority="381" operator="equal">
      <formula>"Z"</formula>
    </cfRule>
    <cfRule type="cellIs" dxfId="1430" priority="382" operator="equal">
      <formula>"KD"</formula>
    </cfRule>
    <cfRule type="cellIs" dxfId="1429" priority="383" operator="equal">
      <formula>"CV"</formula>
    </cfRule>
    <cfRule type="cellIs" dxfId="1428" priority="384" operator="equal">
      <formula>"V"</formula>
    </cfRule>
    <cfRule type="cellIs" dxfId="1427" priority="385" operator="equal">
      <formula>"F"</formula>
    </cfRule>
    <cfRule type="cellIs" dxfId="1426" priority="386" operator="equal">
      <formula>""" """</formula>
    </cfRule>
    <cfRule type="timePeriod" dxfId="1425" priority="387" timePeriod="today">
      <formula>FLOOR(J22,1)=TODAY()</formula>
    </cfRule>
  </conditionalFormatting>
  <conditionalFormatting sqref="P22">
    <cfRule type="cellIs" dxfId="1424" priority="374" operator="equal">
      <formula>"Z"</formula>
    </cfRule>
    <cfRule type="cellIs" dxfId="1423" priority="375" operator="equal">
      <formula>"KD"</formula>
    </cfRule>
    <cfRule type="cellIs" dxfId="1422" priority="376" operator="equal">
      <formula>"CV"</formula>
    </cfRule>
    <cfRule type="cellIs" dxfId="1421" priority="377" operator="equal">
      <formula>"V"</formula>
    </cfRule>
    <cfRule type="cellIs" dxfId="1420" priority="378" operator="equal">
      <formula>"F"</formula>
    </cfRule>
    <cfRule type="cellIs" dxfId="1419" priority="379" operator="equal">
      <formula>""" """</formula>
    </cfRule>
    <cfRule type="timePeriod" dxfId="1418" priority="380" timePeriod="today">
      <formula>FLOOR(P22,1)=TODAY()</formula>
    </cfRule>
  </conditionalFormatting>
  <conditionalFormatting sqref="V22">
    <cfRule type="cellIs" dxfId="1417" priority="367" operator="equal">
      <formula>"Z"</formula>
    </cfRule>
    <cfRule type="cellIs" dxfId="1416" priority="368" operator="equal">
      <formula>"KD"</formula>
    </cfRule>
    <cfRule type="cellIs" dxfId="1415" priority="369" operator="equal">
      <formula>"CV"</formula>
    </cfRule>
    <cfRule type="cellIs" dxfId="1414" priority="370" operator="equal">
      <formula>"V"</formula>
    </cfRule>
    <cfRule type="cellIs" dxfId="1413" priority="371" operator="equal">
      <formula>"F"</formula>
    </cfRule>
    <cfRule type="cellIs" dxfId="1412" priority="372" operator="equal">
      <formula>""" """</formula>
    </cfRule>
    <cfRule type="timePeriod" dxfId="1411" priority="373" timePeriod="today">
      <formula>FLOOR(V22,1)=TODAY()</formula>
    </cfRule>
  </conditionalFormatting>
  <conditionalFormatting sqref="AB22">
    <cfRule type="cellIs" dxfId="1410" priority="360" operator="equal">
      <formula>"Z"</formula>
    </cfRule>
    <cfRule type="cellIs" dxfId="1409" priority="361" operator="equal">
      <formula>"KD"</formula>
    </cfRule>
    <cfRule type="cellIs" dxfId="1408" priority="362" operator="equal">
      <formula>"CV"</formula>
    </cfRule>
    <cfRule type="cellIs" dxfId="1407" priority="363" operator="equal">
      <formula>"V"</formula>
    </cfRule>
    <cfRule type="cellIs" dxfId="1406" priority="364" operator="equal">
      <formula>"F"</formula>
    </cfRule>
    <cfRule type="cellIs" dxfId="1405" priority="365" operator="equal">
      <formula>""" """</formula>
    </cfRule>
    <cfRule type="timePeriod" dxfId="1404" priority="366" timePeriod="today">
      <formula>FLOOR(AB22,1)=TODAY()</formula>
    </cfRule>
  </conditionalFormatting>
  <conditionalFormatting sqref="AH22">
    <cfRule type="cellIs" dxfId="1403" priority="353" operator="equal">
      <formula>"Z"</formula>
    </cfRule>
    <cfRule type="cellIs" dxfId="1402" priority="354" operator="equal">
      <formula>"KD"</formula>
    </cfRule>
    <cfRule type="cellIs" dxfId="1401" priority="355" operator="equal">
      <formula>"CV"</formula>
    </cfRule>
    <cfRule type="cellIs" dxfId="1400" priority="356" operator="equal">
      <formula>"V"</formula>
    </cfRule>
    <cfRule type="cellIs" dxfId="1399" priority="357" operator="equal">
      <formula>"F"</formula>
    </cfRule>
    <cfRule type="cellIs" dxfId="1398" priority="358" operator="equal">
      <formula>""" """</formula>
    </cfRule>
    <cfRule type="timePeriod" dxfId="1397" priority="359" timePeriod="today">
      <formula>FLOOR(AH22,1)=TODAY()</formula>
    </cfRule>
  </conditionalFormatting>
  <conditionalFormatting sqref="B5:G13 B28:AK36 N13:Q13 S13:AK13 N5:AK12">
    <cfRule type="cellIs" dxfId="1396" priority="347" operator="equal">
      <formula>"1/2VNM"</formula>
    </cfRule>
    <cfRule type="cellIs" dxfId="1395" priority="348" operator="equal">
      <formula>"1/2VVM"</formula>
    </cfRule>
    <cfRule type="cellIs" dxfId="1394" priority="349" operator="equal">
      <formula>"1/2KDNM"</formula>
    </cfRule>
    <cfRule type="cellIs" dxfId="1393" priority="350" operator="equal">
      <formula>"1/2KDVM"</formula>
    </cfRule>
    <cfRule type="cellIs" dxfId="1392" priority="388" operator="equal">
      <formula>"Z"</formula>
    </cfRule>
    <cfRule type="cellIs" dxfId="1391" priority="390" operator="equal">
      <formula>"CV"</formula>
    </cfRule>
    <cfRule type="cellIs" dxfId="1390" priority="391" operator="equal">
      <formula>"V"</formula>
    </cfRule>
  </conditionalFormatting>
  <conditionalFormatting sqref="B5:G13 N13:Q13 S13:AK13 N5:AK12 B28:AK40">
    <cfRule type="cellIs" dxfId="1389" priority="389" operator="equal">
      <formula>"KD"</formula>
    </cfRule>
  </conditionalFormatting>
  <conditionalFormatting sqref="B5:G17 N14:AK17 N13:Q13 S13:AK13 N5:AK12 B28:AK40">
    <cfRule type="cellIs" dxfId="1388" priority="392" operator="equal">
      <formula>"F"</formula>
    </cfRule>
    <cfRule type="timePeriod" dxfId="1387" priority="395" timePeriod="today">
      <formula>FLOOR(B5,1)=TODAY()</formula>
    </cfRule>
  </conditionalFormatting>
  <conditionalFormatting sqref="B5:G14 B28:AK36 N14:AK14 N13:Q13 S13:AK13 N5:AK12">
    <cfRule type="cellIs" dxfId="1386" priority="352" operator="equal">
      <formula>"1/2CVNM"</formula>
    </cfRule>
  </conditionalFormatting>
  <conditionalFormatting sqref="B5:G14 N14:AK14 N13:Q13 S13:AK13 N5:AK12 B28:AK40">
    <cfRule type="cellIs" dxfId="1385" priority="351" operator="equal">
      <formula>"1/2CVVM"</formula>
    </cfRule>
  </conditionalFormatting>
  <conditionalFormatting sqref="C18">
    <cfRule type="cellIs" dxfId="1384" priority="340" operator="equal">
      <formula>"Z"</formula>
    </cfRule>
    <cfRule type="cellIs" dxfId="1383" priority="341" operator="equal">
      <formula>"KD"</formula>
    </cfRule>
    <cfRule type="cellIs" dxfId="1382" priority="342" operator="equal">
      <formula>"CV"</formula>
    </cfRule>
    <cfRule type="cellIs" dxfId="1381" priority="343" operator="equal">
      <formula>"V"</formula>
    </cfRule>
    <cfRule type="cellIs" dxfId="1380" priority="344" operator="equal">
      <formula>"F"</formula>
    </cfRule>
    <cfRule type="cellIs" dxfId="1379" priority="345" operator="equal">
      <formula>""" """</formula>
    </cfRule>
    <cfRule type="timePeriod" dxfId="1378" priority="346" timePeriod="today">
      <formula>FLOOR(C18,1)=TODAY()</formula>
    </cfRule>
  </conditionalFormatting>
  <conditionalFormatting sqref="C18">
    <cfRule type="cellIs" dxfId="1377" priority="333" operator="equal">
      <formula>"Z"</formula>
    </cfRule>
    <cfRule type="cellIs" dxfId="1376" priority="334" operator="equal">
      <formula>"KD"</formula>
    </cfRule>
    <cfRule type="cellIs" dxfId="1375" priority="335" operator="equal">
      <formula>"CV"</formula>
    </cfRule>
    <cfRule type="cellIs" dxfId="1374" priority="336" operator="equal">
      <formula>"V"</formula>
    </cfRule>
    <cfRule type="cellIs" dxfId="1373" priority="337" operator="equal">
      <formula>"F"</formula>
    </cfRule>
    <cfRule type="cellIs" dxfId="1372" priority="338" operator="equal">
      <formula>""" """</formula>
    </cfRule>
    <cfRule type="timePeriod" dxfId="1371" priority="339" timePeriod="today">
      <formula>FLOOR(C18,1)=TODAY()</formula>
    </cfRule>
  </conditionalFormatting>
  <conditionalFormatting sqref="D18">
    <cfRule type="cellIs" dxfId="1370" priority="326" operator="equal">
      <formula>"Z"</formula>
    </cfRule>
    <cfRule type="cellIs" dxfId="1369" priority="327" operator="equal">
      <formula>"KD"</formula>
    </cfRule>
    <cfRule type="cellIs" dxfId="1368" priority="328" operator="equal">
      <formula>"CV"</formula>
    </cfRule>
    <cfRule type="cellIs" dxfId="1367" priority="329" operator="equal">
      <formula>"V"</formula>
    </cfRule>
    <cfRule type="cellIs" dxfId="1366" priority="330" operator="equal">
      <formula>"F"</formula>
    </cfRule>
    <cfRule type="cellIs" dxfId="1365" priority="331" operator="equal">
      <formula>""" """</formula>
    </cfRule>
    <cfRule type="timePeriod" dxfId="1364" priority="332" timePeriod="today">
      <formula>FLOOR(D18,1)=TODAY()</formula>
    </cfRule>
  </conditionalFormatting>
  <conditionalFormatting sqref="D18">
    <cfRule type="cellIs" dxfId="1363" priority="319" operator="equal">
      <formula>"Z"</formula>
    </cfRule>
    <cfRule type="cellIs" dxfId="1362" priority="320" operator="equal">
      <formula>"KD"</formula>
    </cfRule>
    <cfRule type="cellIs" dxfId="1361" priority="321" operator="equal">
      <formula>"CV"</formula>
    </cfRule>
    <cfRule type="cellIs" dxfId="1360" priority="322" operator="equal">
      <formula>"V"</formula>
    </cfRule>
    <cfRule type="cellIs" dxfId="1359" priority="323" operator="equal">
      <formula>"F"</formula>
    </cfRule>
    <cfRule type="cellIs" dxfId="1358" priority="324" operator="equal">
      <formula>""" """</formula>
    </cfRule>
    <cfRule type="timePeriod" dxfId="1357" priority="325" timePeriod="today">
      <formula>FLOOR(D18,1)=TODAY()</formula>
    </cfRule>
  </conditionalFormatting>
  <conditionalFormatting sqref="E18">
    <cfRule type="cellIs" dxfId="1356" priority="312" operator="equal">
      <formula>"Z"</formula>
    </cfRule>
    <cfRule type="cellIs" dxfId="1355" priority="313" operator="equal">
      <formula>"KD"</formula>
    </cfRule>
    <cfRule type="cellIs" dxfId="1354" priority="314" operator="equal">
      <formula>"CV"</formula>
    </cfRule>
    <cfRule type="cellIs" dxfId="1353" priority="315" operator="equal">
      <formula>"V"</formula>
    </cfRule>
    <cfRule type="cellIs" dxfId="1352" priority="316" operator="equal">
      <formula>"F"</formula>
    </cfRule>
    <cfRule type="cellIs" dxfId="1351" priority="317" operator="equal">
      <formula>""" """</formula>
    </cfRule>
    <cfRule type="timePeriod" dxfId="1350" priority="318" timePeriod="today">
      <formula>FLOOR(E18,1)=TODAY()</formula>
    </cfRule>
  </conditionalFormatting>
  <conditionalFormatting sqref="E18">
    <cfRule type="cellIs" dxfId="1349" priority="305" operator="equal">
      <formula>"Z"</formula>
    </cfRule>
    <cfRule type="cellIs" dxfId="1348" priority="306" operator="equal">
      <formula>"KD"</formula>
    </cfRule>
    <cfRule type="cellIs" dxfId="1347" priority="307" operator="equal">
      <formula>"CV"</formula>
    </cfRule>
    <cfRule type="cellIs" dxfId="1346" priority="308" operator="equal">
      <formula>"V"</formula>
    </cfRule>
    <cfRule type="cellIs" dxfId="1345" priority="309" operator="equal">
      <formula>"F"</formula>
    </cfRule>
    <cfRule type="cellIs" dxfId="1344" priority="310" operator="equal">
      <formula>""" """</formula>
    </cfRule>
    <cfRule type="timePeriod" dxfId="1343" priority="311" timePeriod="today">
      <formula>FLOOR(E18,1)=TODAY()</formula>
    </cfRule>
  </conditionalFormatting>
  <conditionalFormatting sqref="F18">
    <cfRule type="cellIs" dxfId="1342" priority="298" operator="equal">
      <formula>"Z"</formula>
    </cfRule>
    <cfRule type="cellIs" dxfId="1341" priority="299" operator="equal">
      <formula>"KD"</formula>
    </cfRule>
    <cfRule type="cellIs" dxfId="1340" priority="300" operator="equal">
      <formula>"CV"</formula>
    </cfRule>
    <cfRule type="cellIs" dxfId="1339" priority="301" operator="equal">
      <formula>"V"</formula>
    </cfRule>
    <cfRule type="cellIs" dxfId="1338" priority="302" operator="equal">
      <formula>"F"</formula>
    </cfRule>
    <cfRule type="cellIs" dxfId="1337" priority="303" operator="equal">
      <formula>""" """</formula>
    </cfRule>
    <cfRule type="timePeriod" dxfId="1336" priority="304" timePeriod="today">
      <formula>FLOOR(F18,1)=TODAY()</formula>
    </cfRule>
  </conditionalFormatting>
  <conditionalFormatting sqref="F18">
    <cfRule type="cellIs" dxfId="1335" priority="291" operator="equal">
      <formula>"Z"</formula>
    </cfRule>
    <cfRule type="cellIs" dxfId="1334" priority="292" operator="equal">
      <formula>"KD"</formula>
    </cfRule>
    <cfRule type="cellIs" dxfId="1333" priority="293" operator="equal">
      <formula>"CV"</formula>
    </cfRule>
    <cfRule type="cellIs" dxfId="1332" priority="294" operator="equal">
      <formula>"V"</formula>
    </cfRule>
    <cfRule type="cellIs" dxfId="1331" priority="295" operator="equal">
      <formula>"F"</formula>
    </cfRule>
    <cfRule type="cellIs" dxfId="1330" priority="296" operator="equal">
      <formula>""" """</formula>
    </cfRule>
    <cfRule type="timePeriod" dxfId="1329" priority="297" timePeriod="today">
      <formula>FLOOR(F18,1)=TODAY()</formula>
    </cfRule>
  </conditionalFormatting>
  <conditionalFormatting sqref="G18">
    <cfRule type="cellIs" dxfId="1328" priority="284" operator="equal">
      <formula>"Z"</formula>
    </cfRule>
    <cfRule type="cellIs" dxfId="1327" priority="285" operator="equal">
      <formula>"KD"</formula>
    </cfRule>
    <cfRule type="cellIs" dxfId="1326" priority="286" operator="equal">
      <formula>"CV"</formula>
    </cfRule>
    <cfRule type="cellIs" dxfId="1325" priority="287" operator="equal">
      <formula>"V"</formula>
    </cfRule>
    <cfRule type="cellIs" dxfId="1324" priority="288" operator="equal">
      <formula>"F"</formula>
    </cfRule>
    <cfRule type="cellIs" dxfId="1323" priority="289" operator="equal">
      <formula>""" """</formula>
    </cfRule>
    <cfRule type="timePeriod" dxfId="1322" priority="290" timePeriod="today">
      <formula>FLOOR(G18,1)=TODAY()</formula>
    </cfRule>
  </conditionalFormatting>
  <conditionalFormatting sqref="G18">
    <cfRule type="cellIs" dxfId="1321" priority="277" operator="equal">
      <formula>"Z"</formula>
    </cfRule>
    <cfRule type="cellIs" dxfId="1320" priority="278" operator="equal">
      <formula>"KD"</formula>
    </cfRule>
    <cfRule type="cellIs" dxfId="1319" priority="279" operator="equal">
      <formula>"CV"</formula>
    </cfRule>
    <cfRule type="cellIs" dxfId="1318" priority="280" operator="equal">
      <formula>"V"</formula>
    </cfRule>
    <cfRule type="cellIs" dxfId="1317" priority="281" operator="equal">
      <formula>"F"</formula>
    </cfRule>
    <cfRule type="cellIs" dxfId="1316" priority="282" operator="equal">
      <formula>""" """</formula>
    </cfRule>
    <cfRule type="timePeriod" dxfId="1315" priority="283" timePeriod="today">
      <formula>FLOOR(G18,1)=TODAY()</formula>
    </cfRule>
  </conditionalFormatting>
  <conditionalFormatting sqref="H18">
    <cfRule type="cellIs" dxfId="1314" priority="270" operator="equal">
      <formula>"Z"</formula>
    </cfRule>
    <cfRule type="cellIs" dxfId="1313" priority="271" operator="equal">
      <formula>"KD"</formula>
    </cfRule>
    <cfRule type="cellIs" dxfId="1312" priority="272" operator="equal">
      <formula>"CV"</formula>
    </cfRule>
    <cfRule type="cellIs" dxfId="1311" priority="273" operator="equal">
      <formula>"V"</formula>
    </cfRule>
    <cfRule type="cellIs" dxfId="1310" priority="274" operator="equal">
      <formula>"F"</formula>
    </cfRule>
    <cfRule type="cellIs" dxfId="1309" priority="275" operator="equal">
      <formula>""" """</formula>
    </cfRule>
    <cfRule type="timePeriod" dxfId="1308" priority="276" timePeriod="today">
      <formula>FLOOR(H18,1)=TODAY()</formula>
    </cfRule>
  </conditionalFormatting>
  <conditionalFormatting sqref="H18">
    <cfRule type="cellIs" dxfId="1307" priority="263" operator="equal">
      <formula>"Z"</formula>
    </cfRule>
    <cfRule type="cellIs" dxfId="1306" priority="264" operator="equal">
      <formula>"KD"</formula>
    </cfRule>
    <cfRule type="cellIs" dxfId="1305" priority="265" operator="equal">
      <formula>"CV"</formula>
    </cfRule>
    <cfRule type="cellIs" dxfId="1304" priority="266" operator="equal">
      <formula>"V"</formula>
    </cfRule>
    <cfRule type="cellIs" dxfId="1303" priority="267" operator="equal">
      <formula>"F"</formula>
    </cfRule>
    <cfRule type="cellIs" dxfId="1302" priority="268" operator="equal">
      <formula>""" """</formula>
    </cfRule>
    <cfRule type="timePeriod" dxfId="1301" priority="269" timePeriod="today">
      <formula>FLOOR(H18,1)=TODAY()</formula>
    </cfRule>
  </conditionalFormatting>
  <conditionalFormatting sqref="I18:AK18">
    <cfRule type="cellIs" dxfId="1300" priority="256" operator="equal">
      <formula>"Z"</formula>
    </cfRule>
    <cfRule type="cellIs" dxfId="1299" priority="257" operator="equal">
      <formula>"KD"</formula>
    </cfRule>
    <cfRule type="cellIs" dxfId="1298" priority="258" operator="equal">
      <formula>"CV"</formula>
    </cfRule>
    <cfRule type="cellIs" dxfId="1297" priority="259" operator="equal">
      <formula>"V"</formula>
    </cfRule>
    <cfRule type="cellIs" dxfId="1296" priority="260" operator="equal">
      <formula>"F"</formula>
    </cfRule>
    <cfRule type="cellIs" dxfId="1295" priority="261" operator="equal">
      <formula>""" """</formula>
    </cfRule>
    <cfRule type="timePeriod" dxfId="1294" priority="262" timePeriod="today">
      <formula>FLOOR(I18,1)=TODAY()</formula>
    </cfRule>
  </conditionalFormatting>
  <conditionalFormatting sqref="I18:AK18">
    <cfRule type="cellIs" dxfId="1293" priority="249" operator="equal">
      <formula>"Z"</formula>
    </cfRule>
    <cfRule type="cellIs" dxfId="1292" priority="250" operator="equal">
      <formula>"KD"</formula>
    </cfRule>
    <cfRule type="cellIs" dxfId="1291" priority="251" operator="equal">
      <formula>"CV"</formula>
    </cfRule>
    <cfRule type="cellIs" dxfId="1290" priority="252" operator="equal">
      <formula>"V"</formula>
    </cfRule>
    <cfRule type="cellIs" dxfId="1289" priority="253" operator="equal">
      <formula>"F"</formula>
    </cfRule>
    <cfRule type="cellIs" dxfId="1288" priority="254" operator="equal">
      <formula>""" """</formula>
    </cfRule>
    <cfRule type="timePeriod" dxfId="1287" priority="255" timePeriod="today">
      <formula>FLOOR(I18,1)=TODAY()</formula>
    </cfRule>
  </conditionalFormatting>
  <conditionalFormatting sqref="H4:M17">
    <cfRule type="cellIs" dxfId="1286" priority="242" operator="equal">
      <formula>"Z"</formula>
    </cfRule>
    <cfRule type="cellIs" dxfId="1285" priority="243" operator="equal">
      <formula>"KD"</formula>
    </cfRule>
    <cfRule type="cellIs" dxfId="1284" priority="244" operator="equal">
      <formula>"CV"</formula>
    </cfRule>
    <cfRule type="cellIs" dxfId="1283" priority="245" operator="equal">
      <formula>"V"</formula>
    </cfRule>
    <cfRule type="cellIs" dxfId="1282" priority="246" operator="equal">
      <formula>"F"</formula>
    </cfRule>
    <cfRule type="cellIs" dxfId="1281" priority="247" operator="equal">
      <formula>""" """</formula>
    </cfRule>
    <cfRule type="timePeriod" dxfId="1280" priority="248" timePeriod="today">
      <formula>FLOOR(H4,1)=TODAY()</formula>
    </cfRule>
  </conditionalFormatting>
  <conditionalFormatting sqref="B18">
    <cfRule type="cellIs" dxfId="1279" priority="235" operator="equal">
      <formula>"Z"</formula>
    </cfRule>
    <cfRule type="cellIs" dxfId="1278" priority="236" operator="equal">
      <formula>"KD"</formula>
    </cfRule>
    <cfRule type="cellIs" dxfId="1277" priority="237" operator="equal">
      <formula>"CV"</formula>
    </cfRule>
    <cfRule type="cellIs" dxfId="1276" priority="238" operator="equal">
      <formula>"V"</formula>
    </cfRule>
    <cfRule type="cellIs" dxfId="1275" priority="239" operator="equal">
      <formula>"F"</formula>
    </cfRule>
    <cfRule type="cellIs" dxfId="1274" priority="240" operator="equal">
      <formula>""" """</formula>
    </cfRule>
    <cfRule type="timePeriod" dxfId="1273" priority="241" timePeriod="today">
      <formula>FLOOR(B18,1)=TODAY()</formula>
    </cfRule>
  </conditionalFormatting>
  <conditionalFormatting sqref="B18">
    <cfRule type="cellIs" dxfId="1272" priority="228" operator="equal">
      <formula>"Z"</formula>
    </cfRule>
    <cfRule type="cellIs" dxfId="1271" priority="229" operator="equal">
      <formula>"KD"</formula>
    </cfRule>
    <cfRule type="cellIs" dxfId="1270" priority="230" operator="equal">
      <formula>"CV"</formula>
    </cfRule>
    <cfRule type="cellIs" dxfId="1269" priority="231" operator="equal">
      <formula>"V"</formula>
    </cfRule>
    <cfRule type="cellIs" dxfId="1268" priority="232" operator="equal">
      <formula>"F"</formula>
    </cfRule>
    <cfRule type="cellIs" dxfId="1267" priority="233" operator="equal">
      <formula>""" """</formula>
    </cfRule>
    <cfRule type="timePeriod" dxfId="1266" priority="234" timePeriod="today">
      <formula>FLOOR(B18,1)=TODAY()</formula>
    </cfRule>
  </conditionalFormatting>
  <conditionalFormatting sqref="I21">
    <cfRule type="cellIs" dxfId="1265" priority="227" stopIfTrue="1" operator="equal">
      <formula>""" """</formula>
    </cfRule>
  </conditionalFormatting>
  <conditionalFormatting sqref="O21">
    <cfRule type="cellIs" dxfId="1264" priority="226" stopIfTrue="1" operator="equal">
      <formula>""" """</formula>
    </cfRule>
  </conditionalFormatting>
  <conditionalFormatting sqref="U21">
    <cfRule type="cellIs" dxfId="1263" priority="225" stopIfTrue="1" operator="equal">
      <formula>""" """</formula>
    </cfRule>
  </conditionalFormatting>
  <conditionalFormatting sqref="AA21">
    <cfRule type="cellIs" dxfId="1262" priority="224" stopIfTrue="1" operator="equal">
      <formula>""" """</formula>
    </cfRule>
  </conditionalFormatting>
  <conditionalFormatting sqref="AF21:AG21">
    <cfRule type="cellIs" dxfId="1261" priority="223" stopIfTrue="1" operator="equal">
      <formula>""" """</formula>
    </cfRule>
  </conditionalFormatting>
  <conditionalFormatting sqref="H22">
    <cfRule type="cellIs" dxfId="1260" priority="222" stopIfTrue="1" operator="equal">
      <formula>""" """</formula>
    </cfRule>
  </conditionalFormatting>
  <conditionalFormatting sqref="N22">
    <cfRule type="cellIs" dxfId="1259" priority="221" stopIfTrue="1" operator="equal">
      <formula>""" """</formula>
    </cfRule>
  </conditionalFormatting>
  <conditionalFormatting sqref="T22">
    <cfRule type="cellIs" dxfId="1258" priority="220" stopIfTrue="1" operator="equal">
      <formula>""" """</formula>
    </cfRule>
  </conditionalFormatting>
  <conditionalFormatting sqref="Z22">
    <cfRule type="cellIs" dxfId="1257" priority="219" stopIfTrue="1" operator="equal">
      <formula>""" """</formula>
    </cfRule>
  </conditionalFormatting>
  <conditionalFormatting sqref="AF22">
    <cfRule type="cellIs" dxfId="1256" priority="218" stopIfTrue="1" operator="equal">
      <formula>""" """</formula>
    </cfRule>
  </conditionalFormatting>
  <conditionalFormatting sqref="F45:G45 B45 L45:M45 R45:S45 Y45 AD45:AE45 AJ45:AK45 B42:AK42 J44:M44 P44:S44 V44:Y44 AB44:AE44 AH44:AK44 C44:G44">
    <cfRule type="cellIs" dxfId="1255" priority="217" stopIfTrue="1" operator="equal">
      <formula>""" """</formula>
    </cfRule>
  </conditionalFormatting>
  <conditionalFormatting sqref="J45">
    <cfRule type="cellIs" dxfId="1254" priority="210" operator="equal">
      <formula>"Z"</formula>
    </cfRule>
    <cfRule type="cellIs" dxfId="1253" priority="211" operator="equal">
      <formula>"KD"</formula>
    </cfRule>
    <cfRule type="cellIs" dxfId="1252" priority="212" operator="equal">
      <formula>"CV"</formula>
    </cfRule>
    <cfRule type="cellIs" dxfId="1251" priority="213" operator="equal">
      <formula>"V"</formula>
    </cfRule>
    <cfRule type="cellIs" dxfId="1250" priority="214" operator="equal">
      <formula>"F"</formula>
    </cfRule>
    <cfRule type="cellIs" dxfId="1249" priority="215" operator="equal">
      <formula>""" """</formula>
    </cfRule>
    <cfRule type="timePeriod" dxfId="1248" priority="216" timePeriod="today">
      <formula>FLOOR(J45,1)=TODAY()</formula>
    </cfRule>
  </conditionalFormatting>
  <conditionalFormatting sqref="P45">
    <cfRule type="cellIs" dxfId="1247" priority="203" operator="equal">
      <formula>"Z"</formula>
    </cfRule>
    <cfRule type="cellIs" dxfId="1246" priority="204" operator="equal">
      <formula>"KD"</formula>
    </cfRule>
    <cfRule type="cellIs" dxfId="1245" priority="205" operator="equal">
      <formula>"CV"</formula>
    </cfRule>
    <cfRule type="cellIs" dxfId="1244" priority="206" operator="equal">
      <formula>"V"</formula>
    </cfRule>
    <cfRule type="cellIs" dxfId="1243" priority="207" operator="equal">
      <formula>"F"</formula>
    </cfRule>
    <cfRule type="cellIs" dxfId="1242" priority="208" operator="equal">
      <formula>""" """</formula>
    </cfRule>
    <cfRule type="timePeriod" dxfId="1241" priority="209" timePeriod="today">
      <formula>FLOOR(P45,1)=TODAY()</formula>
    </cfRule>
  </conditionalFormatting>
  <conditionalFormatting sqref="V45">
    <cfRule type="cellIs" dxfId="1240" priority="196" operator="equal">
      <formula>"Z"</formula>
    </cfRule>
    <cfRule type="cellIs" dxfId="1239" priority="197" operator="equal">
      <formula>"KD"</formula>
    </cfRule>
    <cfRule type="cellIs" dxfId="1238" priority="198" operator="equal">
      <formula>"CV"</formula>
    </cfRule>
    <cfRule type="cellIs" dxfId="1237" priority="199" operator="equal">
      <formula>"V"</formula>
    </cfRule>
    <cfRule type="cellIs" dxfId="1236" priority="200" operator="equal">
      <formula>"F"</formula>
    </cfRule>
    <cfRule type="cellIs" dxfId="1235" priority="201" operator="equal">
      <formula>""" """</formula>
    </cfRule>
    <cfRule type="timePeriod" dxfId="1234" priority="202" timePeriod="today">
      <formula>FLOOR(V45,1)=TODAY()</formula>
    </cfRule>
  </conditionalFormatting>
  <conditionalFormatting sqref="AB45">
    <cfRule type="cellIs" dxfId="1233" priority="189" operator="equal">
      <formula>"Z"</formula>
    </cfRule>
    <cfRule type="cellIs" dxfId="1232" priority="190" operator="equal">
      <formula>"KD"</formula>
    </cfRule>
    <cfRule type="cellIs" dxfId="1231" priority="191" operator="equal">
      <formula>"CV"</formula>
    </cfRule>
    <cfRule type="cellIs" dxfId="1230" priority="192" operator="equal">
      <formula>"V"</formula>
    </cfRule>
    <cfRule type="cellIs" dxfId="1229" priority="193" operator="equal">
      <formula>"F"</formula>
    </cfRule>
    <cfRule type="cellIs" dxfId="1228" priority="194" operator="equal">
      <formula>""" """</formula>
    </cfRule>
    <cfRule type="timePeriod" dxfId="1227" priority="195" timePeriod="today">
      <formula>FLOOR(AB45,1)=TODAY()</formula>
    </cfRule>
  </conditionalFormatting>
  <conditionalFormatting sqref="AH45">
    <cfRule type="cellIs" dxfId="1226" priority="182" operator="equal">
      <formula>"Z"</formula>
    </cfRule>
    <cfRule type="cellIs" dxfId="1225" priority="183" operator="equal">
      <formula>"KD"</formula>
    </cfRule>
    <cfRule type="cellIs" dxfId="1224" priority="184" operator="equal">
      <formula>"CV"</formula>
    </cfRule>
    <cfRule type="cellIs" dxfId="1223" priority="185" operator="equal">
      <formula>"V"</formula>
    </cfRule>
    <cfRule type="cellIs" dxfId="1222" priority="186" operator="equal">
      <formula>"F"</formula>
    </cfRule>
    <cfRule type="cellIs" dxfId="1221" priority="187" operator="equal">
      <formula>""" """</formula>
    </cfRule>
    <cfRule type="timePeriod" dxfId="1220" priority="188" timePeriod="today">
      <formula>FLOOR(AH45,1)=TODAY()</formula>
    </cfRule>
  </conditionalFormatting>
  <conditionalFormatting sqref="C41">
    <cfRule type="cellIs" dxfId="1219" priority="175" operator="equal">
      <formula>"Z"</formula>
    </cfRule>
    <cfRule type="cellIs" dxfId="1218" priority="176" operator="equal">
      <formula>"KD"</formula>
    </cfRule>
    <cfRule type="cellIs" dxfId="1217" priority="177" operator="equal">
      <formula>"CV"</formula>
    </cfRule>
    <cfRule type="cellIs" dxfId="1216" priority="178" operator="equal">
      <formula>"V"</formula>
    </cfRule>
    <cfRule type="cellIs" dxfId="1215" priority="179" operator="equal">
      <formula>"F"</formula>
    </cfRule>
    <cfRule type="cellIs" dxfId="1214" priority="180" operator="equal">
      <formula>""" """</formula>
    </cfRule>
    <cfRule type="timePeriod" dxfId="1213" priority="181" timePeriod="today">
      <formula>FLOOR(C41,1)=TODAY()</formula>
    </cfRule>
  </conditionalFormatting>
  <conditionalFormatting sqref="C41">
    <cfRule type="cellIs" dxfId="1212" priority="168" operator="equal">
      <formula>"Z"</formula>
    </cfRule>
    <cfRule type="cellIs" dxfId="1211" priority="169" operator="equal">
      <formula>"KD"</formula>
    </cfRule>
    <cfRule type="cellIs" dxfId="1210" priority="170" operator="equal">
      <formula>"CV"</formula>
    </cfRule>
    <cfRule type="cellIs" dxfId="1209" priority="171" operator="equal">
      <formula>"V"</formula>
    </cfRule>
    <cfRule type="cellIs" dxfId="1208" priority="172" operator="equal">
      <formula>"F"</formula>
    </cfRule>
    <cfRule type="cellIs" dxfId="1207" priority="173" operator="equal">
      <formula>""" """</formula>
    </cfRule>
    <cfRule type="timePeriod" dxfId="1206" priority="174" timePeriod="today">
      <formula>FLOOR(C41,1)=TODAY()</formula>
    </cfRule>
  </conditionalFormatting>
  <conditionalFormatting sqref="D41">
    <cfRule type="cellIs" dxfId="1205" priority="161" operator="equal">
      <formula>"Z"</formula>
    </cfRule>
    <cfRule type="cellIs" dxfId="1204" priority="162" operator="equal">
      <formula>"KD"</formula>
    </cfRule>
    <cfRule type="cellIs" dxfId="1203" priority="163" operator="equal">
      <formula>"CV"</formula>
    </cfRule>
    <cfRule type="cellIs" dxfId="1202" priority="164" operator="equal">
      <formula>"V"</formula>
    </cfRule>
    <cfRule type="cellIs" dxfId="1201" priority="165" operator="equal">
      <formula>"F"</formula>
    </cfRule>
    <cfRule type="cellIs" dxfId="1200" priority="166" operator="equal">
      <formula>""" """</formula>
    </cfRule>
    <cfRule type="timePeriod" dxfId="1199" priority="167" timePeriod="today">
      <formula>FLOOR(D41,1)=TODAY()</formula>
    </cfRule>
  </conditionalFormatting>
  <conditionalFormatting sqref="D41">
    <cfRule type="cellIs" dxfId="1198" priority="154" operator="equal">
      <formula>"Z"</formula>
    </cfRule>
    <cfRule type="cellIs" dxfId="1197" priority="155" operator="equal">
      <formula>"KD"</formula>
    </cfRule>
    <cfRule type="cellIs" dxfId="1196" priority="156" operator="equal">
      <formula>"CV"</formula>
    </cfRule>
    <cfRule type="cellIs" dxfId="1195" priority="157" operator="equal">
      <formula>"V"</formula>
    </cfRule>
    <cfRule type="cellIs" dxfId="1194" priority="158" operator="equal">
      <formula>"F"</formula>
    </cfRule>
    <cfRule type="cellIs" dxfId="1193" priority="159" operator="equal">
      <formula>""" """</formula>
    </cfRule>
    <cfRule type="timePeriod" dxfId="1192" priority="160" timePeriod="today">
      <formula>FLOOR(D41,1)=TODAY()</formula>
    </cfRule>
  </conditionalFormatting>
  <conditionalFormatting sqref="E41">
    <cfRule type="cellIs" dxfId="1191" priority="147" operator="equal">
      <formula>"Z"</formula>
    </cfRule>
    <cfRule type="cellIs" dxfId="1190" priority="148" operator="equal">
      <formula>"KD"</formula>
    </cfRule>
    <cfRule type="cellIs" dxfId="1189" priority="149" operator="equal">
      <formula>"CV"</formula>
    </cfRule>
    <cfRule type="cellIs" dxfId="1188" priority="150" operator="equal">
      <formula>"V"</formula>
    </cfRule>
    <cfRule type="cellIs" dxfId="1187" priority="151" operator="equal">
      <formula>"F"</formula>
    </cfRule>
    <cfRule type="cellIs" dxfId="1186" priority="152" operator="equal">
      <formula>""" """</formula>
    </cfRule>
    <cfRule type="timePeriod" dxfId="1185" priority="153" timePeriod="today">
      <formula>FLOOR(E41,1)=TODAY()</formula>
    </cfRule>
  </conditionalFormatting>
  <conditionalFormatting sqref="E41">
    <cfRule type="cellIs" dxfId="1184" priority="140" operator="equal">
      <formula>"Z"</formula>
    </cfRule>
    <cfRule type="cellIs" dxfId="1183" priority="141" operator="equal">
      <formula>"KD"</formula>
    </cfRule>
    <cfRule type="cellIs" dxfId="1182" priority="142" operator="equal">
      <formula>"CV"</formula>
    </cfRule>
    <cfRule type="cellIs" dxfId="1181" priority="143" operator="equal">
      <formula>"V"</formula>
    </cfRule>
    <cfRule type="cellIs" dxfId="1180" priority="144" operator="equal">
      <formula>"F"</formula>
    </cfRule>
    <cfRule type="cellIs" dxfId="1179" priority="145" operator="equal">
      <formula>""" """</formula>
    </cfRule>
    <cfRule type="timePeriod" dxfId="1178" priority="146" timePeriod="today">
      <formula>FLOOR(E41,1)=TODAY()</formula>
    </cfRule>
  </conditionalFormatting>
  <conditionalFormatting sqref="F41">
    <cfRule type="cellIs" dxfId="1177" priority="133" operator="equal">
      <formula>"Z"</formula>
    </cfRule>
    <cfRule type="cellIs" dxfId="1176" priority="134" operator="equal">
      <formula>"KD"</formula>
    </cfRule>
    <cfRule type="cellIs" dxfId="1175" priority="135" operator="equal">
      <formula>"CV"</formula>
    </cfRule>
    <cfRule type="cellIs" dxfId="1174" priority="136" operator="equal">
      <formula>"V"</formula>
    </cfRule>
    <cfRule type="cellIs" dxfId="1173" priority="137" operator="equal">
      <formula>"F"</formula>
    </cfRule>
    <cfRule type="cellIs" dxfId="1172" priority="138" operator="equal">
      <formula>""" """</formula>
    </cfRule>
    <cfRule type="timePeriod" dxfId="1171" priority="139" timePeriod="today">
      <formula>FLOOR(F41,1)=TODAY()</formula>
    </cfRule>
  </conditionalFormatting>
  <conditionalFormatting sqref="F41">
    <cfRule type="cellIs" dxfId="1170" priority="126" operator="equal">
      <formula>"Z"</formula>
    </cfRule>
    <cfRule type="cellIs" dxfId="1169" priority="127" operator="equal">
      <formula>"KD"</formula>
    </cfRule>
    <cfRule type="cellIs" dxfId="1168" priority="128" operator="equal">
      <formula>"CV"</formula>
    </cfRule>
    <cfRule type="cellIs" dxfId="1167" priority="129" operator="equal">
      <formula>"V"</formula>
    </cfRule>
    <cfRule type="cellIs" dxfId="1166" priority="130" operator="equal">
      <formula>"F"</formula>
    </cfRule>
    <cfRule type="cellIs" dxfId="1165" priority="131" operator="equal">
      <formula>""" """</formula>
    </cfRule>
    <cfRule type="timePeriod" dxfId="1164" priority="132" timePeriod="today">
      <formula>FLOOR(F41,1)=TODAY()</formula>
    </cfRule>
  </conditionalFormatting>
  <conditionalFormatting sqref="G41">
    <cfRule type="cellIs" dxfId="1163" priority="119" operator="equal">
      <formula>"Z"</formula>
    </cfRule>
    <cfRule type="cellIs" dxfId="1162" priority="120" operator="equal">
      <formula>"KD"</formula>
    </cfRule>
    <cfRule type="cellIs" dxfId="1161" priority="121" operator="equal">
      <formula>"CV"</formula>
    </cfRule>
    <cfRule type="cellIs" dxfId="1160" priority="122" operator="equal">
      <formula>"V"</formula>
    </cfRule>
    <cfRule type="cellIs" dxfId="1159" priority="123" operator="equal">
      <formula>"F"</formula>
    </cfRule>
    <cfRule type="cellIs" dxfId="1158" priority="124" operator="equal">
      <formula>""" """</formula>
    </cfRule>
    <cfRule type="timePeriod" dxfId="1157" priority="125" timePeriod="today">
      <formula>FLOOR(G41,1)=TODAY()</formula>
    </cfRule>
  </conditionalFormatting>
  <conditionalFormatting sqref="G41">
    <cfRule type="cellIs" dxfId="1156" priority="112" operator="equal">
      <formula>"Z"</formula>
    </cfRule>
    <cfRule type="cellIs" dxfId="1155" priority="113" operator="equal">
      <formula>"KD"</formula>
    </cfRule>
    <cfRule type="cellIs" dxfId="1154" priority="114" operator="equal">
      <formula>"CV"</formula>
    </cfRule>
    <cfRule type="cellIs" dxfId="1153" priority="115" operator="equal">
      <formula>"V"</formula>
    </cfRule>
    <cfRule type="cellIs" dxfId="1152" priority="116" operator="equal">
      <formula>"F"</formula>
    </cfRule>
    <cfRule type="cellIs" dxfId="1151" priority="117" operator="equal">
      <formula>""" """</formula>
    </cfRule>
    <cfRule type="timePeriod" dxfId="1150" priority="118" timePeriod="today">
      <formula>FLOOR(G41,1)=TODAY()</formula>
    </cfRule>
  </conditionalFormatting>
  <conditionalFormatting sqref="H41">
    <cfRule type="cellIs" dxfId="1149" priority="105" operator="equal">
      <formula>"Z"</formula>
    </cfRule>
    <cfRule type="cellIs" dxfId="1148" priority="106" operator="equal">
      <formula>"KD"</formula>
    </cfRule>
    <cfRule type="cellIs" dxfId="1147" priority="107" operator="equal">
      <formula>"CV"</formula>
    </cfRule>
    <cfRule type="cellIs" dxfId="1146" priority="108" operator="equal">
      <formula>"V"</formula>
    </cfRule>
    <cfRule type="cellIs" dxfId="1145" priority="109" operator="equal">
      <formula>"F"</formula>
    </cfRule>
    <cfRule type="cellIs" dxfId="1144" priority="110" operator="equal">
      <formula>""" """</formula>
    </cfRule>
    <cfRule type="timePeriod" dxfId="1143" priority="111" timePeriod="today">
      <formula>FLOOR(H41,1)=TODAY()</formula>
    </cfRule>
  </conditionalFormatting>
  <conditionalFormatting sqref="H41">
    <cfRule type="cellIs" dxfId="1142" priority="98" operator="equal">
      <formula>"Z"</formula>
    </cfRule>
    <cfRule type="cellIs" dxfId="1141" priority="99" operator="equal">
      <formula>"KD"</formula>
    </cfRule>
    <cfRule type="cellIs" dxfId="1140" priority="100" operator="equal">
      <formula>"CV"</formula>
    </cfRule>
    <cfRule type="cellIs" dxfId="1139" priority="101" operator="equal">
      <formula>"V"</formula>
    </cfRule>
    <cfRule type="cellIs" dxfId="1138" priority="102" operator="equal">
      <formula>"F"</formula>
    </cfRule>
    <cfRule type="cellIs" dxfId="1137" priority="103" operator="equal">
      <formula>""" """</formula>
    </cfRule>
    <cfRule type="timePeriod" dxfId="1136" priority="104" timePeriod="today">
      <formula>FLOOR(H41,1)=TODAY()</formula>
    </cfRule>
  </conditionalFormatting>
  <conditionalFormatting sqref="I41:AK41">
    <cfRule type="cellIs" dxfId="1135" priority="91" operator="equal">
      <formula>"Z"</formula>
    </cfRule>
    <cfRule type="cellIs" dxfId="1134" priority="92" operator="equal">
      <formula>"KD"</formula>
    </cfRule>
    <cfRule type="cellIs" dxfId="1133" priority="93" operator="equal">
      <formula>"CV"</formula>
    </cfRule>
    <cfRule type="cellIs" dxfId="1132" priority="94" operator="equal">
      <formula>"V"</formula>
    </cfRule>
    <cfRule type="cellIs" dxfId="1131" priority="95" operator="equal">
      <formula>"F"</formula>
    </cfRule>
    <cfRule type="cellIs" dxfId="1130" priority="96" operator="equal">
      <formula>""" """</formula>
    </cfRule>
    <cfRule type="timePeriod" dxfId="1129" priority="97" timePeriod="today">
      <formula>FLOOR(I41,1)=TODAY()</formula>
    </cfRule>
  </conditionalFormatting>
  <conditionalFormatting sqref="I41:AK41">
    <cfRule type="cellIs" dxfId="1128" priority="84" operator="equal">
      <formula>"Z"</formula>
    </cfRule>
    <cfRule type="cellIs" dxfId="1127" priority="85" operator="equal">
      <formula>"KD"</formula>
    </cfRule>
    <cfRule type="cellIs" dxfId="1126" priority="86" operator="equal">
      <formula>"CV"</formula>
    </cfRule>
    <cfRule type="cellIs" dxfId="1125" priority="87" operator="equal">
      <formula>"V"</formula>
    </cfRule>
    <cfRule type="cellIs" dxfId="1124" priority="88" operator="equal">
      <formula>"F"</formula>
    </cfRule>
    <cfRule type="cellIs" dxfId="1123" priority="89" operator="equal">
      <formula>""" """</formula>
    </cfRule>
    <cfRule type="timePeriod" dxfId="1122" priority="90" timePeriod="today">
      <formula>FLOOR(I41,1)=TODAY()</formula>
    </cfRule>
  </conditionalFormatting>
  <conditionalFormatting sqref="B41">
    <cfRule type="cellIs" dxfId="1121" priority="77" operator="equal">
      <formula>"Z"</formula>
    </cfRule>
    <cfRule type="cellIs" dxfId="1120" priority="78" operator="equal">
      <formula>"KD"</formula>
    </cfRule>
    <cfRule type="cellIs" dxfId="1119" priority="79" operator="equal">
      <formula>"CV"</formula>
    </cfRule>
    <cfRule type="cellIs" dxfId="1118" priority="80" operator="equal">
      <formula>"V"</formula>
    </cfRule>
    <cfRule type="cellIs" dxfId="1117" priority="81" operator="equal">
      <formula>"F"</formula>
    </cfRule>
    <cfRule type="cellIs" dxfId="1116" priority="82" operator="equal">
      <formula>""" """</formula>
    </cfRule>
  </conditionalFormatting>
  <conditionalFormatting sqref="B41">
    <cfRule type="cellIs" dxfId="1115" priority="71" operator="equal">
      <formula>"Z"</formula>
    </cfRule>
    <cfRule type="cellIs" dxfId="1114" priority="72" operator="equal">
      <formula>"KD"</formula>
    </cfRule>
    <cfRule type="cellIs" dxfId="1113" priority="73" operator="equal">
      <formula>"CV"</formula>
    </cfRule>
    <cfRule type="cellIs" dxfId="1112" priority="74" operator="equal">
      <formula>"V"</formula>
    </cfRule>
    <cfRule type="cellIs" dxfId="1111" priority="75" operator="equal">
      <formula>"F"</formula>
    </cfRule>
    <cfRule type="cellIs" dxfId="1110" priority="76" operator="equal">
      <formula>""" """</formula>
    </cfRule>
  </conditionalFormatting>
  <conditionalFormatting sqref="I44">
    <cfRule type="cellIs" dxfId="1109" priority="70" stopIfTrue="1" operator="equal">
      <formula>""" """</formula>
    </cfRule>
  </conditionalFormatting>
  <conditionalFormatting sqref="O44">
    <cfRule type="cellIs" dxfId="1108" priority="69" stopIfTrue="1" operator="equal">
      <formula>""" """</formula>
    </cfRule>
  </conditionalFormatting>
  <conditionalFormatting sqref="U44">
    <cfRule type="cellIs" dxfId="1107" priority="68" stopIfTrue="1" operator="equal">
      <formula>""" """</formula>
    </cfRule>
  </conditionalFormatting>
  <conditionalFormatting sqref="AA44">
    <cfRule type="cellIs" dxfId="1106" priority="67" stopIfTrue="1" operator="equal">
      <formula>""" """</formula>
    </cfRule>
  </conditionalFormatting>
  <conditionalFormatting sqref="AG44">
    <cfRule type="cellIs" dxfId="1105" priority="66" stopIfTrue="1" operator="equal">
      <formula>""" """</formula>
    </cfRule>
  </conditionalFormatting>
  <conditionalFormatting sqref="H45">
    <cfRule type="cellIs" dxfId="1104" priority="65" stopIfTrue="1" operator="equal">
      <formula>""" """</formula>
    </cfRule>
  </conditionalFormatting>
  <conditionalFormatting sqref="N45">
    <cfRule type="cellIs" dxfId="1103" priority="64" stopIfTrue="1" operator="equal">
      <formula>""" """</formula>
    </cfRule>
  </conditionalFormatting>
  <conditionalFormatting sqref="T45">
    <cfRule type="cellIs" dxfId="1102" priority="63" stopIfTrue="1" operator="equal">
      <formula>""" """</formula>
    </cfRule>
  </conditionalFormatting>
  <conditionalFormatting sqref="Z45">
    <cfRule type="cellIs" dxfId="1101" priority="62" stopIfTrue="1" operator="equal">
      <formula>""" """</formula>
    </cfRule>
  </conditionalFormatting>
  <conditionalFormatting sqref="AF45">
    <cfRule type="cellIs" dxfId="1100" priority="61" stopIfTrue="1" operator="equal">
      <formula>""" """</formula>
    </cfRule>
  </conditionalFormatting>
  <conditionalFormatting sqref="B14:AK16 B13:Q13 S13:AK13 B4:AK12">
    <cfRule type="timePeriod" dxfId="1099" priority="83" timePeriod="today">
      <formula>FLOOR(B4,1)=TODAY()</formula>
    </cfRule>
  </conditionalFormatting>
  <conditionalFormatting sqref="B13:Q13 S13:AK13 B5:AK12">
    <cfRule type="containsText" dxfId="1098" priority="56" operator="containsText" text="vuil">
      <formula>NOT(ISERROR(SEARCH("vuil",B5)))</formula>
    </cfRule>
  </conditionalFormatting>
  <conditionalFormatting sqref="B27:AK36">
    <cfRule type="containsText" dxfId="1097" priority="55" operator="containsText" text="vuil">
      <formula>NOT(ISERROR(SEARCH("vuil",B27)))</formula>
    </cfRule>
  </conditionalFormatting>
  <conditionalFormatting sqref="B43">
    <cfRule type="cellIs" dxfId="1096" priority="51" stopIfTrue="1" operator="equal">
      <formula>""" """</formula>
    </cfRule>
  </conditionalFormatting>
  <conditionalFormatting sqref="C43:AK43">
    <cfRule type="cellIs" dxfId="1095" priority="50" stopIfTrue="1" operator="equal">
      <formula>""" """</formula>
    </cfRule>
  </conditionalFormatting>
  <conditionalFormatting sqref="AG47:AG48">
    <cfRule type="expression" dxfId="1094" priority="35">
      <formula>IF($X$50&lt;35,$X$50-35,"geen")</formula>
    </cfRule>
    <cfRule type="expression" dxfId="1093" priority="36">
      <formula>IF($X$50&gt;35,$X$50-35,"geen")</formula>
    </cfRule>
  </conditionalFormatting>
  <conditionalFormatting sqref="X48:Y48">
    <cfRule type="containsText" dxfId="1092" priority="10" operator="containsText" text="Geen">
      <formula>NOT(ISERROR(SEARCH("Geen",X48)))</formula>
    </cfRule>
    <cfRule type="cellIs" dxfId="1091" priority="11" operator="greaterThan">
      <formula>0</formula>
    </cfRule>
  </conditionalFormatting>
  <conditionalFormatting sqref="X49:Y49">
    <cfRule type="containsText" dxfId="1090" priority="7" operator="containsText" text="Geen">
      <formula>NOT(ISERROR(SEARCH("Geen",X49)))</formula>
    </cfRule>
    <cfRule type="cellIs" dxfId="1089" priority="8" operator="greaterThan">
      <formula>0</formula>
    </cfRule>
  </conditionalFormatting>
  <conditionalFormatting sqref="X50:Y50">
    <cfRule type="containsText" dxfId="1088" priority="5" operator="containsText" text="Geen">
      <formula>NOT(ISERROR(SEARCH("Geen",X50)))</formula>
    </cfRule>
    <cfRule type="cellIs" dxfId="1087" priority="6" operator="greaterThan">
      <formula>0</formula>
    </cfRule>
  </conditionalFormatting>
  <conditionalFormatting sqref="X51:Y51">
    <cfRule type="containsText" dxfId="1086" priority="3" operator="containsText" text="Geen">
      <formula>NOT(ISERROR(SEARCH("Geen",X51)))</formula>
    </cfRule>
    <cfRule type="cellIs" dxfId="1085" priority="4" operator="greaterThan">
      <formula>0</formula>
    </cfRule>
  </conditionalFormatting>
  <conditionalFormatting sqref="X52:Y52">
    <cfRule type="containsText" dxfId="1084" priority="1" operator="containsText" text="Geen">
      <formula>NOT(ISERROR(SEARCH("Geen",X52)))</formula>
    </cfRule>
    <cfRule type="cellIs" dxfId="1083" priority="2" operator="greaterThan">
      <formula>0</formula>
    </cfRule>
  </conditionalFormatting>
  <dataValidations disablePrompts="1" count="3">
    <dataValidation type="whole" allowBlank="1" showInputMessage="1" showErrorMessage="1" sqref="B1">
      <formula1>1900</formula1>
      <formula2>2200</formula2>
    </dataValidation>
    <dataValidation type="whole" allowBlank="1" showInputMessage="1" showErrorMessage="1" errorTitle="Fout" error="Vul hier het maandnummer in. (1 - 12)" sqref="U40">
      <formula1>1</formula1>
      <formula2>12</formula2>
    </dataValidation>
    <dataValidation type="whole" allowBlank="1" showInputMessage="1" showErrorMessage="1" errorTitle="Fout" error="Vul hier het dagnummer in. (1 - 31)" sqref="T40">
      <formula1>1</formula1>
      <formula2>31</formula2>
    </dataValidation>
  </dataValidations>
  <printOptions horizontalCentered="1"/>
  <pageMargins left="0.23622047244094491" right="0.23622047244094491" top="0.39370078740157483" bottom="0.31496062992125984" header="0.27559055118110237" footer="0.19685039370078741"/>
  <pageSetup paperSize="9" scale="101" orientation="portrait" r:id="rId1"/>
  <headerFooter alignWithMargins="0"/>
  <ignoredErrors>
    <ignoredError sqref="R6:AK6 Z3 H26:AK27 C27:E27 H3:X3 C39:E39 B8:B16 R14:AK17 S13:AA13 AC13:AK13 C29:E29 C28 C37:E38 C36 H37:AK41 H36 L36:O36 R10:AK10 S9:V9 R18:R19 X9:AK9 AF3 R12:AK12 R11:V11 X11:AK11 C31:D31 C30 C33:D33 C32 C35:E35 C34 H29:AK29 H28:I28 L28:O28 H31:AK31 H30:I30 L30:O30 H33:AK33 H32:I32 L32:O32 H35:AK35 H34:I34 L34:O34 S28:V28 S30:V30 R32:V32 R34:V34 R36:V36 AC28:AG28 AC30:AH30 AC34:AH34 AD36:AE36 E33 E31 E30 E32 E34 AK28 AK30 AK32 AK34 X28:AA28 X30:AA30 X32:AH32 X34:AA34 X36:AA36 R8:AK8 R7:AH7 AJ7:AK7 AG36:AK36"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Spinner 1">
              <controlPr locked="0" defaultSize="0" print="0" autoPict="0">
                <anchor moveWithCells="1" sizeWithCells="1">
                  <from>
                    <xdr:col>0</xdr:col>
                    <xdr:colOff>142875</xdr:colOff>
                    <xdr:row>0</xdr:row>
                    <xdr:rowOff>57150</xdr:rowOff>
                  </from>
                  <to>
                    <xdr:col>0</xdr:col>
                    <xdr:colOff>381000</xdr:colOff>
                    <xdr:row>1</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E115"/>
  <sheetViews>
    <sheetView showGridLines="0" showZeros="0" zoomScaleNormal="100" workbookViewId="0">
      <pane xSplit="1" topLeftCell="B1" activePane="topRight" state="frozen"/>
      <selection pane="topRight" activeCell="AA50" sqref="AA50"/>
    </sheetView>
  </sheetViews>
  <sheetFormatPr defaultColWidth="9.140625" defaultRowHeight="13.5" customHeight="1" x14ac:dyDescent="0.2"/>
  <cols>
    <col min="1" max="1" width="15" style="355" customWidth="1"/>
    <col min="2" max="2" width="4.7109375" style="355" customWidth="1"/>
    <col min="3" max="37" width="4.7109375" style="249" customWidth="1"/>
    <col min="38" max="39" width="4.5703125" style="249" customWidth="1"/>
    <col min="40" max="42" width="4.85546875" style="249" customWidth="1"/>
    <col min="43" max="44" width="4.85546875" style="240" customWidth="1"/>
    <col min="45" max="5228" width="4.85546875" style="249" customWidth="1"/>
    <col min="5229" max="5229" width="0" style="249" hidden="1" customWidth="1"/>
    <col min="5230" max="16384" width="9.140625" style="249"/>
  </cols>
  <sheetData>
    <row r="1" spans="1:41" s="54" customFormat="1" ht="21.75" customHeight="1" x14ac:dyDescent="0.2">
      <c r="A1" s="237"/>
      <c r="B1" s="238"/>
      <c r="C1" s="453">
        <f ca="1">TODAY()</f>
        <v>42659</v>
      </c>
      <c r="D1" s="454"/>
      <c r="E1" s="454"/>
      <c r="G1" s="54">
        <f ca="1">WEEKNUM(C1,1)</f>
        <v>43</v>
      </c>
      <c r="T1" s="239"/>
      <c r="AL1" s="240"/>
    </row>
    <row r="2" spans="1:41" ht="16.5" customHeight="1" thickBot="1" x14ac:dyDescent="0.25">
      <c r="A2" s="241">
        <f>jaar</f>
        <v>2017</v>
      </c>
      <c r="B2" s="242">
        <f>DATEVALUE("01/01/"&amp;$A$2)</f>
        <v>42736</v>
      </c>
      <c r="C2" s="243"/>
      <c r="D2" s="244"/>
      <c r="E2" s="244"/>
      <c r="F2" s="244"/>
      <c r="G2" s="244"/>
      <c r="H2" s="245">
        <f>DATEVALUE("01/02/"&amp;$A$2)</f>
        <v>42767</v>
      </c>
      <c r="I2" s="246"/>
      <c r="J2" s="54"/>
      <c r="K2" s="54"/>
      <c r="L2" s="54"/>
      <c r="M2" s="54"/>
      <c r="N2" s="245">
        <f>DATEVALUE("01/03/"&amp;$A$2)</f>
        <v>42795</v>
      </c>
      <c r="O2" s="246"/>
      <c r="P2" s="54"/>
      <c r="Q2" s="54"/>
      <c r="R2" s="54"/>
      <c r="S2" s="54"/>
      <c r="T2" s="247">
        <f>DATEVALUE("01/04/"&amp;$A$2)</f>
        <v>42826</v>
      </c>
      <c r="U2" s="248"/>
      <c r="V2" s="240"/>
      <c r="W2" s="240"/>
      <c r="X2" s="240"/>
      <c r="Y2" s="240"/>
      <c r="Z2" s="247">
        <f>DATEVALUE("01/05/"&amp;$A$2)</f>
        <v>42856</v>
      </c>
      <c r="AA2" s="248"/>
      <c r="AB2" s="240"/>
      <c r="AC2" s="240"/>
      <c r="AD2" s="240"/>
      <c r="AE2" s="240"/>
      <c r="AF2" s="247">
        <f>DATEVALUE("01/06/"&amp;$A$2)</f>
        <v>42887</v>
      </c>
      <c r="AG2" s="248"/>
      <c r="AH2" s="240"/>
      <c r="AI2" s="240"/>
      <c r="AJ2" s="240"/>
      <c r="AK2" s="240"/>
    </row>
    <row r="3" spans="1:41" ht="16.5" customHeight="1" x14ac:dyDescent="0.2">
      <c r="A3" s="250"/>
      <c r="B3" s="251">
        <f>1+INT((B2-DATE(YEAR(B2+4-WEEKDAY(B2+6)),1,5)+WEEKDAY(DATE(YEAR(B2+4-WEEKDAY(B2+6)),1,3)))/7)</f>
        <v>52</v>
      </c>
      <c r="C3" s="252">
        <f>IF(C4="","",1+INT((C4-DATE(YEAR(C4+4-WEEKDAY(C4+6)),1,5)+WEEKDAY(DATE(YEAR(C4+4-WEEKDAY(C4+6)),1,3)))/7))</f>
        <v>1</v>
      </c>
      <c r="D3" s="253">
        <f>IF(D4="","",1+INT((D4-DATE(YEAR(D4+4-WEEKDAY(D4+6)),1,5)+WEEKDAY(DATE(YEAR(D4+4-WEEKDAY(D4+6)),1,3)))/7))</f>
        <v>2</v>
      </c>
      <c r="E3" s="254">
        <f>IF(E4="","",1+INT((E4-DATE(YEAR(E4+4-WEEKDAY(E4+6)),1,5)+WEEKDAY(DATE(YEAR(E4+4-WEEKDAY(E4+6)),1,3)))/7))</f>
        <v>3</v>
      </c>
      <c r="F3" s="253">
        <f>IF(F4="","",1+INT((F4-DATE(YEAR(F4+4-WEEKDAY(F4+6)),1,5)+WEEKDAY(DATE(YEAR(F4+4-WEEKDAY(F4+6)),1,3)))/7))</f>
        <v>4</v>
      </c>
      <c r="G3" s="252">
        <f>IF(G4="","",1+INT((G4-DATE(YEAR(G4+4-WEEKDAY(G4+6)),1,5)+WEEKDAY(DATE(YEAR(G4+4-WEEKDAY(G4+6)),1,3)))/7))</f>
        <v>5</v>
      </c>
      <c r="H3" s="253">
        <f>1+INT((H2-DATE(YEAR(H2+4-WEEKDAY(H2+6)),1,5)+WEEKDAY(DATE(YEAR(H2+4-WEEKDAY(H2+6)),1,3)))/7)</f>
        <v>5</v>
      </c>
      <c r="I3" s="255">
        <f>IF(I4="","",1+INT((I4-DATE(YEAR(I4+4-WEEKDAY(I4+6)),1,5)+WEEKDAY(DATE(YEAR(I4+4-WEEKDAY(I4+6)),1,3)))/7))</f>
        <v>6</v>
      </c>
      <c r="J3" s="254">
        <f>IF(J4="","",1+INT((J4-DATE(YEAR(J4+4-WEEKDAY(J4+6)),1,5)+WEEKDAY(DATE(YEAR(J4+4-WEEKDAY(J4+6)),1,3)))/7))</f>
        <v>7</v>
      </c>
      <c r="K3" s="253">
        <f>IF(K4="","",1+INT((K4-DATE(YEAR(K4+4-WEEKDAY(K4+6)),1,5)+WEEKDAY(DATE(YEAR(K4+4-WEEKDAY(K4+6)),1,3)))/7))</f>
        <v>8</v>
      </c>
      <c r="L3" s="253">
        <f>IF(L4="","",1+INT((L4-DATE(YEAR(L4+4-WEEKDAY(L4+6)),1,5)+WEEKDAY(DATE(YEAR(L4+4-WEEKDAY(L4+6)),1,3)))/7))</f>
        <v>9</v>
      </c>
      <c r="M3" s="252" t="str">
        <f>IF(M4="","",1+INT((M4-DATE(YEAR(M4+4-WEEKDAY(M4+6)),1,5)+WEEKDAY(DATE(YEAR(M4+4-WEEKDAY(M4+6)),1,3)))/7))</f>
        <v/>
      </c>
      <c r="N3" s="253">
        <f>1+INT((N2-DATE(YEAR(N2+4-WEEKDAY(N2+6)),1,5)+WEEKDAY(DATE(YEAR(N2+4-WEEKDAY(N2+6)),1,3)))/7)</f>
        <v>9</v>
      </c>
      <c r="O3" s="255">
        <f>IF(O4="","",1+INT((O4-DATE(YEAR(O4+4-WEEKDAY(O4+6)),1,5)+WEEKDAY(DATE(YEAR(O4+4-WEEKDAY(O4+6)),1,3)))/7))</f>
        <v>10</v>
      </c>
      <c r="P3" s="254">
        <f>IF(P4="","",1+INT((P4-DATE(YEAR(P4+4-WEEKDAY(P4+6)),1,5)+WEEKDAY(DATE(YEAR(P4+4-WEEKDAY(P4+6)),1,3)))/7))</f>
        <v>11</v>
      </c>
      <c r="Q3" s="253">
        <f>IF(Q4="","",1+INT((Q4-DATE(YEAR(Q4+4-WEEKDAY(Q4+6)),1,5)+WEEKDAY(DATE(YEAR(Q4+4-WEEKDAY(Q4+6)),1,3)))/7))</f>
        <v>12</v>
      </c>
      <c r="R3" s="253">
        <f>IF(R4="","",1+INT((R4-DATE(YEAR(R4+4-WEEKDAY(R4+6)),1,5)+WEEKDAY(DATE(YEAR(R4+4-WEEKDAY(R4+6)),1,3)))/7))</f>
        <v>13</v>
      </c>
      <c r="S3" s="252" t="str">
        <f>IF(S4="","",1+INT((S4-DATE(YEAR(S4+4-WEEKDAY(S4+6)),1,5)+WEEKDAY(DATE(YEAR(S4+4-WEEKDAY(S4+6)),1,3)))/7))</f>
        <v/>
      </c>
      <c r="T3" s="256">
        <f>1+INT((T2-DATE(YEAR(T2+4-WEEKDAY(T2+6)),1,5)+WEEKDAY(DATE(YEAR(T2+4-WEEKDAY(T2+6)),1,3)))/7)</f>
        <v>13</v>
      </c>
      <c r="U3" s="257">
        <f>IF(U4="","",1+INT((U4-DATE(YEAR(U4+4-WEEKDAY(U4+6)),1,5)+WEEKDAY(DATE(YEAR(U4+4-WEEKDAY(U4+6)),1,3)))/7))</f>
        <v>14</v>
      </c>
      <c r="V3" s="376">
        <f>IF(V4="","",1+INT((V4-DATE(YEAR(V4+4-WEEKDAY(V4+6)),1,5)+WEEKDAY(DATE(YEAR(V4+4-WEEKDAY(V4+6)),1,3)))/7))</f>
        <v>15</v>
      </c>
      <c r="W3" s="257">
        <f>IF(W4="","",1+INT((W4-DATE(YEAR(W4+4-WEEKDAY(W4+6)),1,5)+WEEKDAY(DATE(YEAR(W4+4-WEEKDAY(W4+6)),1,3)))/7))</f>
        <v>16</v>
      </c>
      <c r="X3" s="256">
        <f>IF(X4="","",1+INT((X4-DATE(YEAR(X4+4-WEEKDAY(X4+6)),1,5)+WEEKDAY(DATE(YEAR(X4+4-WEEKDAY(X4+6)),1,3)))/7))</f>
        <v>17</v>
      </c>
      <c r="Y3" s="256" t="str">
        <f>IF(Y4="","",1+INT((Y4-DATE(YEAR(Y4+4-WEEKDAY(Y4+6)),1,5)+WEEKDAY(DATE(YEAR(Y4+4-WEEKDAY(Y4+6)),1,3)))/7))</f>
        <v/>
      </c>
      <c r="Z3" s="258">
        <f>1+INT((Z2-DATE(YEAR(Z2+4-WEEKDAY(Z2+6)),1,5)+WEEKDAY(DATE(YEAR(Z2+4-WEEKDAY(Z2+6)),1,3)))/7)</f>
        <v>18</v>
      </c>
      <c r="AA3" s="257">
        <f>IF(AA4="","",1+INT((AA4-DATE(YEAR(AA4+4-WEEKDAY(AA4+6)),1,5)+WEEKDAY(DATE(YEAR(AA4+4-WEEKDAY(AA4+6)),1,3)))/7))</f>
        <v>19</v>
      </c>
      <c r="AB3" s="158">
        <f>IF(AB4="","",1+INT((AB4-DATE(YEAR(AB4+4-WEEKDAY(AB4+6)),1,5)+WEEKDAY(DATE(YEAR(AB4+4-WEEKDAY(AB4+6)),1,3)))/7))</f>
        <v>20</v>
      </c>
      <c r="AC3" s="257">
        <f>IF(AC4="","",1+INT((AC4-DATE(YEAR(AC4+4-WEEKDAY(AC4+6)),1,5)+WEEKDAY(DATE(YEAR(AC4+4-WEEKDAY(AC4+6)),1,3)))/7))</f>
        <v>21</v>
      </c>
      <c r="AD3" s="256">
        <f>IF(AD4="","",1+INT((AD4-DATE(YEAR(AD4+4-WEEKDAY(AD4+6)),1,5)+WEEKDAY(DATE(YEAR(AD4+4-WEEKDAY(AD4+6)),1,3)))/7))</f>
        <v>22</v>
      </c>
      <c r="AE3" s="256" t="str">
        <f>IF(AE4="","",1+INT((AE4-DATE(YEAR(AE4+4-WEEKDAY(AE4+6)),1,5)+WEEKDAY(DATE(YEAR(AE4+4-WEEKDAY(AE4+6)),1,3)))/7))</f>
        <v/>
      </c>
      <c r="AF3" s="258">
        <f>1+INT((AF2-DATE(YEAR(AF2+4-WEEKDAY(AF2+6)),1,5)+WEEKDAY(DATE(YEAR(AF2+4-WEEKDAY(AF2+6)),1,3)))/7)</f>
        <v>22</v>
      </c>
      <c r="AG3" s="376">
        <f>IF(AG4="","",1+INT((AG4-DATE(YEAR(AG4+4-WEEKDAY(AG4+6)),1,5)+WEEKDAY(DATE(YEAR(AG4+4-WEEKDAY(AG4+6)),1,3)))/7))</f>
        <v>23</v>
      </c>
      <c r="AH3" s="258">
        <f>IF(AH4="","",1+INT((AH4-DATE(YEAR(AH4+4-WEEKDAY(AH4+6)),1,5)+WEEKDAY(DATE(YEAR(AH4+4-WEEKDAY(AH4+6)),1,3)))/7))</f>
        <v>24</v>
      </c>
      <c r="AI3" s="257">
        <f>IF(AI4="","",1+INT((AI4-DATE(YEAR(AI4+4-WEEKDAY(AI4+6)),1,5)+WEEKDAY(DATE(YEAR(AI4+4-WEEKDAY(AI4+6)),1,3)))/7))</f>
        <v>25</v>
      </c>
      <c r="AJ3" s="256">
        <f>IF(AJ4="","",1+INT((AJ4-DATE(YEAR(AJ4+4-WEEKDAY(AJ4+6)),1,5)+WEEKDAY(DATE(YEAR(AJ4+4-WEEKDAY(AJ4+6)),1,3)))/7))</f>
        <v>26</v>
      </c>
      <c r="AK3" s="259" t="str">
        <f>IF(AK4="","",1+INT((AK4-DATE(YEAR(AK4+4-WEEKDAY(AK4+6)),1,5)+WEEKDAY(DATE(YEAR(AK4+4-WEEKDAY(AK4+6)),1,3)))/7))</f>
        <v/>
      </c>
    </row>
    <row r="4" spans="1:41" s="54" customFormat="1" ht="12" customHeight="1" x14ac:dyDescent="0.2">
      <c r="A4" s="19" t="s">
        <v>0</v>
      </c>
      <c r="B4" s="260" t="str">
        <f>IF(TEXT(B2,"dddd")=$A4,B2,"")</f>
        <v/>
      </c>
      <c r="C4" s="261">
        <f>B16+1</f>
        <v>42737</v>
      </c>
      <c r="D4" s="262">
        <f>C16+1</f>
        <v>42744</v>
      </c>
      <c r="E4" s="263">
        <f>D16+1</f>
        <v>42751</v>
      </c>
      <c r="F4" s="262">
        <f>IF(AND(E16&lt;&gt;"",IF(ISERROR(TEXT(E16+1,"mmm")),"",TEXT(E16+1,"mmm"))=TEXT(B2,"mmm")),E16+1,"")</f>
        <v>42758</v>
      </c>
      <c r="G4" s="264">
        <f>IF(AND(F16&lt;&gt;"",IF(ISERROR(TEXT(F16+1,"mmm")),"",TEXT(F16+1,"mmm"))=TEXT(B2,"mmm")),F16+1,"")</f>
        <v>42765</v>
      </c>
      <c r="H4" s="262" t="str">
        <f>IF(TEXT(H2,"dddd")=$A4,H2,"")</f>
        <v/>
      </c>
      <c r="I4" s="261">
        <f>H16+1</f>
        <v>42772</v>
      </c>
      <c r="J4" s="263">
        <f>I16+1</f>
        <v>42779</v>
      </c>
      <c r="K4" s="265">
        <f>J16+1</f>
        <v>42786</v>
      </c>
      <c r="L4" s="262">
        <f>IF(AND(K16&lt;&gt;"",IF(ISERROR(TEXT(K16+1,"mmm")),"",TEXT(K16+1,"mmm"))=TEXT(H2,"mmm")),K16+1,"")</f>
        <v>42793</v>
      </c>
      <c r="M4" s="266" t="str">
        <f>IF(AND(L16&lt;&gt;"",IF(ISERROR(TEXT(L16+1,"mmm")),"",TEXT(L16+1,"mmm"))=TEXT(H2,"mmm")),L16+1,"")</f>
        <v/>
      </c>
      <c r="N4" s="260" t="str">
        <f>IF(TEXT(N2,"dddd")=$A4,N2,"")</f>
        <v/>
      </c>
      <c r="O4" s="261">
        <f>N16+1</f>
        <v>42800</v>
      </c>
      <c r="P4" s="263">
        <f>O16+1</f>
        <v>42807</v>
      </c>
      <c r="Q4" s="267">
        <f>P16+1</f>
        <v>42814</v>
      </c>
      <c r="R4" s="262">
        <f>IF(AND(Q16&lt;&gt;"",IF(ISERROR(TEXT(Q16+1,"mmm")),"",TEXT(Q16+1,"mmm"))=TEXT(N2,"mmm")),Q16+1,"")</f>
        <v>42821</v>
      </c>
      <c r="S4" s="264" t="str">
        <f>IF(AND(R16&lt;&gt;"",IF(ISERROR(TEXT(R16+1,"mmm")),"",TEXT(R16+1,"mmm"))=TEXT(N2,"mmm")),R16+1,"")</f>
        <v/>
      </c>
      <c r="T4" s="262" t="str">
        <f>IF(TEXT(T2,"dddd")=$A4,T2,"")</f>
        <v/>
      </c>
      <c r="U4" s="261">
        <f>T16+1</f>
        <v>42828</v>
      </c>
      <c r="V4" s="263">
        <f>U16+1</f>
        <v>42835</v>
      </c>
      <c r="W4" s="267">
        <f>V16+1</f>
        <v>42842</v>
      </c>
      <c r="X4" s="262">
        <f>IF(AND(W16&lt;&gt;"",IF(ISERROR(TEXT(W16+1,"mmm")),"",TEXT(W16+1,"mmm"))=TEXT(T2,"mmm")),W16+1,"")</f>
        <v>42849</v>
      </c>
      <c r="Y4" s="266" t="str">
        <f>IF(AND(X16&lt;&gt;"",IF(ISERROR(TEXT(X16+1,"mmm")),"",TEXT(X16+1,"mmm"))=TEXT(T2,"mmm")),X16+1,"")</f>
        <v/>
      </c>
      <c r="Z4" s="260">
        <f>IF(TEXT(Z2,"dddd")=$A4,Z2,"")</f>
        <v>42856</v>
      </c>
      <c r="AA4" s="261">
        <f>Z16+1</f>
        <v>42863</v>
      </c>
      <c r="AB4" s="263">
        <f>AA16+1</f>
        <v>42870</v>
      </c>
      <c r="AC4" s="267">
        <f>AB16+1</f>
        <v>42877</v>
      </c>
      <c r="AD4" s="262">
        <f>IF(AND(AC16&lt;&gt;"",IF(ISERROR(TEXT(AC16+1,"mmm")),"",TEXT(AC16+1,"mmm"))=TEXT(Z2,"mmm")),AC16+1,"")</f>
        <v>42884</v>
      </c>
      <c r="AE4" s="264" t="str">
        <f>IF(AND(AD16&lt;&gt;"",IF(ISERROR(TEXT(AD16+1,"mmm")),"",TEXT(AD16+1,"mmm"))=TEXT(Z2,"mmm")),AD16+1,"")</f>
        <v/>
      </c>
      <c r="AF4" s="262" t="str">
        <f>IF(TEXT(AF2,"dddd")=$A4,AF2,"")</f>
        <v/>
      </c>
      <c r="AG4" s="263">
        <f>AF16+1</f>
        <v>42891</v>
      </c>
      <c r="AH4" s="262">
        <f>AG16+1</f>
        <v>42898</v>
      </c>
      <c r="AI4" s="261">
        <f>AH16+1</f>
        <v>42905</v>
      </c>
      <c r="AJ4" s="262">
        <f>IF(AND(AI16&lt;&gt;"",IF(ISERROR(TEXT(AI16+1,"mmm")),"",TEXT(AI16+1,"mmm"))=TEXT(AF2,"mmm")),AI16+1,"")</f>
        <v>42912</v>
      </c>
      <c r="AK4" s="264" t="str">
        <f>IF(AND(AJ16&lt;&gt;"",IF(ISERROR(TEXT(AJ16+1,"mmm")),"",TEXT(AJ16+1,"mmm"))=TEXT(AF2,"mmm")),AJ16+1,"")</f>
        <v/>
      </c>
      <c r="AM4" s="98"/>
      <c r="AO4" s="54">
        <v>0</v>
      </c>
    </row>
    <row r="5" spans="1:41" s="54" customFormat="1" ht="12" customHeight="1" x14ac:dyDescent="0.2">
      <c r="A5" s="268"/>
      <c r="B5" s="269" t="str">
        <f>IF(ISNA(VLOOKUP(B4,feestdagen,5,0))=TRUE," ","F")</f>
        <v xml:space="preserve"> </v>
      </c>
      <c r="C5" s="270"/>
      <c r="D5" s="97"/>
      <c r="E5" s="271"/>
      <c r="F5" s="97"/>
      <c r="G5" s="272"/>
      <c r="H5" s="97"/>
      <c r="I5" s="270"/>
      <c r="J5" s="271"/>
      <c r="K5" s="273"/>
      <c r="L5" s="97"/>
      <c r="M5" s="274"/>
      <c r="N5" s="269"/>
      <c r="O5" s="270"/>
      <c r="P5" s="271"/>
      <c r="Q5" s="275"/>
      <c r="R5" s="97" t="str">
        <f>IF(ISNA(VLOOKUP(R4,feestdagen,5,0))=TRUE," ","F")</f>
        <v xml:space="preserve"> </v>
      </c>
      <c r="S5" s="272"/>
      <c r="T5" s="97" t="str">
        <f>IF(ISNA(VLOOKUP(T4,feestdagen,5,0))=TRUE," ","F")</f>
        <v xml:space="preserve"> </v>
      </c>
      <c r="U5" s="270" t="str">
        <f>IF(ISNA(VLOOKUP(U4,feestdagen,5,0))=TRUE," ","F")</f>
        <v xml:space="preserve"> </v>
      </c>
      <c r="V5" s="271" t="str">
        <f>IF(ISNA(VLOOKUP(V4,feestdagen,5,0))=TRUE," ","F")</f>
        <v xml:space="preserve"> </v>
      </c>
      <c r="W5" s="275" t="s">
        <v>77</v>
      </c>
      <c r="X5" s="97"/>
      <c r="Y5" s="274"/>
      <c r="Z5" s="269" t="str">
        <f t="shared" ref="Z5:AH5" si="0">IF(ISNA(VLOOKUP(Z4,feestdagen,5,0))=TRUE," ","F")</f>
        <v>F</v>
      </c>
      <c r="AA5" s="270" t="str">
        <f t="shared" si="0"/>
        <v xml:space="preserve"> </v>
      </c>
      <c r="AB5" s="271" t="str">
        <f t="shared" si="0"/>
        <v xml:space="preserve"> </v>
      </c>
      <c r="AC5" s="275" t="str">
        <f t="shared" si="0"/>
        <v xml:space="preserve"> </v>
      </c>
      <c r="AD5" s="97" t="str">
        <f t="shared" si="0"/>
        <v xml:space="preserve"> </v>
      </c>
      <c r="AE5" s="272" t="str">
        <f t="shared" si="0"/>
        <v xml:space="preserve"> </v>
      </c>
      <c r="AF5" s="97" t="str">
        <f t="shared" si="0"/>
        <v xml:space="preserve"> </v>
      </c>
      <c r="AG5" s="271" t="str">
        <f t="shared" si="0"/>
        <v>F</v>
      </c>
      <c r="AH5" s="97" t="str">
        <f t="shared" si="0"/>
        <v xml:space="preserve"> </v>
      </c>
      <c r="AI5" s="270" t="s">
        <v>77</v>
      </c>
      <c r="AJ5" s="97"/>
      <c r="AK5" s="272"/>
      <c r="AM5" s="98"/>
    </row>
    <row r="6" spans="1:41" ht="12" customHeight="1" x14ac:dyDescent="0.2">
      <c r="A6" s="19" t="s">
        <v>1</v>
      </c>
      <c r="B6" s="260" t="str">
        <f>IF(AND(B4="",TEXT(B2,"dddd")=$A6),B2,IF(AND(B4&lt;&gt;""),B4+1,""))</f>
        <v/>
      </c>
      <c r="C6" s="261">
        <f>C4+1</f>
        <v>42738</v>
      </c>
      <c r="D6" s="262">
        <f>D4+1</f>
        <v>42745</v>
      </c>
      <c r="E6" s="263">
        <f>E4+1</f>
        <v>42752</v>
      </c>
      <c r="F6" s="262">
        <f>IF(AND(F4&lt;&gt;"",IF(ISERROR(TEXT(F4+1,"mmm")),"",TEXT(F4+1,"mmm"))=TEXT(B2,"mmm")),F4+1,"")</f>
        <v>42759</v>
      </c>
      <c r="G6" s="264">
        <f>IF(AND(G4&lt;&gt;"",IF(ISERROR(TEXT(G4+1,"mmm")),"",TEXT(G4+1,"mmm"))=TEXT(B2,"mmm")),G4+1,"")</f>
        <v>42766</v>
      </c>
      <c r="H6" s="262" t="str">
        <f>IF(AND(H4="",TEXT(H2,"dddd")=$A6),H2,IF(AND(H4&lt;&gt;""),H4+1,""))</f>
        <v/>
      </c>
      <c r="I6" s="261">
        <f>I4+1</f>
        <v>42773</v>
      </c>
      <c r="J6" s="263">
        <f>J4+1</f>
        <v>42780</v>
      </c>
      <c r="K6" s="267">
        <f>K4+1</f>
        <v>42787</v>
      </c>
      <c r="L6" s="262">
        <f>IF(AND(L4&lt;&gt;"",IF(ISERROR(TEXT(L4+1,"mmm")),"",TEXT(L4+1,"mmm"))=TEXT(H2,"mmm")),L4+1,"")</f>
        <v>42794</v>
      </c>
      <c r="M6" s="266" t="str">
        <f>IF(AND(M4&lt;&gt;"",IF(ISERROR(TEXT(M4+1,"mmm")),"",TEXT(M4+1,"mmm"))=TEXT(H2,"mmm")),M4+1,"")</f>
        <v/>
      </c>
      <c r="N6" s="260" t="str">
        <f>IF(AND(N4="",TEXT(N2,"dddd")=$A6),N2,IF(AND(N4&lt;&gt;""),N4+1,""))</f>
        <v/>
      </c>
      <c r="O6" s="261">
        <f>O4+1</f>
        <v>42801</v>
      </c>
      <c r="P6" s="263">
        <f>P4+1</f>
        <v>42808</v>
      </c>
      <c r="Q6" s="267">
        <f>Q4+1</f>
        <v>42815</v>
      </c>
      <c r="R6" s="262">
        <f>IF(AND(R4&lt;&gt;"",IF(ISERROR(TEXT(R4+1,"mmm")),"",TEXT(R4+1,"mmm"))=TEXT(N2,"mmm")),R4+1,"")</f>
        <v>42822</v>
      </c>
      <c r="S6" s="264" t="str">
        <f>IF(AND(S4&lt;&gt;"",IF(ISERROR(TEXT(S4+1,"mmm")),"",TEXT(S4+1,"mmm"))=TEXT(N2,"mmm")),S4+1,"")</f>
        <v/>
      </c>
      <c r="T6" s="262" t="str">
        <f>IF(AND(T4="",TEXT(T2,"dddd")=$A6),T2,IF(AND(T4&lt;&gt;""),T4+1,""))</f>
        <v/>
      </c>
      <c r="U6" s="261">
        <f>U4+1</f>
        <v>42829</v>
      </c>
      <c r="V6" s="263">
        <f>V4+1</f>
        <v>42836</v>
      </c>
      <c r="W6" s="267">
        <f>W4+1</f>
        <v>42843</v>
      </c>
      <c r="X6" s="262">
        <f>IF(AND(X4&lt;&gt;"",IF(ISERROR(TEXT(X4+1,"mmm")),"",TEXT(X4+1,"mmm"))=TEXT(T2,"mmm")),X4+1,"")</f>
        <v>42850</v>
      </c>
      <c r="Y6" s="266" t="str">
        <f>IF(AND(Y4&lt;&gt;"",IF(ISERROR(TEXT(Y4+1,"mmm")),"",TEXT(Y4+1,"mmm"))=TEXT(T2,"mmm")),Y4+1,"")</f>
        <v/>
      </c>
      <c r="Z6" s="260">
        <f>IF(AND(Z4="",TEXT(Z2,"dddd")=$A6),Z2,IF(AND(Z4&lt;&gt;""),Z4+1,""))</f>
        <v>42857</v>
      </c>
      <c r="AA6" s="261">
        <f>AA4+1</f>
        <v>42864</v>
      </c>
      <c r="AB6" s="263">
        <f>AB4+1</f>
        <v>42871</v>
      </c>
      <c r="AC6" s="267">
        <f>AC4+1</f>
        <v>42878</v>
      </c>
      <c r="AD6" s="262">
        <f>IF(AND(AD4&lt;&gt;"",IF(ISERROR(TEXT(AD4+1,"mmm")),"",TEXT(AD4+1,"mmm"))=TEXT(Z2,"mmm")),AD4+1,"")</f>
        <v>42885</v>
      </c>
      <c r="AE6" s="264" t="str">
        <f>IF(AND(AE4&lt;&gt;"",IF(ISERROR(TEXT(AE4+1,"mmm")),"",TEXT(AE4+1,"mmm"))=TEXT(Z2,"mmm")),AE4+1,"")</f>
        <v/>
      </c>
      <c r="AF6" s="262" t="str">
        <f>IF(AND(AF4="",TEXT(AF2,"dddd")=$A6),AF2,IF(AND(AF4&lt;&gt;""),AF4+1,""))</f>
        <v/>
      </c>
      <c r="AG6" s="263">
        <f>AG4+1</f>
        <v>42892</v>
      </c>
      <c r="AH6" s="262">
        <f>AH4+1</f>
        <v>42899</v>
      </c>
      <c r="AI6" s="261">
        <f>AI4+1</f>
        <v>42906</v>
      </c>
      <c r="AJ6" s="262">
        <f>IF(AND(AJ4&lt;&gt;"",IF(ISERROR(TEXT(AJ4+1,"mmm")),"",TEXT(AJ4+1,"mmm"))=TEXT(AF2,"mmm")),AJ4+1,"")</f>
        <v>42913</v>
      </c>
      <c r="AK6" s="264" t="str">
        <f>IF(AND(AK4&lt;&gt;"",IF(ISERROR(TEXT(AK4+1,"mmm")),"",TEXT(AK4+1,"mmm"))=TEXT(AF2,"mmm")),AK4+1,"")</f>
        <v/>
      </c>
      <c r="AM6" s="98"/>
      <c r="AN6" s="54"/>
    </row>
    <row r="7" spans="1:41" s="54" customFormat="1" ht="12" customHeight="1" x14ac:dyDescent="0.2">
      <c r="A7" s="268"/>
      <c r="B7" s="269" t="str">
        <f>IF(ISNA(VLOOKUP(B6,feestdagen,5,0))=TRUE," ","F")</f>
        <v xml:space="preserve"> </v>
      </c>
      <c r="C7" s="270"/>
      <c r="D7" s="97"/>
      <c r="E7" s="271"/>
      <c r="F7" s="97"/>
      <c r="G7" s="272"/>
      <c r="H7" s="97"/>
      <c r="I7" s="270"/>
      <c r="J7" s="271"/>
      <c r="K7" s="275"/>
      <c r="L7" s="97"/>
      <c r="M7" s="274"/>
      <c r="N7" s="269"/>
      <c r="O7" s="270"/>
      <c r="P7" s="271"/>
      <c r="Q7" s="275"/>
      <c r="R7" s="97" t="str">
        <f>IF(ISNA(VLOOKUP(R6,feestdagen,5,0))=TRUE," ","F")</f>
        <v xml:space="preserve"> </v>
      </c>
      <c r="S7" s="272"/>
      <c r="T7" s="97" t="str">
        <f>IF(ISNA(VLOOKUP(T6,feestdagen,5,0))=TRUE," ","F")</f>
        <v xml:space="preserve"> </v>
      </c>
      <c r="U7" s="270" t="str">
        <f>IF(ISNA(VLOOKUP(U6,feestdagen,5,0))=TRUE," ","F")</f>
        <v xml:space="preserve"> </v>
      </c>
      <c r="V7" s="271" t="str">
        <f>IF(ISNA(VLOOKUP(V6,feestdagen,5,0))=TRUE," ","F")</f>
        <v xml:space="preserve"> </v>
      </c>
      <c r="W7" s="275" t="str">
        <f>IF(ISNA(VLOOKUP(W6,feestdagen,5,0))=TRUE," ","F")</f>
        <v xml:space="preserve"> </v>
      </c>
      <c r="X7" s="97"/>
      <c r="Y7" s="274"/>
      <c r="Z7" s="269" t="str">
        <f t="shared" ref="Z7:AH7" si="1">IF(ISNA(VLOOKUP(Z6,feestdagen,5,0))=TRUE," ","F")</f>
        <v xml:space="preserve"> </v>
      </c>
      <c r="AA7" s="270" t="str">
        <f t="shared" si="1"/>
        <v xml:space="preserve"> </v>
      </c>
      <c r="AB7" s="271" t="str">
        <f t="shared" si="1"/>
        <v xml:space="preserve"> </v>
      </c>
      <c r="AC7" s="275" t="s">
        <v>77</v>
      </c>
      <c r="AD7" s="97" t="str">
        <f t="shared" si="1"/>
        <v xml:space="preserve"> </v>
      </c>
      <c r="AE7" s="272" t="str">
        <f t="shared" si="1"/>
        <v xml:space="preserve"> </v>
      </c>
      <c r="AF7" s="97" t="str">
        <f t="shared" si="1"/>
        <v xml:space="preserve"> </v>
      </c>
      <c r="AG7" s="271" t="str">
        <f t="shared" si="1"/>
        <v xml:space="preserve"> </v>
      </c>
      <c r="AH7" s="97" t="str">
        <f t="shared" si="1"/>
        <v xml:space="preserve"> </v>
      </c>
      <c r="AI7" s="270" t="s">
        <v>77</v>
      </c>
      <c r="AJ7" s="97"/>
      <c r="AK7" s="272"/>
      <c r="AM7" s="98"/>
    </row>
    <row r="8" spans="1:41" ht="12" customHeight="1" x14ac:dyDescent="0.2">
      <c r="A8" s="19" t="s">
        <v>2</v>
      </c>
      <c r="B8" s="260" t="str">
        <f>IF(AND(B6="",TEXT(B2,"dddd")=$A8),B2,IF(AND(B6&lt;&gt;""),B6+1,""))</f>
        <v/>
      </c>
      <c r="C8" s="261">
        <f>C6+1</f>
        <v>42739</v>
      </c>
      <c r="D8" s="262">
        <f>D6+1</f>
        <v>42746</v>
      </c>
      <c r="E8" s="263">
        <f>E6+1</f>
        <v>42753</v>
      </c>
      <c r="F8" s="262">
        <f>IF(AND(F6&lt;&gt;"",IF(ISERROR(TEXT(F6+1,"mmm")),"",TEXT(F6+1,"mmm"))=TEXT(B2,"mmm")),F6+1,"")</f>
        <v>42760</v>
      </c>
      <c r="G8" s="264" t="str">
        <f>IF(AND(G6&lt;&gt;"",IF(ISERROR(TEXT(G6+1,"mmm")),"",TEXT(G6+1,"mmm"))=TEXT(B2,"mmm")),G6+1,"")</f>
        <v/>
      </c>
      <c r="H8" s="262">
        <f>IF(AND(H6="",TEXT(H2,"dddd")=$A8),H2,IF(AND(H6&lt;&gt;""),H6+1,""))</f>
        <v>42767</v>
      </c>
      <c r="I8" s="261">
        <f>I6+1</f>
        <v>42774</v>
      </c>
      <c r="J8" s="263">
        <f>J6+1</f>
        <v>42781</v>
      </c>
      <c r="K8" s="267">
        <f>K6+1</f>
        <v>42788</v>
      </c>
      <c r="L8" s="262" t="str">
        <f>IF(AND(L6&lt;&gt;"",IF(ISERROR(TEXT(L6+1,"mmm")),"",TEXT(L6+1,"mmm"))=TEXT(H2,"mmm")),L6+1,"")</f>
        <v/>
      </c>
      <c r="M8" s="266" t="str">
        <f>IF(AND(M6&lt;&gt;"",IF(ISERROR(TEXT(M6+1,"mmm")),"",TEXT(M6+1,"mmm"))=TEXT(H2,"mmm")),M6+1,"")</f>
        <v/>
      </c>
      <c r="N8" s="260">
        <f>IF(AND(N6="",TEXT(N2,"dddd")=$A8),N2,IF(AND(N6&lt;&gt;""),N6+1,""))</f>
        <v>42795</v>
      </c>
      <c r="O8" s="261">
        <f>O6+1</f>
        <v>42802</v>
      </c>
      <c r="P8" s="263">
        <f>P6+1</f>
        <v>42809</v>
      </c>
      <c r="Q8" s="267">
        <f>Q6+1</f>
        <v>42816</v>
      </c>
      <c r="R8" s="262">
        <f>IF(AND(R6&lt;&gt;"",IF(ISERROR(TEXT(R6+1,"mmm")),"",TEXT(R6+1,"mmm"))=TEXT(N2,"mmm")),R6+1,"")</f>
        <v>42823</v>
      </c>
      <c r="S8" s="264" t="str">
        <f>IF(AND(S6&lt;&gt;"",IF(ISERROR(TEXT(S6+1,"mmm")),"",TEXT(S6+1,"mmm"))=TEXT(N2,"mmm")),S6+1,"")</f>
        <v/>
      </c>
      <c r="T8" s="262" t="str">
        <f>IF(AND(T6="",TEXT(T2,"dddd")=$A8),T2,IF(AND(T6&lt;&gt;""),T6+1,""))</f>
        <v/>
      </c>
      <c r="U8" s="261">
        <f>U6+1</f>
        <v>42830</v>
      </c>
      <c r="V8" s="263">
        <f>V6+1</f>
        <v>42837</v>
      </c>
      <c r="W8" s="267">
        <f>W6+1</f>
        <v>42844</v>
      </c>
      <c r="X8" s="262">
        <f>IF(AND(X6&lt;&gt;"",IF(ISERROR(TEXT(X6+1,"mmm")),"",TEXT(X6+1,"mmm"))=TEXT(T2,"mmm")),X6+1,"")</f>
        <v>42851</v>
      </c>
      <c r="Y8" s="266" t="str">
        <f>IF(AND(Y6&lt;&gt;"",IF(ISERROR(TEXT(Y6+1,"mmm")),"",TEXT(Y6+1,"mmm"))=TEXT(T2,"mmm")),Y6+1,"")</f>
        <v/>
      </c>
      <c r="Z8" s="260">
        <f>IF(AND(Z6="",TEXT(Z2,"dddd")=$A8),Z2,IF(AND(Z6&lt;&gt;""),Z6+1,""))</f>
        <v>42858</v>
      </c>
      <c r="AA8" s="261">
        <f>AA6+1</f>
        <v>42865</v>
      </c>
      <c r="AB8" s="263">
        <f>AB6+1</f>
        <v>42872</v>
      </c>
      <c r="AC8" s="267">
        <f>AC6+1</f>
        <v>42879</v>
      </c>
      <c r="AD8" s="262">
        <f>IF(AND(AD6&lt;&gt;"",IF(ISERROR(TEXT(AD6+1,"mmm")),"",TEXT(AD6+1,"mmm"))=TEXT(Z2,"mmm")),AD6+1,"")</f>
        <v>42886</v>
      </c>
      <c r="AE8" s="264" t="str">
        <f>IF(AND(AE6&lt;&gt;"",IF(ISERROR(TEXT(AE6+1,"mmm")),"",TEXT(AE6+1,"mmm"))=TEXT(Z2,"mmm")),AE6+1,"")</f>
        <v/>
      </c>
      <c r="AF8" s="262" t="str">
        <f>IF(AND(AF6="",TEXT(AF2,"dddd")=$A8),AF2,IF(AND(AF6&lt;&gt;""),AF6+1,""))</f>
        <v/>
      </c>
      <c r="AG8" s="263">
        <f>AG6+1</f>
        <v>42893</v>
      </c>
      <c r="AH8" s="262">
        <f>AH6+1</f>
        <v>42900</v>
      </c>
      <c r="AI8" s="261">
        <f>AI6+1</f>
        <v>42907</v>
      </c>
      <c r="AJ8" s="262">
        <f>IF(AND(AJ6&lt;&gt;"",IF(ISERROR(TEXT(AJ6+1,"mmm")),"",TEXT(AJ6+1,"mmm"))=TEXT(AF2,"mmm")),AJ6+1,"")</f>
        <v>42914</v>
      </c>
      <c r="AK8" s="264" t="str">
        <f>IF(AND(AK6&lt;&gt;"",IF(ISERROR(TEXT(AK6+1,"mmm")),"",TEXT(AK6+1,"mmm"))=TEXT(AF2,"mmm")),AK6+1,"")</f>
        <v/>
      </c>
      <c r="AM8" s="98"/>
      <c r="AN8" s="54"/>
    </row>
    <row r="9" spans="1:41" s="54" customFormat="1" ht="12" customHeight="1" x14ac:dyDescent="0.2">
      <c r="A9" s="268"/>
      <c r="B9" s="269" t="str">
        <f>IF(ISNA(VLOOKUP(B8,feestdagen,5,0))=TRUE," ","F")</f>
        <v xml:space="preserve"> </v>
      </c>
      <c r="C9" s="270"/>
      <c r="D9" s="97"/>
      <c r="E9" s="271"/>
      <c r="F9" s="97"/>
      <c r="G9" s="272"/>
      <c r="H9" s="97"/>
      <c r="I9" s="270"/>
      <c r="J9" s="271"/>
      <c r="K9" s="275"/>
      <c r="L9" s="97"/>
      <c r="M9" s="274"/>
      <c r="N9" s="269"/>
      <c r="O9" s="270"/>
      <c r="P9" s="271"/>
      <c r="Q9" s="275"/>
      <c r="R9" s="97"/>
      <c r="S9" s="272"/>
      <c r="T9" s="97" t="str">
        <f>IF(ISNA(VLOOKUP(T8,feestdagen,5,0))=TRUE," ","F")</f>
        <v xml:space="preserve"> </v>
      </c>
      <c r="U9" s="270" t="str">
        <f>IF(ISNA(VLOOKUP(U8,feestdagen,5,0))=TRUE," ","F")</f>
        <v xml:space="preserve"> </v>
      </c>
      <c r="V9" s="271" t="str">
        <f>IF(ISNA(VLOOKUP(V8,feestdagen,5,0))=TRUE," ","F")</f>
        <v xml:space="preserve"> </v>
      </c>
      <c r="W9" s="275"/>
      <c r="X9" s="97"/>
      <c r="Y9" s="274"/>
      <c r="Z9" s="269" t="str">
        <f t="shared" ref="Z9:AG9" si="2">IF(ISNA(VLOOKUP(Z8,feestdagen,5,0))=TRUE," ","F")</f>
        <v xml:space="preserve"> </v>
      </c>
      <c r="AA9" s="270" t="str">
        <f t="shared" si="2"/>
        <v xml:space="preserve"> </v>
      </c>
      <c r="AB9" s="271" t="str">
        <f t="shared" si="2"/>
        <v xml:space="preserve"> </v>
      </c>
      <c r="AC9" s="275" t="s">
        <v>77</v>
      </c>
      <c r="AD9" s="97" t="str">
        <f t="shared" si="2"/>
        <v xml:space="preserve"> </v>
      </c>
      <c r="AE9" s="272" t="str">
        <f t="shared" si="2"/>
        <v xml:space="preserve"> </v>
      </c>
      <c r="AF9" s="97" t="str">
        <f t="shared" si="2"/>
        <v xml:space="preserve"> </v>
      </c>
      <c r="AG9" s="271" t="str">
        <f t="shared" si="2"/>
        <v xml:space="preserve"> </v>
      </c>
      <c r="AH9" s="276"/>
      <c r="AI9" s="270" t="s">
        <v>77</v>
      </c>
      <c r="AJ9" s="97"/>
      <c r="AK9" s="272"/>
    </row>
    <row r="10" spans="1:41" ht="12" customHeight="1" x14ac:dyDescent="0.2">
      <c r="A10" s="19" t="s">
        <v>3</v>
      </c>
      <c r="B10" s="260" t="str">
        <f>IF(AND(B8="",TEXT(B2,"dddd")=$A10),B2,IF(AND(B8&lt;&gt;""),B8+1,""))</f>
        <v/>
      </c>
      <c r="C10" s="261">
        <f>C8+1</f>
        <v>42740</v>
      </c>
      <c r="D10" s="262">
        <f>D8+1</f>
        <v>42747</v>
      </c>
      <c r="E10" s="263">
        <f>E8+1</f>
        <v>42754</v>
      </c>
      <c r="F10" s="262">
        <f>IF(AND(F8&lt;&gt;"",IF(ISERROR(TEXT(F8+1,"mmm")),"",TEXT(F8+1,"mmm"))=TEXT(B2,"mmm")),F8+1,"")</f>
        <v>42761</v>
      </c>
      <c r="G10" s="264" t="str">
        <f>IF(AND(G8&lt;&gt;"",IF(ISERROR(TEXT(G8+1,"mmm")),"",TEXT(G8+1,"mmm"))=TEXT(B2,"mmm")),G8+1,"")</f>
        <v/>
      </c>
      <c r="H10" s="262">
        <f>IF(AND(H8="",TEXT(H2,"dddd")=$A10),H2,IF(AND(H8&lt;&gt;""),H8+1,""))</f>
        <v>42768</v>
      </c>
      <c r="I10" s="261">
        <f>I8+1</f>
        <v>42775</v>
      </c>
      <c r="J10" s="263">
        <f>J8+1</f>
        <v>42782</v>
      </c>
      <c r="K10" s="267">
        <f>K8+1</f>
        <v>42789</v>
      </c>
      <c r="L10" s="262" t="str">
        <f>IF(AND(L8&lt;&gt;"",IF(ISERROR(TEXT(L8+1,"mmm")),"",TEXT(L8+1,"mmm"))=TEXT(H2,"mmm")),L8+1,"")</f>
        <v/>
      </c>
      <c r="M10" s="266" t="str">
        <f>IF(AND(M8&lt;&gt;"",IF(ISERROR(TEXT(M8+1,"mmm")),"",TEXT(M8+1,"mmm"))=TEXT(H2,"mmm")),M8+1,"")</f>
        <v/>
      </c>
      <c r="N10" s="260">
        <f>IF(AND(N8="",TEXT(N2,"dddd")=$A10),N2,IF(AND(N8&lt;&gt;""),N8+1,""))</f>
        <v>42796</v>
      </c>
      <c r="O10" s="261">
        <f>O8+1</f>
        <v>42803</v>
      </c>
      <c r="P10" s="263">
        <f>P8+1</f>
        <v>42810</v>
      </c>
      <c r="Q10" s="267">
        <f>Q8+1</f>
        <v>42817</v>
      </c>
      <c r="R10" s="262">
        <f>IF(AND(R8&lt;&gt;"",IF(ISERROR(TEXT(R8+1,"mmm")),"",TEXT(R8+1,"mmm"))=TEXT(N2,"mmm")),R8+1,"")</f>
        <v>42824</v>
      </c>
      <c r="S10" s="264" t="str">
        <f>IF(AND(S8&lt;&gt;"",IF(ISERROR(TEXT(S8+1,"mmm")),"",TEXT(S8+1,"mmm"))=TEXT(N2,"mmm")),S8+1,"")</f>
        <v/>
      </c>
      <c r="T10" s="262" t="str">
        <f>IF(AND(T8="",TEXT(T2,"dddd")=$A10),T2,IF(AND(T8&lt;&gt;""),T8+1,""))</f>
        <v/>
      </c>
      <c r="U10" s="261">
        <f>U8+1</f>
        <v>42831</v>
      </c>
      <c r="V10" s="263">
        <f>V8+1</f>
        <v>42838</v>
      </c>
      <c r="W10" s="267">
        <f>W8+1</f>
        <v>42845</v>
      </c>
      <c r="X10" s="262">
        <f>IF(AND(X8&lt;&gt;"",IF(ISERROR(TEXT(X8+1,"mmm")),"",TEXT(X8+1,"mmm"))=TEXT(T2,"mmm")),X8+1,"")</f>
        <v>42852</v>
      </c>
      <c r="Y10" s="266" t="str">
        <f>IF(AND(Y8&lt;&gt;"",IF(ISERROR(TEXT(Y8+1,"mmm")),"",TEXT(Y8+1,"mmm"))=TEXT(T2,"mmm")),Y8+1,"")</f>
        <v/>
      </c>
      <c r="Z10" s="260">
        <f>IF(AND(Z8="",TEXT(Z2,"dddd")=$A10),Z2,IF(AND(Z8&lt;&gt;""),Z8+1,""))</f>
        <v>42859</v>
      </c>
      <c r="AA10" s="261">
        <f>AA8+1</f>
        <v>42866</v>
      </c>
      <c r="AB10" s="263">
        <f>AB8+1</f>
        <v>42873</v>
      </c>
      <c r="AC10" s="267">
        <f>AC8+1</f>
        <v>42880</v>
      </c>
      <c r="AD10" s="262" t="str">
        <f>IF(AND(AD8&lt;&gt;"",IF(ISERROR(TEXT(AD8+1,"mmm")),"",TEXT(AD8+1,"mmm"))=TEXT(Z2,"mmm")),AD8+1,"")</f>
        <v/>
      </c>
      <c r="AE10" s="264" t="str">
        <f>IF(AND(AE8&lt;&gt;"",IF(ISERROR(TEXT(AE8+1,"mmm")),"",TEXT(AE8+1,"mmm"))=TEXT(Z2,"mmm")),AE8+1,"")</f>
        <v/>
      </c>
      <c r="AF10" s="262">
        <f>IF(AND(AF8="",TEXT(AF2,"dddd")=$A10),AF2,IF(AND(AF8&lt;&gt;""),AF8+1,""))</f>
        <v>42887</v>
      </c>
      <c r="AG10" s="263">
        <f>AG8+1</f>
        <v>42894</v>
      </c>
      <c r="AH10" s="262">
        <f>AH8+1</f>
        <v>42901</v>
      </c>
      <c r="AI10" s="261">
        <f>AI8+1</f>
        <v>42908</v>
      </c>
      <c r="AJ10" s="262">
        <f>IF(AND(AJ8&lt;&gt;"",IF(ISERROR(TEXT(AJ8+1,"mmm")),"",TEXT(AJ8+1,"mmm"))=TEXT(AF2,"mmm")),AJ8+1,"")</f>
        <v>42915</v>
      </c>
      <c r="AK10" s="264" t="str">
        <f>IF(AND(AK8&lt;&gt;"",IF(ISERROR(TEXT(AK8+1,"mmm")),"",TEXT(AK8+1,"mmm"))=TEXT(AF2,"mmm")),AK8+1,"")</f>
        <v/>
      </c>
    </row>
    <row r="11" spans="1:41" s="54" customFormat="1" ht="12" customHeight="1" x14ac:dyDescent="0.2">
      <c r="A11" s="268"/>
      <c r="B11" s="269" t="str">
        <f>IF(ISNA(VLOOKUP(B10,feestdagen,5,0))=TRUE," ","F")</f>
        <v xml:space="preserve"> </v>
      </c>
      <c r="C11" s="270"/>
      <c r="D11" s="97"/>
      <c r="E11" s="271"/>
      <c r="F11" s="97"/>
      <c r="G11" s="272"/>
      <c r="H11" s="97"/>
      <c r="I11" s="270"/>
      <c r="J11" s="271"/>
      <c r="K11" s="275"/>
      <c r="L11" s="97"/>
      <c r="M11" s="274"/>
      <c r="N11" s="269"/>
      <c r="O11" s="270"/>
      <c r="P11" s="271"/>
      <c r="Q11" s="275"/>
      <c r="R11" s="97"/>
      <c r="S11" s="272"/>
      <c r="T11" s="97" t="str">
        <f>IF(ISNA(VLOOKUP(T10,feestdagen,5,0))=TRUE," ","F")</f>
        <v xml:space="preserve"> </v>
      </c>
      <c r="U11" s="270" t="str">
        <f>IF(ISNA(VLOOKUP(U10,feestdagen,5,0))=TRUE," ","F")</f>
        <v xml:space="preserve"> </v>
      </c>
      <c r="V11" s="271" t="str">
        <f>IF(ISNA(VLOOKUP(V10,feestdagen,5,0))=TRUE," ","F")</f>
        <v xml:space="preserve"> </v>
      </c>
      <c r="W11" s="275"/>
      <c r="X11" s="97"/>
      <c r="Y11" s="274"/>
      <c r="Z11" s="269" t="str">
        <f t="shared" ref="Z11:AG11" si="3">IF(ISNA(VLOOKUP(Z10,feestdagen,5,0))=TRUE," ","F")</f>
        <v xml:space="preserve"> </v>
      </c>
      <c r="AA11" s="270" t="str">
        <f t="shared" si="3"/>
        <v xml:space="preserve"> </v>
      </c>
      <c r="AB11" s="271" t="str">
        <f t="shared" si="3"/>
        <v xml:space="preserve"> </v>
      </c>
      <c r="AC11" s="275" t="s">
        <v>77</v>
      </c>
      <c r="AD11" s="97" t="str">
        <f t="shared" si="3"/>
        <v xml:space="preserve"> </v>
      </c>
      <c r="AE11" s="272" t="str">
        <f t="shared" si="3"/>
        <v xml:space="preserve"> </v>
      </c>
      <c r="AF11" s="97" t="str">
        <f t="shared" si="3"/>
        <v xml:space="preserve"> </v>
      </c>
      <c r="AG11" s="271" t="str">
        <f t="shared" si="3"/>
        <v xml:space="preserve"> </v>
      </c>
      <c r="AH11" s="276"/>
      <c r="AI11" s="270" t="s">
        <v>77</v>
      </c>
      <c r="AJ11" s="97"/>
      <c r="AK11" s="272"/>
    </row>
    <row r="12" spans="1:41" ht="12" customHeight="1" x14ac:dyDescent="0.2">
      <c r="A12" s="19" t="s">
        <v>4</v>
      </c>
      <c r="B12" s="260" t="str">
        <f>IF(AND(B10="",TEXT(B2,"dddd")=$A12),B2,IF(AND(B10&lt;&gt;""),B10+1,""))</f>
        <v/>
      </c>
      <c r="C12" s="261">
        <f>C10+1</f>
        <v>42741</v>
      </c>
      <c r="D12" s="262">
        <f>D10+1</f>
        <v>42748</v>
      </c>
      <c r="E12" s="263">
        <f>E10+1</f>
        <v>42755</v>
      </c>
      <c r="F12" s="262">
        <f>IF(AND(F10&lt;&gt;"",IF(ISERROR(TEXT(F10+1,"mmm")),"",TEXT(F10+1,"mmm"))=TEXT(B2,"mmm")),F10+1,"")</f>
        <v>42762</v>
      </c>
      <c r="G12" s="264" t="str">
        <f>IF(AND(G10&lt;&gt;"",IF(ISERROR(TEXT(G10+1,"mmm")),"",TEXT(G10+1,"mmm"))=TEXT(B2,"mmm")),G10+1,"")</f>
        <v/>
      </c>
      <c r="H12" s="262">
        <f>IF(AND(H10="",TEXT(H2,"dddd")=$A12),H2,IF(AND(H10&lt;&gt;""),H10+1,""))</f>
        <v>42769</v>
      </c>
      <c r="I12" s="261">
        <f>I10+1</f>
        <v>42776</v>
      </c>
      <c r="J12" s="263">
        <f>J10+1</f>
        <v>42783</v>
      </c>
      <c r="K12" s="267">
        <f>K10+1</f>
        <v>42790</v>
      </c>
      <c r="L12" s="262" t="str">
        <f>IF(AND(L10&lt;&gt;"",IF(ISERROR(TEXT(L10+1,"mmm")),"",TEXT(L10+1,"mmm"))=TEXT(H2,"mmm")),L10+1,"")</f>
        <v/>
      </c>
      <c r="M12" s="266" t="str">
        <f>IF(AND(M10&lt;&gt;"",IF(ISERROR(TEXT(M10+1,"mmm")),"",TEXT(M10+1,"mmm"))=TEXT(H2,"mmm")),M10+1,"")</f>
        <v/>
      </c>
      <c r="N12" s="260">
        <f>IF(AND(N10="",TEXT(N2,"dddd")=$A12),N2,IF(AND(N10&lt;&gt;""),N10+1,""))</f>
        <v>42797</v>
      </c>
      <c r="O12" s="261">
        <f>O10+1</f>
        <v>42804</v>
      </c>
      <c r="P12" s="263">
        <f>P10+1</f>
        <v>42811</v>
      </c>
      <c r="Q12" s="267">
        <f>Q10+1</f>
        <v>42818</v>
      </c>
      <c r="R12" s="262">
        <f>IF(AND(R10&lt;&gt;"",IF(ISERROR(TEXT(R10+1,"mmm")),"",TEXT(R10+1,"mmm"))=TEXT(N2,"mmm")),R10+1,"")</f>
        <v>42825</v>
      </c>
      <c r="S12" s="264" t="str">
        <f>IF(AND(S10&lt;&gt;"",IF(ISERROR(TEXT(S10+1,"mmm")),"",TEXT(S10+1,"mmm"))=TEXT(N2,"mmm")),S10+1,"")</f>
        <v/>
      </c>
      <c r="T12" s="262" t="str">
        <f>IF(AND(T10="",TEXT(T2,"dddd")=$A12),T2,IF(AND(T10&lt;&gt;""),T10+1,""))</f>
        <v/>
      </c>
      <c r="U12" s="261">
        <f>U10+1</f>
        <v>42832</v>
      </c>
      <c r="V12" s="263">
        <f>V10+1</f>
        <v>42839</v>
      </c>
      <c r="W12" s="267">
        <f>W10+1</f>
        <v>42846</v>
      </c>
      <c r="X12" s="262">
        <f>IF(AND(X10&lt;&gt;"",IF(ISERROR(TEXT(X10+1,"mmm")),"",TEXT(X10+1,"mmm"))=TEXT(T2,"mmm")),X10+1,"")</f>
        <v>42853</v>
      </c>
      <c r="Y12" s="266" t="str">
        <f>IF(AND(Y10&lt;&gt;"",IF(ISERROR(TEXT(Y10+1,"mmm")),"",TEXT(Y10+1,"mmm"))=TEXT(T2,"mmm")),Y10+1,"")</f>
        <v/>
      </c>
      <c r="Z12" s="260">
        <f>IF(AND(Z10="",TEXT(Z2,"dddd")=$A12),Z2,IF(AND(Z10&lt;&gt;""),Z10+1,""))</f>
        <v>42860</v>
      </c>
      <c r="AA12" s="261">
        <f>AA10+1</f>
        <v>42867</v>
      </c>
      <c r="AB12" s="263">
        <f>AB10+1</f>
        <v>42874</v>
      </c>
      <c r="AC12" s="267">
        <f>AC10+1</f>
        <v>42881</v>
      </c>
      <c r="AD12" s="262" t="str">
        <f>IF(AND(AD10&lt;&gt;"",IF(ISERROR(TEXT(AD10+1,"mmm")),"",TEXT(AD10+1,"mmm"))=TEXT(Z2,"mmm")),AD10+1,"")</f>
        <v/>
      </c>
      <c r="AE12" s="264" t="str">
        <f>IF(AND(AE10&lt;&gt;"",IF(ISERROR(TEXT(AE10+1,"mmm")),"",TEXT(AE10+1,"mmm"))=TEXT(Z2,"mmm")),AE10+1,"")</f>
        <v/>
      </c>
      <c r="AF12" s="262">
        <f>IF(AND(AF10="",TEXT(AF2,"dddd")=$A12),AF2,IF(AND(AF10&lt;&gt;""),AF10+1,""))</f>
        <v>42888</v>
      </c>
      <c r="AG12" s="263">
        <f>AG10+1</f>
        <v>42895</v>
      </c>
      <c r="AH12" s="262">
        <f>AH10+1</f>
        <v>42902</v>
      </c>
      <c r="AI12" s="261">
        <f>AI10+1</f>
        <v>42909</v>
      </c>
      <c r="AJ12" s="262">
        <f>IF(AND(AJ10&lt;&gt;"",IF(ISERROR(TEXT(AJ10+1,"mmm")),"",TEXT(AJ10+1,"mmm"))=TEXT(AF2,"mmm")),AJ10+1,"")</f>
        <v>42916</v>
      </c>
      <c r="AK12" s="264" t="str">
        <f>IF(AND(AK10&lt;&gt;"",IF(ISERROR(TEXT(AK10+1,"mmm")),"",TEXT(AK10+1,"mmm"))=TEXT(AF2,"mmm")),AK10+1,"")</f>
        <v/>
      </c>
      <c r="AM12" s="455"/>
      <c r="AN12" s="455"/>
      <c r="AO12" s="455"/>
    </row>
    <row r="13" spans="1:41" s="54" customFormat="1" ht="12" customHeight="1" x14ac:dyDescent="0.2">
      <c r="A13" s="268"/>
      <c r="B13" s="269"/>
      <c r="C13" s="270"/>
      <c r="D13" s="97"/>
      <c r="E13" s="271" t="s">
        <v>76</v>
      </c>
      <c r="F13" s="97"/>
      <c r="G13" s="272"/>
      <c r="H13" s="97"/>
      <c r="I13" s="270"/>
      <c r="J13" s="271" t="s">
        <v>76</v>
      </c>
      <c r="K13" s="275"/>
      <c r="L13" s="97"/>
      <c r="M13" s="274"/>
      <c r="N13" s="269"/>
      <c r="O13" s="270"/>
      <c r="P13" s="271" t="s">
        <v>76</v>
      </c>
      <c r="Q13" s="275"/>
      <c r="S13" s="272"/>
      <c r="T13" s="97" t="str">
        <f>IF(ISNA(VLOOKUP(T12,feestdagen,5,0))=TRUE," ","F")</f>
        <v xml:space="preserve"> </v>
      </c>
      <c r="U13" s="270" t="s">
        <v>76</v>
      </c>
      <c r="V13" s="150" t="str">
        <f>IF(ISNA(VLOOKUP(V12,feestdagen,5,0))=TRUE," ","F")</f>
        <v xml:space="preserve"> </v>
      </c>
      <c r="W13" s="275" t="str">
        <f>IF(ISNA(VLOOKUP(W12,feestdagen,5,0))=TRUE," ","F")</f>
        <v xml:space="preserve"> </v>
      </c>
      <c r="X13" s="97"/>
      <c r="Y13" s="274"/>
      <c r="Z13" s="269" t="str">
        <f t="shared" ref="Z13:AF13" si="4">IF(ISNA(VLOOKUP(Z12,feestdagen,5,0))=TRUE," ","F")</f>
        <v xml:space="preserve"> </v>
      </c>
      <c r="AA13" s="270" t="s">
        <v>76</v>
      </c>
      <c r="AB13" s="271"/>
      <c r="AC13" s="275" t="s">
        <v>77</v>
      </c>
      <c r="AD13" s="97" t="str">
        <f t="shared" si="4"/>
        <v xml:space="preserve"> </v>
      </c>
      <c r="AE13" s="272" t="str">
        <f t="shared" si="4"/>
        <v xml:space="preserve"> </v>
      </c>
      <c r="AF13" s="97" t="str">
        <f t="shared" si="4"/>
        <v xml:space="preserve"> </v>
      </c>
      <c r="AG13" s="271" t="s">
        <v>76</v>
      </c>
      <c r="AH13" s="276"/>
      <c r="AI13" s="270" t="s">
        <v>77</v>
      </c>
      <c r="AJ13" s="97"/>
      <c r="AK13" s="272"/>
    </row>
    <row r="14" spans="1:41" ht="12" customHeight="1" x14ac:dyDescent="0.2">
      <c r="A14" s="49" t="s">
        <v>5</v>
      </c>
      <c r="B14" s="277" t="str">
        <f>IF(AND(B12="",TEXT(B2,"dddd")=$A14),B2,IF(AND(B12&lt;&gt;""),B12+1,""))</f>
        <v/>
      </c>
      <c r="C14" s="278">
        <f>C12+1</f>
        <v>42742</v>
      </c>
      <c r="D14" s="279">
        <f>D12+1</f>
        <v>42749</v>
      </c>
      <c r="E14" s="280">
        <f>E12+1</f>
        <v>42756</v>
      </c>
      <c r="F14" s="279">
        <f>IF(AND(F12&lt;&gt;"",IF(ISERROR(TEXT(F12+1,"mmm")),"",TEXT(F12+1,"mmm"))=TEXT(B2,"mmm")),F12+1,"")</f>
        <v>42763</v>
      </c>
      <c r="G14" s="281" t="str">
        <f>IF(AND(G12&lt;&gt;"",IF(ISERROR(TEXT(G12+1,"mmm")),"",TEXT(G12+1,"mmm"))=TEXT(B2,"mmm")),G12+1,"")</f>
        <v/>
      </c>
      <c r="H14" s="279">
        <f>IF(AND(H12="",TEXT(H2,"dddd")=$A14),H2,IF(AND(H12&lt;&gt;""),H12+1,""))</f>
        <v>42770</v>
      </c>
      <c r="I14" s="278">
        <f>I12+1</f>
        <v>42777</v>
      </c>
      <c r="J14" s="280">
        <f>J12+1</f>
        <v>42784</v>
      </c>
      <c r="K14" s="282">
        <f>K12+1</f>
        <v>42791</v>
      </c>
      <c r="L14" s="279" t="str">
        <f>IF(AND(L12&lt;&gt;"",IF(ISERROR(TEXT(L12+1,"mmm")),"",TEXT(L12+1,"mmm"))=TEXT(H2,"mmm")),L12+1,"")</f>
        <v/>
      </c>
      <c r="M14" s="283" t="str">
        <f>IF(AND(M12&lt;&gt;"",IF(ISERROR(TEXT(M12+1,"mmm")),"",TEXT(M12+1,"mmm"))=TEXT(H2,"mmm")),M12+1,"")</f>
        <v/>
      </c>
      <c r="N14" s="284">
        <f>IF(AND(N12="",TEXT(N2,"dddd")=$A14),N2,IF(AND(N12&lt;&gt;""),N12+1,""))</f>
        <v>42798</v>
      </c>
      <c r="O14" s="278">
        <f>O12+1</f>
        <v>42805</v>
      </c>
      <c r="P14" s="280">
        <f>P12+1</f>
        <v>42812</v>
      </c>
      <c r="Q14" s="282">
        <f>Q12+1</f>
        <v>42819</v>
      </c>
      <c r="R14" s="279" t="str">
        <f>IF(AND(R12&lt;&gt;"",IF(ISERROR(TEXT(R12+1,"mmm")),"",TEXT(R12+1,"mmm"))=TEXT(N2,"mmm")),R12+1,"")</f>
        <v/>
      </c>
      <c r="S14" s="285" t="str">
        <f>IF(AND(S12&lt;&gt;"",IF(ISERROR(TEXT(S12+1,"mmm")),"",TEXT(S12+1,"mmm"))=TEXT(N2,"mmm")),S12+1,"")</f>
        <v/>
      </c>
      <c r="T14" s="279">
        <f>IF(AND(T12="",TEXT(T2,"dddd")=$A14),T2,IF(AND(T12&lt;&gt;""),T12+1,""))</f>
        <v>42826</v>
      </c>
      <c r="U14" s="278">
        <f>U12+1</f>
        <v>42833</v>
      </c>
      <c r="V14" s="280">
        <f>V12+1</f>
        <v>42840</v>
      </c>
      <c r="W14" s="282">
        <f>W12+1</f>
        <v>42847</v>
      </c>
      <c r="X14" s="279">
        <f>IF(AND(X12&lt;&gt;"",IF(ISERROR(TEXT(X12+1,"mmm")),"",TEXT(X12+1,"mmm"))=TEXT(T2,"mmm")),X12+1,"")</f>
        <v>42854</v>
      </c>
      <c r="Y14" s="283" t="str">
        <f>IF(AND(Y12&lt;&gt;"",IF(ISERROR(TEXT(Y12+1,"mmm")),"",TEXT(Y12+1,"mmm"))=TEXT(T2,"mmm")),Y12+1,"")</f>
        <v/>
      </c>
      <c r="Z14" s="284">
        <f>IF(AND(Z12="",TEXT(Z2,"dddd")=$A14),Z2,IF(AND(Z12&lt;&gt;""),Z12+1,""))</f>
        <v>42861</v>
      </c>
      <c r="AA14" s="278">
        <f>AA12+1</f>
        <v>42868</v>
      </c>
      <c r="AB14" s="280">
        <f>AB12+1</f>
        <v>42875</v>
      </c>
      <c r="AC14" s="285">
        <f>AC12+1</f>
        <v>42882</v>
      </c>
      <c r="AD14" s="279" t="str">
        <f>IF(AND(AD12&lt;&gt;"",IF(ISERROR(TEXT(AD12+1,"mmm")),"",TEXT(AD12+1,"mmm"))=TEXT(Z2,"mmm")),AD12+1,"")</f>
        <v/>
      </c>
      <c r="AE14" s="285" t="str">
        <f>IF(AND(AE12&lt;&gt;"",IF(ISERROR(TEXT(AE12+1,"mmm")),"",TEXT(AE12+1,"mmm"))=TEXT(Z2,"mmm")),AE12+1,"")</f>
        <v/>
      </c>
      <c r="AF14" s="279">
        <f>IF(AND(AF12="",TEXT(AF2,"dddd")=$A14),AF2,IF(AND(AF12&lt;&gt;""),AF12+1,""))</f>
        <v>42889</v>
      </c>
      <c r="AG14" s="280">
        <f>AG12+1</f>
        <v>42896</v>
      </c>
      <c r="AH14" s="279">
        <f>AH12+1</f>
        <v>42903</v>
      </c>
      <c r="AI14" s="278">
        <f>AI12+1</f>
        <v>42910</v>
      </c>
      <c r="AJ14" s="279" t="str">
        <f>IF(AND(AJ12&lt;&gt;"",IF(ISERROR(TEXT(AJ12+1,"mmm")),"",TEXT(AJ12+1,"mmm"))=TEXT(AF2,"mmm")),AJ12+1,"")</f>
        <v/>
      </c>
      <c r="AK14" s="281" t="str">
        <f>IF(AND(AK12&lt;&gt;"",IF(ISERROR(TEXT(AK12+1,"mmm")),"",TEXT(AK12+1,"mmm"))=TEXT(AF2,"mmm")),AK12+1,"")</f>
        <v/>
      </c>
      <c r="AM14" s="454"/>
      <c r="AN14" s="454"/>
    </row>
    <row r="15" spans="1:41" s="54" customFormat="1" ht="12" customHeight="1" x14ac:dyDescent="0.2">
      <c r="A15" s="286"/>
      <c r="B15" s="269" t="str">
        <f>IF(ISNA(VLOOKUP(B14,feestdagen,5,0))=TRUE," ","F")</f>
        <v xml:space="preserve"> </v>
      </c>
      <c r="C15" s="270"/>
      <c r="D15" s="97"/>
      <c r="E15" s="271"/>
      <c r="F15" s="97"/>
      <c r="G15" s="272"/>
      <c r="H15" s="97"/>
      <c r="I15" s="270"/>
      <c r="J15" s="271"/>
      <c r="K15" s="275"/>
      <c r="L15" s="97"/>
      <c r="M15" s="274"/>
      <c r="N15" s="269"/>
      <c r="O15" s="270"/>
      <c r="P15" s="271"/>
      <c r="Q15" s="275"/>
      <c r="R15" s="97" t="str">
        <f>IF(ISNA(VLOOKUP(R14,feestdagen,5,0))=TRUE," ","F")</f>
        <v xml:space="preserve"> </v>
      </c>
      <c r="S15" s="272"/>
      <c r="T15" s="97" t="str">
        <f>IF(ISNA(VLOOKUP(T14,feestdagen,5,0))=TRUE," ","F")</f>
        <v xml:space="preserve"> </v>
      </c>
      <c r="U15" s="270" t="str">
        <f>IF(ISNA(VLOOKUP(U14,feestdagen,5,0))=TRUE," ","F")</f>
        <v xml:space="preserve"> </v>
      </c>
      <c r="V15" s="271" t="str">
        <f>IF(ISNA(VLOOKUP(V14,feestdagen,5,0))=TRUE," ","F")</f>
        <v xml:space="preserve"> </v>
      </c>
      <c r="W15" s="275" t="str">
        <f>IF(ISNA(VLOOKUP(W14,feestdagen,5,0))=TRUE," ","F")</f>
        <v xml:space="preserve"> </v>
      </c>
      <c r="X15" s="97"/>
      <c r="Y15" s="274"/>
      <c r="Z15" s="269" t="str">
        <f t="shared" ref="Z15:AG15" si="5">IF(ISNA(VLOOKUP(Z14,feestdagen,5,0))=TRUE," ","F")</f>
        <v xml:space="preserve"> </v>
      </c>
      <c r="AA15" s="270" t="str">
        <f t="shared" si="5"/>
        <v xml:space="preserve"> </v>
      </c>
      <c r="AB15" s="271" t="str">
        <f t="shared" si="5"/>
        <v xml:space="preserve"> </v>
      </c>
      <c r="AC15" s="275" t="str">
        <f t="shared" si="5"/>
        <v xml:space="preserve"> </v>
      </c>
      <c r="AD15" s="97" t="str">
        <f t="shared" si="5"/>
        <v xml:space="preserve"> </v>
      </c>
      <c r="AE15" s="272" t="str">
        <f t="shared" si="5"/>
        <v xml:space="preserve"> </v>
      </c>
      <c r="AF15" s="97" t="str">
        <f t="shared" si="5"/>
        <v xml:space="preserve"> </v>
      </c>
      <c r="AG15" s="271" t="str">
        <f t="shared" si="5"/>
        <v xml:space="preserve"> </v>
      </c>
      <c r="AH15" s="97"/>
      <c r="AI15" s="270"/>
      <c r="AJ15" s="97"/>
      <c r="AK15" s="272"/>
    </row>
    <row r="16" spans="1:41" ht="12" customHeight="1" x14ac:dyDescent="0.2">
      <c r="A16" s="49" t="s">
        <v>6</v>
      </c>
      <c r="B16" s="284">
        <f>IF(AND(B14="",TEXT(B2,"dddd")=$A16),B2,IF(AND(B14&lt;&gt;""),B14+1,""))</f>
        <v>42736</v>
      </c>
      <c r="C16" s="278">
        <f>C14+1</f>
        <v>42743</v>
      </c>
      <c r="D16" s="279">
        <f>D14+1</f>
        <v>42750</v>
      </c>
      <c r="E16" s="280">
        <f>E14+1</f>
        <v>42757</v>
      </c>
      <c r="F16" s="279">
        <f>IF(AND(F14&lt;&gt;"",IF(ISERROR(TEXT(F14+1,"mmm")),"",TEXT(F14+1,"mmm"))=TEXT(B2,"mmm")),F14+1,"")</f>
        <v>42764</v>
      </c>
      <c r="G16" s="287" t="str">
        <f>IF(AND(G14&lt;&gt;"",IF(ISERROR(TEXT(G14+1,"mmm")),"",TEXT(G14+1,"mmm"))=TEXT(B2,"mmm")),G14+1,"")</f>
        <v/>
      </c>
      <c r="H16" s="279">
        <f>IF(AND(H14="",TEXT(H2,"dddd")=$A16),H2,IF(AND(H14&lt;&gt;""),H14+1,""))</f>
        <v>42771</v>
      </c>
      <c r="I16" s="278">
        <f>I14+1</f>
        <v>42778</v>
      </c>
      <c r="J16" s="280">
        <f>J14+1</f>
        <v>42785</v>
      </c>
      <c r="K16" s="282">
        <f>K14+1</f>
        <v>42792</v>
      </c>
      <c r="L16" s="279" t="str">
        <f>IF(AND(L14&lt;&gt;"",IF(ISERROR(TEXT(L14+1,"mmm")),"",TEXT(L14+1,"mmm"))=TEXT(H2,"mmm")),L14+1,"")</f>
        <v/>
      </c>
      <c r="M16" s="283" t="str">
        <f>IF(AND(M14&lt;&gt;"",IF(ISERROR(TEXT(M14+1,"mmm")),"",TEXT(M14+1,"mmm"))=TEXT(H2,"mmm")),M14+1,"")</f>
        <v/>
      </c>
      <c r="N16" s="284">
        <f>IF(AND(N14="",TEXT(N2,"dddd")=$A16),N2,IF(AND(N14&lt;&gt;""),N14+1,""))</f>
        <v>42799</v>
      </c>
      <c r="O16" s="278">
        <f>O14+1</f>
        <v>42806</v>
      </c>
      <c r="P16" s="280">
        <f>P14+1</f>
        <v>42813</v>
      </c>
      <c r="Q16" s="282">
        <f>Q14+1</f>
        <v>42820</v>
      </c>
      <c r="R16" s="279" t="str">
        <f>IF(AND(R14&lt;&gt;"",IF(ISERROR(TEXT(R14+1,"mmm")),"",TEXT(R14+1,"mmm"))=TEXT(N2,"mmm")),R14+1,"")</f>
        <v/>
      </c>
      <c r="S16" s="285" t="str">
        <f>IF(AND(S14&lt;&gt;"",IF(ISERROR(TEXT(S14+1,"mmm")),"",TEXT(S14+1,"mmm"))=TEXT(N2,"mmm")),S14+1,"")</f>
        <v/>
      </c>
      <c r="T16" s="279">
        <f>IF(AND(T14="",TEXT(T2,"dddd")=$A16),T2,IF(AND(T14&lt;&gt;""),T14+1,""))</f>
        <v>42827</v>
      </c>
      <c r="U16" s="278">
        <f>U14+1</f>
        <v>42834</v>
      </c>
      <c r="V16" s="280">
        <f>V14+1</f>
        <v>42841</v>
      </c>
      <c r="W16" s="282">
        <f>W14+1</f>
        <v>42848</v>
      </c>
      <c r="X16" s="279">
        <f>IF(AND(X14&lt;&gt;"",IF(ISERROR(TEXT(X14+1,"mmm")),"",TEXT(X14+1,"mmm"))=TEXT(T2,"mmm")),X14+1,"")</f>
        <v>42855</v>
      </c>
      <c r="Y16" s="283" t="str">
        <f>IF(AND(Y14&lt;&gt;"",IF(ISERROR(TEXT(Y14+1,"mmm")),"",TEXT(Y14+1,"mmm"))=TEXT(T2,"mmm")),Y14+1,"")</f>
        <v/>
      </c>
      <c r="Z16" s="284">
        <f>IF(AND(Z14="",TEXT(Z2,"dddd")=$A16),Z2,IF(AND(Z14&lt;&gt;""),Z14+1,""))</f>
        <v>42862</v>
      </c>
      <c r="AA16" s="278">
        <f>AA14+1</f>
        <v>42869</v>
      </c>
      <c r="AB16" s="280">
        <f>AB14+1</f>
        <v>42876</v>
      </c>
      <c r="AC16" s="282">
        <f>AC14+1</f>
        <v>42883</v>
      </c>
      <c r="AD16" s="279" t="str">
        <f>IF(AND(AD14&lt;&gt;"",IF(ISERROR(TEXT(AD14+1,"mmm")),"",TEXT(AD14+1,"mmm"))=TEXT(Z2,"mmm")),AD14+1,"")</f>
        <v/>
      </c>
      <c r="AE16" s="285" t="str">
        <f>IF(AND(AE14&lt;&gt;"",IF(ISERROR(TEXT(AE14+1,"mmm")),"",TEXT(AE14+1,"mmm"))=TEXT(Z2,"mmm")),AE14+1,"")</f>
        <v/>
      </c>
      <c r="AF16" s="279">
        <f>IF(AND(AF14="",TEXT(AF2,"dddd")=$A16),AF2,IF(AND(AF14&lt;&gt;""),AF14+1,""))</f>
        <v>42890</v>
      </c>
      <c r="AG16" s="280">
        <f>AG14+1</f>
        <v>42897</v>
      </c>
      <c r="AH16" s="279">
        <f>AH14+1</f>
        <v>42904</v>
      </c>
      <c r="AI16" s="278">
        <f>AI14+1</f>
        <v>42911</v>
      </c>
      <c r="AJ16" s="279" t="str">
        <f>IF(AND(AJ14&lt;&gt;"",IF(ISERROR(TEXT(AJ14+1,"mmm")),"",TEXT(AJ14+1,"mmm"))=TEXT(AF2,"mmm")),AJ14+1,"")</f>
        <v/>
      </c>
      <c r="AK16" s="281" t="str">
        <f>IF(AND(AK14&lt;&gt;"",IF(ISERROR(TEXT(AK14+1,"mmm")),"",TEXT(AK14+1,"mmm"))=TEXT(AF2,"mmm")),AK14+1,"")</f>
        <v/>
      </c>
    </row>
    <row r="17" spans="1:82" s="54" customFormat="1" ht="12" customHeight="1" x14ac:dyDescent="0.2">
      <c r="A17" s="286"/>
      <c r="B17" s="269" t="str">
        <f>IF(ISNA(VLOOKUP(B16,feestdagen,5,0))=TRUE," ","F")</f>
        <v>F</v>
      </c>
      <c r="C17" s="270"/>
      <c r="D17" s="97"/>
      <c r="E17" s="288"/>
      <c r="F17" s="97"/>
      <c r="G17" s="289"/>
      <c r="H17" s="290"/>
      <c r="I17" s="291"/>
      <c r="J17" s="288"/>
      <c r="K17" s="292"/>
      <c r="L17" s="290"/>
      <c r="M17" s="293"/>
      <c r="N17" s="269"/>
      <c r="O17" s="270"/>
      <c r="P17" s="288"/>
      <c r="Q17" s="292" t="str">
        <f>IF(ISNA(VLOOKUP(Q16,feestdagen,5,0))=TRUE," ","F")</f>
        <v xml:space="preserve"> </v>
      </c>
      <c r="R17" s="97" t="str">
        <f>IF(ISNA(VLOOKUP(R16,feestdagen,5,0))=TRUE," ","F")</f>
        <v xml:space="preserve"> </v>
      </c>
      <c r="S17" s="272"/>
      <c r="T17" s="97" t="str">
        <f>IF(ISNA(VLOOKUP(T16,feestdagen,5,0))=TRUE," ","F")</f>
        <v xml:space="preserve"> </v>
      </c>
      <c r="U17" s="270" t="str">
        <f>IF(ISNA(VLOOKUP(U16,feestdagen,5,0))=TRUE," ","F")</f>
        <v xml:space="preserve"> </v>
      </c>
      <c r="V17" s="288" t="str">
        <f>IF(ISNA(VLOOKUP(V16,feestdagen,5,0))=TRUE," ","F")</f>
        <v>F</v>
      </c>
      <c r="W17" s="275" t="str">
        <f>IF(ISNA(VLOOKUP(W16,feestdagen,5,0))=TRUE," ","F")</f>
        <v xml:space="preserve"> </v>
      </c>
      <c r="X17" s="97"/>
      <c r="Y17" s="274"/>
      <c r="Z17" s="269" t="str">
        <f t="shared" ref="Z17:AG17" si="6">IF(ISNA(VLOOKUP(Z16,feestdagen,5,0))=TRUE," ","F")</f>
        <v xml:space="preserve"> </v>
      </c>
      <c r="AA17" s="270" t="str">
        <f t="shared" si="6"/>
        <v xml:space="preserve"> </v>
      </c>
      <c r="AB17" s="288" t="str">
        <f t="shared" si="6"/>
        <v xml:space="preserve"> </v>
      </c>
      <c r="AC17" s="275" t="str">
        <f t="shared" si="6"/>
        <v xml:space="preserve"> </v>
      </c>
      <c r="AD17" s="97" t="str">
        <f t="shared" si="6"/>
        <v xml:space="preserve"> </v>
      </c>
      <c r="AE17" s="272" t="str">
        <f t="shared" si="6"/>
        <v xml:space="preserve"> </v>
      </c>
      <c r="AF17" s="97" t="str">
        <f t="shared" si="6"/>
        <v>F</v>
      </c>
      <c r="AG17" s="288" t="str">
        <f t="shared" si="6"/>
        <v xml:space="preserve"> </v>
      </c>
      <c r="AH17" s="97"/>
      <c r="AI17" s="270"/>
      <c r="AJ17" s="97"/>
      <c r="AK17" s="272"/>
      <c r="AL17" s="97"/>
      <c r="AM17" s="97"/>
      <c r="AN17" s="97"/>
      <c r="AO17" s="97"/>
      <c r="AP17" s="97"/>
      <c r="AQ17" s="97"/>
      <c r="AR17" s="97"/>
      <c r="AS17" s="97"/>
      <c r="AT17" s="97"/>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row>
    <row r="18" spans="1:82" s="54" customFormat="1" ht="13.5" customHeight="1" x14ac:dyDescent="0.2">
      <c r="A18" s="294" t="s">
        <v>46</v>
      </c>
      <c r="B18" s="114">
        <f ca="1">MAX(0,SUMPRODUCT((B4:B13&lt;=$C$1)*(B4:B13&lt;&gt;0)-(B4:B13="V")-(B4:B13="1/2VVM")-(B4:B13="1/2VNM")-(B4:B13="CV")-(B4:B13="1/2CVVM")-(B4:B13="1/2CVNM")-(B4:B13="F")-(B4:B13="Z")-(B4:B13="Kd")-(B4:B13="1/2KDVM")-(B4:B13="1/2KDNM")))</f>
        <v>0</v>
      </c>
      <c r="C18" s="115">
        <f t="shared" ref="C18:AK18" ca="1" si="7">MAX(0,SUMPRODUCT((C4:C13&lt;=$C$1)*(C4:C13&lt;&gt;0)-(C4:C13="V")-(C4:C13="1/2VVM")-(C4:C13="1/2VNM")-(C4:C13="CV")-(C4:C13="1/2CVVM")-(C4:C13="1/2CVNM")-(C4:C13="F")-(C4:C13="Z")-(C4:C13="Kd")-(C4:C13="1/2KDVM")-(C4:C13="1/2KDNM")))</f>
        <v>0</v>
      </c>
      <c r="D18" s="115">
        <f t="shared" ca="1" si="7"/>
        <v>0</v>
      </c>
      <c r="E18" s="115">
        <f t="shared" ca="1" si="7"/>
        <v>0</v>
      </c>
      <c r="F18" s="117">
        <f t="shared" ca="1" si="7"/>
        <v>0</v>
      </c>
      <c r="G18" s="116">
        <f t="shared" ca="1" si="7"/>
        <v>0</v>
      </c>
      <c r="H18" s="117">
        <f t="shared" ca="1" si="7"/>
        <v>0</v>
      </c>
      <c r="I18" s="115">
        <f t="shared" ca="1" si="7"/>
        <v>0</v>
      </c>
      <c r="J18" s="115">
        <f t="shared" ca="1" si="7"/>
        <v>0</v>
      </c>
      <c r="K18" s="115">
        <f t="shared" ca="1" si="7"/>
        <v>0</v>
      </c>
      <c r="L18" s="117">
        <f t="shared" ca="1" si="7"/>
        <v>0</v>
      </c>
      <c r="M18" s="118">
        <f t="shared" ca="1" si="7"/>
        <v>0</v>
      </c>
      <c r="N18" s="114">
        <f t="shared" ca="1" si="7"/>
        <v>0</v>
      </c>
      <c r="O18" s="115">
        <f t="shared" ca="1" si="7"/>
        <v>0</v>
      </c>
      <c r="P18" s="115">
        <f t="shared" ca="1" si="7"/>
        <v>0</v>
      </c>
      <c r="Q18" s="115">
        <f t="shared" ca="1" si="7"/>
        <v>0</v>
      </c>
      <c r="R18" s="117">
        <f ca="1">MAX(0,SUMPRODUCT((R4:R12&lt;=$C$1)*(R4:R12&lt;&gt;0)-(R4:R12="V")-(R4:R12="1/2VVM")-(R4:R12="1/2VNM")-(R4:R12="CV")-(R4:R12="1/2CVVM")-(R4:R12="1/2CVNM")-(R4:R12="F")-(R4:R12="Z")-(R4:R12="Kd")-(R4:R12="1/2KDVM")-(R4:R12="1/2KDNM")))</f>
        <v>0</v>
      </c>
      <c r="S18" s="118">
        <f t="shared" ca="1" si="7"/>
        <v>0</v>
      </c>
      <c r="T18" s="114">
        <f t="shared" ca="1" si="7"/>
        <v>0</v>
      </c>
      <c r="U18" s="115">
        <f t="shared" ca="1" si="7"/>
        <v>0</v>
      </c>
      <c r="V18" s="115">
        <f t="shared" ca="1" si="7"/>
        <v>0</v>
      </c>
      <c r="W18" s="117">
        <f t="shared" ca="1" si="7"/>
        <v>0</v>
      </c>
      <c r="X18" s="115">
        <f t="shared" ca="1" si="7"/>
        <v>0</v>
      </c>
      <c r="Y18" s="116">
        <f t="shared" ca="1" si="7"/>
        <v>0</v>
      </c>
      <c r="Z18" s="117">
        <f t="shared" ca="1" si="7"/>
        <v>0</v>
      </c>
      <c r="AA18" s="115">
        <f t="shared" ca="1" si="7"/>
        <v>0</v>
      </c>
      <c r="AB18" s="115">
        <f t="shared" ca="1" si="7"/>
        <v>0</v>
      </c>
      <c r="AC18" s="117">
        <f t="shared" ca="1" si="7"/>
        <v>0</v>
      </c>
      <c r="AD18" s="115">
        <f t="shared" ca="1" si="7"/>
        <v>0</v>
      </c>
      <c r="AE18" s="116">
        <f t="shared" ca="1" si="7"/>
        <v>0</v>
      </c>
      <c r="AF18" s="117">
        <f t="shared" ca="1" si="7"/>
        <v>0</v>
      </c>
      <c r="AG18" s="115">
        <f t="shared" ca="1" si="7"/>
        <v>0</v>
      </c>
      <c r="AH18" s="117">
        <f t="shared" ca="1" si="7"/>
        <v>0</v>
      </c>
      <c r="AI18" s="115">
        <f t="shared" ca="1" si="7"/>
        <v>0</v>
      </c>
      <c r="AJ18" s="115">
        <f t="shared" ca="1" si="7"/>
        <v>0</v>
      </c>
      <c r="AK18" s="116">
        <f t="shared" ca="1" si="7"/>
        <v>0</v>
      </c>
      <c r="AL18" s="97"/>
      <c r="AM18" s="97"/>
      <c r="AN18" s="97"/>
      <c r="AO18" s="97"/>
      <c r="AP18" s="97"/>
      <c r="AQ18" s="97"/>
      <c r="AR18" s="97"/>
      <c r="AS18" s="97"/>
      <c r="AT18" s="97"/>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row>
    <row r="19" spans="1:82" s="54" customFormat="1" ht="12" customHeight="1" thickBot="1" x14ac:dyDescent="0.25">
      <c r="A19" s="295" t="s">
        <v>47</v>
      </c>
      <c r="B19" s="127" t="str">
        <f ca="1">IF(B3&lt;=$G$1,B18*8,"")</f>
        <v/>
      </c>
      <c r="C19" s="128">
        <f ca="1">IF(C3&lt;=$G$1,C18*8,"")</f>
        <v>0</v>
      </c>
      <c r="D19" s="108">
        <f t="shared" ref="D19:AK19" ca="1" si="8">IF(D3&lt;=$G$1,D18*8,"")</f>
        <v>0</v>
      </c>
      <c r="E19" s="108">
        <f t="shared" ca="1" si="8"/>
        <v>0</v>
      </c>
      <c r="F19" s="111">
        <f t="shared" ca="1" si="8"/>
        <v>0</v>
      </c>
      <c r="G19" s="109">
        <f t="shared" ca="1" si="8"/>
        <v>0</v>
      </c>
      <c r="H19" s="110">
        <f t="shared" ca="1" si="8"/>
        <v>0</v>
      </c>
      <c r="I19" s="108">
        <f t="shared" ca="1" si="8"/>
        <v>0</v>
      </c>
      <c r="J19" s="108">
        <f t="shared" ca="1" si="8"/>
        <v>0</v>
      </c>
      <c r="K19" s="108">
        <f t="shared" ca="1" si="8"/>
        <v>0</v>
      </c>
      <c r="L19" s="111">
        <f t="shared" ca="1" si="8"/>
        <v>0</v>
      </c>
      <c r="M19" s="109" t="str">
        <f t="shared" ca="1" si="8"/>
        <v/>
      </c>
      <c r="N19" s="110">
        <f t="shared" ca="1" si="8"/>
        <v>0</v>
      </c>
      <c r="O19" s="108">
        <f t="shared" ca="1" si="8"/>
        <v>0</v>
      </c>
      <c r="P19" s="108">
        <f t="shared" ca="1" si="8"/>
        <v>0</v>
      </c>
      <c r="Q19" s="108">
        <f t="shared" ca="1" si="8"/>
        <v>0</v>
      </c>
      <c r="R19" s="111">
        <f t="shared" ca="1" si="8"/>
        <v>0</v>
      </c>
      <c r="S19" s="109" t="str">
        <f t="shared" ca="1" si="8"/>
        <v/>
      </c>
      <c r="T19" s="110">
        <f t="shared" ca="1" si="8"/>
        <v>0</v>
      </c>
      <c r="U19" s="108">
        <f t="shared" ca="1" si="8"/>
        <v>0</v>
      </c>
      <c r="V19" s="108">
        <f t="shared" ca="1" si="8"/>
        <v>0</v>
      </c>
      <c r="W19" s="111">
        <f t="shared" ca="1" si="8"/>
        <v>0</v>
      </c>
      <c r="X19" s="108">
        <f t="shared" ca="1" si="8"/>
        <v>0</v>
      </c>
      <c r="Y19" s="107" t="str">
        <f t="shared" ca="1" si="8"/>
        <v/>
      </c>
      <c r="Z19" s="111">
        <f t="shared" ca="1" si="8"/>
        <v>0</v>
      </c>
      <c r="AA19" s="108">
        <f t="shared" ca="1" si="8"/>
        <v>0</v>
      </c>
      <c r="AB19" s="108">
        <f t="shared" ca="1" si="8"/>
        <v>0</v>
      </c>
      <c r="AC19" s="111">
        <f t="shared" ca="1" si="8"/>
        <v>0</v>
      </c>
      <c r="AD19" s="108">
        <f t="shared" ca="1" si="8"/>
        <v>0</v>
      </c>
      <c r="AE19" s="107" t="str">
        <f t="shared" ca="1" si="8"/>
        <v/>
      </c>
      <c r="AF19" s="111">
        <f t="shared" ca="1" si="8"/>
        <v>0</v>
      </c>
      <c r="AG19" s="108">
        <f t="shared" ca="1" si="8"/>
        <v>0</v>
      </c>
      <c r="AH19" s="111">
        <f t="shared" ca="1" si="8"/>
        <v>0</v>
      </c>
      <c r="AI19" s="108">
        <f t="shared" ca="1" si="8"/>
        <v>0</v>
      </c>
      <c r="AJ19" s="108">
        <f t="shared" ca="1" si="8"/>
        <v>0</v>
      </c>
      <c r="AK19" s="107" t="str">
        <f t="shared" ca="1" si="8"/>
        <v/>
      </c>
      <c r="AL19" s="97"/>
      <c r="AM19" s="97"/>
      <c r="AN19" s="97"/>
      <c r="AO19" s="97"/>
      <c r="AP19" s="97"/>
      <c r="AQ19" s="97"/>
      <c r="AR19" s="97"/>
      <c r="AS19" s="97"/>
      <c r="AT19" s="97"/>
      <c r="AU19" s="97"/>
      <c r="AV19" s="97"/>
      <c r="AW19" s="97"/>
      <c r="AX19" s="97"/>
      <c r="AY19" s="52"/>
      <c r="AZ19" s="97"/>
      <c r="BA19" s="97"/>
      <c r="BB19" s="97"/>
      <c r="BC19" s="97"/>
      <c r="BD19" s="97"/>
      <c r="BE19" s="97"/>
      <c r="BF19" s="53"/>
      <c r="BG19" s="97"/>
      <c r="BH19" s="97"/>
      <c r="BI19" s="97"/>
      <c r="BJ19" s="97"/>
      <c r="BK19" s="97"/>
      <c r="BL19" s="97"/>
      <c r="BM19" s="97"/>
      <c r="BN19" s="97"/>
      <c r="BO19" s="97"/>
      <c r="BP19" s="97"/>
      <c r="BQ19" s="97"/>
      <c r="BR19" s="97"/>
      <c r="BS19" s="97"/>
      <c r="BT19" s="52"/>
      <c r="BU19" s="97"/>
      <c r="BV19" s="97"/>
      <c r="BW19" s="97"/>
      <c r="BX19" s="53"/>
      <c r="BY19" s="97"/>
      <c r="BZ19" s="97"/>
      <c r="CA19" s="97"/>
      <c r="CB19" s="97"/>
      <c r="CC19" s="97"/>
      <c r="CD19" s="97"/>
    </row>
    <row r="20" spans="1:82" s="54" customFormat="1" ht="13.5" customHeight="1" thickBot="1" x14ac:dyDescent="0.25">
      <c r="A20" s="131" t="s">
        <v>97</v>
      </c>
      <c r="B20" s="296" t="str">
        <f t="shared" ref="B20:F20" ca="1" si="9">IF(B19="","",B19/2)</f>
        <v/>
      </c>
      <c r="C20" s="296">
        <f t="shared" ca="1" si="9"/>
        <v>0</v>
      </c>
      <c r="D20" s="296">
        <f t="shared" ca="1" si="9"/>
        <v>0</v>
      </c>
      <c r="E20" s="296">
        <f t="shared" ca="1" si="9"/>
        <v>0</v>
      </c>
      <c r="F20" s="296">
        <f t="shared" ca="1" si="9"/>
        <v>0</v>
      </c>
      <c r="G20" s="296">
        <f ca="1">IF(G19="","",G19/2)</f>
        <v>0</v>
      </c>
      <c r="H20" s="296">
        <f t="shared" ref="H20:M20" ca="1" si="10">IF(H19="","",H19/2)</f>
        <v>0</v>
      </c>
      <c r="I20" s="296">
        <f t="shared" ca="1" si="10"/>
        <v>0</v>
      </c>
      <c r="J20" s="296">
        <f t="shared" ca="1" si="10"/>
        <v>0</v>
      </c>
      <c r="K20" s="296">
        <f t="shared" ca="1" si="10"/>
        <v>0</v>
      </c>
      <c r="L20" s="296">
        <f ca="1">IF(L19="","",L18*6)</f>
        <v>0</v>
      </c>
      <c r="M20" s="296" t="str">
        <f t="shared" ca="1" si="10"/>
        <v/>
      </c>
      <c r="N20" s="296">
        <f t="shared" ref="N20:AK20" ca="1" si="11">IF(N19="","",N18*6)</f>
        <v>0</v>
      </c>
      <c r="O20" s="296">
        <f t="shared" ca="1" si="11"/>
        <v>0</v>
      </c>
      <c r="P20" s="296">
        <f t="shared" ca="1" si="11"/>
        <v>0</v>
      </c>
      <c r="Q20" s="296">
        <f t="shared" ca="1" si="11"/>
        <v>0</v>
      </c>
      <c r="R20" s="296">
        <f t="shared" ca="1" si="11"/>
        <v>0</v>
      </c>
      <c r="S20" s="296" t="str">
        <f t="shared" ca="1" si="11"/>
        <v/>
      </c>
      <c r="T20" s="296">
        <f t="shared" ca="1" si="11"/>
        <v>0</v>
      </c>
      <c r="U20" s="296">
        <f t="shared" ca="1" si="11"/>
        <v>0</v>
      </c>
      <c r="V20" s="296">
        <f t="shared" ca="1" si="11"/>
        <v>0</v>
      </c>
      <c r="W20" s="296">
        <f t="shared" ca="1" si="11"/>
        <v>0</v>
      </c>
      <c r="X20" s="296">
        <f t="shared" ca="1" si="11"/>
        <v>0</v>
      </c>
      <c r="Y20" s="296" t="str">
        <f t="shared" ca="1" si="11"/>
        <v/>
      </c>
      <c r="Z20" s="296">
        <f t="shared" ca="1" si="11"/>
        <v>0</v>
      </c>
      <c r="AA20" s="296">
        <f t="shared" ca="1" si="11"/>
        <v>0</v>
      </c>
      <c r="AB20" s="296">
        <f t="shared" ca="1" si="11"/>
        <v>0</v>
      </c>
      <c r="AC20" s="296">
        <f t="shared" ca="1" si="11"/>
        <v>0</v>
      </c>
      <c r="AD20" s="296">
        <f t="shared" ca="1" si="11"/>
        <v>0</v>
      </c>
      <c r="AE20" s="296" t="str">
        <f t="shared" ca="1" si="11"/>
        <v/>
      </c>
      <c r="AF20" s="296">
        <f t="shared" ca="1" si="11"/>
        <v>0</v>
      </c>
      <c r="AG20" s="296">
        <f t="shared" ca="1" si="11"/>
        <v>0</v>
      </c>
      <c r="AH20" s="296">
        <f t="shared" ca="1" si="11"/>
        <v>0</v>
      </c>
      <c r="AI20" s="296">
        <f t="shared" ca="1" si="11"/>
        <v>0</v>
      </c>
      <c r="AJ20" s="296">
        <f t="shared" ca="1" si="11"/>
        <v>0</v>
      </c>
      <c r="AK20" s="296" t="str">
        <f t="shared" ca="1" si="11"/>
        <v/>
      </c>
      <c r="AL20" s="269"/>
      <c r="AM20" s="97"/>
      <c r="AN20" s="97"/>
      <c r="AO20" s="97"/>
      <c r="AP20" s="97"/>
      <c r="AQ20" s="97"/>
      <c r="AR20" s="97"/>
      <c r="AS20" s="97"/>
      <c r="AT20" s="97"/>
      <c r="AU20" s="97"/>
      <c r="AV20" s="97"/>
      <c r="AW20" s="97"/>
      <c r="AX20" s="97"/>
      <c r="AY20" s="52"/>
      <c r="AZ20" s="97"/>
      <c r="BA20" s="97"/>
      <c r="BB20" s="97"/>
      <c r="BC20" s="97"/>
      <c r="BD20" s="97"/>
      <c r="BE20" s="97"/>
      <c r="BF20" s="53"/>
      <c r="BG20" s="97"/>
      <c r="BH20" s="97"/>
      <c r="BI20" s="97"/>
      <c r="BJ20" s="97"/>
      <c r="BK20" s="97"/>
      <c r="BL20" s="97"/>
      <c r="BM20" s="97"/>
      <c r="BN20" s="97"/>
      <c r="BO20" s="97"/>
      <c r="BP20" s="97"/>
      <c r="BQ20" s="97"/>
      <c r="BR20" s="97"/>
      <c r="BS20" s="97"/>
      <c r="BT20" s="52"/>
      <c r="BU20" s="97"/>
      <c r="BV20" s="97"/>
      <c r="BW20" s="97"/>
      <c r="BX20" s="53"/>
      <c r="BY20" s="97"/>
      <c r="BZ20" s="97"/>
      <c r="CA20" s="97"/>
      <c r="CB20" s="97"/>
      <c r="CC20" s="97"/>
      <c r="CD20" s="97"/>
    </row>
    <row r="21" spans="1:82" s="54" customFormat="1" ht="13.5" customHeight="1" x14ac:dyDescent="0.2">
      <c r="A21" s="297" t="s">
        <v>98</v>
      </c>
      <c r="B21" s="298">
        <f ca="1">SUM(B20:G20)</f>
        <v>0</v>
      </c>
      <c r="C21" s="299"/>
      <c r="D21" s="300"/>
      <c r="E21" s="301"/>
      <c r="F21" s="301"/>
      <c r="G21" s="302"/>
      <c r="H21" s="298">
        <f ca="1">SUM(H20:M20)</f>
        <v>0</v>
      </c>
      <c r="I21" s="303"/>
      <c r="J21" s="301"/>
      <c r="K21" s="301"/>
      <c r="L21" s="301"/>
      <c r="M21" s="302"/>
      <c r="N21" s="298">
        <f ca="1">SUM(N20:S20)</f>
        <v>0</v>
      </c>
      <c r="O21" s="304"/>
      <c r="P21" s="305"/>
      <c r="Q21" s="301"/>
      <c r="R21" s="301"/>
      <c r="S21" s="302"/>
      <c r="T21" s="298">
        <f ca="1">SUM(T20:Y20)</f>
        <v>0</v>
      </c>
      <c r="U21" s="299"/>
      <c r="V21" s="305"/>
      <c r="W21" s="301"/>
      <c r="X21" s="301"/>
      <c r="Y21" s="302"/>
      <c r="Z21" s="298">
        <f ca="1">SUM(Z20:AE20)</f>
        <v>0</v>
      </c>
      <c r="AA21" s="299"/>
      <c r="AB21" s="305"/>
      <c r="AC21" s="301"/>
      <c r="AD21" s="301"/>
      <c r="AE21" s="302"/>
      <c r="AF21" s="306">
        <f ca="1">SUM(AF20:AK20)</f>
        <v>0</v>
      </c>
      <c r="AG21" s="307"/>
      <c r="AH21" s="301"/>
      <c r="AI21" s="301"/>
      <c r="AJ21" s="301"/>
      <c r="AK21" s="302"/>
      <c r="AL21" s="97"/>
      <c r="AM21" s="97"/>
      <c r="AN21" s="97"/>
      <c r="AO21" s="97"/>
      <c r="AP21" s="97"/>
      <c r="AQ21" s="97"/>
      <c r="AR21" s="97"/>
      <c r="AS21" s="97"/>
      <c r="AT21" s="97"/>
      <c r="AU21" s="97"/>
      <c r="AV21" s="97"/>
      <c r="AW21" s="97"/>
      <c r="AX21" s="97"/>
      <c r="AY21" s="52"/>
      <c r="AZ21" s="97"/>
      <c r="BA21" s="97"/>
      <c r="BB21" s="97"/>
      <c r="BC21" s="97"/>
      <c r="BD21" s="97"/>
      <c r="BE21" s="97"/>
      <c r="BF21" s="53"/>
      <c r="BG21" s="97"/>
      <c r="BH21" s="97"/>
      <c r="BI21" s="97"/>
      <c r="BJ21" s="97"/>
      <c r="BK21" s="97"/>
      <c r="BL21" s="97"/>
      <c r="BM21" s="97"/>
      <c r="BN21" s="97"/>
      <c r="BO21" s="97"/>
      <c r="BP21" s="97"/>
      <c r="BQ21" s="97"/>
      <c r="BR21" s="97"/>
      <c r="BS21" s="97"/>
      <c r="BT21" s="52"/>
      <c r="BU21" s="97"/>
      <c r="BV21" s="97"/>
      <c r="BW21" s="97"/>
      <c r="BX21" s="53"/>
      <c r="BY21" s="97"/>
      <c r="BZ21" s="97"/>
      <c r="CA21" s="97"/>
      <c r="CB21" s="97"/>
      <c r="CC21" s="97"/>
      <c r="CD21" s="97"/>
    </row>
    <row r="22" spans="1:82" s="54" customFormat="1" ht="27.75" customHeight="1" thickBot="1" x14ac:dyDescent="0.25">
      <c r="A22" s="297" t="s">
        <v>86</v>
      </c>
      <c r="B22" s="308">
        <f ca="1">SUM(B19:G19)</f>
        <v>0</v>
      </c>
      <c r="C22" s="309">
        <f ca="1">SUM(B18:G18)</f>
        <v>0</v>
      </c>
      <c r="D22" s="310"/>
      <c r="E22" s="311"/>
      <c r="F22" s="230"/>
      <c r="G22" s="180"/>
      <c r="H22" s="308">
        <f ca="1">SUM(H19:M19)</f>
        <v>0</v>
      </c>
      <c r="I22" s="312">
        <f ca="1">SUM(H18:M18)</f>
        <v>0</v>
      </c>
      <c r="J22" s="230"/>
      <c r="K22" s="313"/>
      <c r="L22" s="230"/>
      <c r="M22" s="180"/>
      <c r="N22" s="308">
        <f ca="1">SUM(N19:S19)</f>
        <v>0</v>
      </c>
      <c r="O22" s="312">
        <f ca="1">SUM(N18:S18)</f>
        <v>0</v>
      </c>
      <c r="P22" s="230"/>
      <c r="Q22" s="313"/>
      <c r="R22" s="314"/>
      <c r="S22" s="315"/>
      <c r="T22" s="308">
        <f ca="1">SUM(T19:Y19)</f>
        <v>0</v>
      </c>
      <c r="U22" s="316">
        <f ca="1">SUM(T18:Y18)</f>
        <v>0</v>
      </c>
      <c r="V22" s="317"/>
      <c r="W22" s="318"/>
      <c r="X22" s="318"/>
      <c r="Y22" s="315"/>
      <c r="Z22" s="308">
        <f ca="1">SUM(Z19:AE19)</f>
        <v>0</v>
      </c>
      <c r="AA22" s="316">
        <f ca="1">SUM(Z18:AE18)</f>
        <v>0</v>
      </c>
      <c r="AB22" s="317">
        <f ca="1">SUM(Z19:AE19)</f>
        <v>0</v>
      </c>
      <c r="AC22" s="318">
        <f ca="1">SUM(Z18:AE18)</f>
        <v>0</v>
      </c>
      <c r="AD22" s="314"/>
      <c r="AE22" s="315"/>
      <c r="AF22" s="308">
        <f ca="1">SUM(AF19:AK19)</f>
        <v>0</v>
      </c>
      <c r="AG22" s="316">
        <f ca="1">SUM(AF18:AK18)</f>
        <v>0</v>
      </c>
      <c r="AH22" s="317">
        <f ca="1">SUM(AF19:AK19)</f>
        <v>0</v>
      </c>
      <c r="AI22" s="318">
        <f ca="1">SUM(AF18:AK18)</f>
        <v>0</v>
      </c>
      <c r="AJ22" s="314"/>
      <c r="AK22" s="315"/>
      <c r="AL22" s="97"/>
      <c r="AM22" s="97"/>
      <c r="AN22" s="97"/>
      <c r="AO22" s="97"/>
      <c r="AP22" s="97"/>
      <c r="AQ22" s="97"/>
      <c r="AR22" s="97"/>
      <c r="AS22" s="97"/>
      <c r="AT22" s="97"/>
      <c r="AU22" s="97"/>
      <c r="AV22" s="97"/>
      <c r="AW22" s="97"/>
      <c r="AX22" s="97"/>
      <c r="AY22" s="52"/>
      <c r="AZ22" s="97"/>
      <c r="BA22" s="97"/>
      <c r="BB22" s="97"/>
      <c r="BC22" s="97"/>
      <c r="BD22" s="97"/>
      <c r="BE22" s="97"/>
      <c r="BF22" s="53"/>
      <c r="BG22" s="97"/>
      <c r="BH22" s="97"/>
      <c r="BI22" s="97"/>
      <c r="BJ22" s="97"/>
      <c r="BK22" s="97"/>
      <c r="BL22" s="97"/>
      <c r="BM22" s="97"/>
      <c r="BN22" s="97"/>
      <c r="BO22" s="97"/>
      <c r="BP22" s="97"/>
      <c r="BQ22" s="97"/>
      <c r="BR22" s="97"/>
      <c r="BS22" s="97"/>
      <c r="BT22" s="52"/>
      <c r="BU22" s="97"/>
      <c r="BV22" s="97"/>
      <c r="BW22" s="97"/>
      <c r="BX22" s="53"/>
      <c r="BY22" s="97"/>
      <c r="BZ22" s="97"/>
      <c r="CA22" s="97"/>
      <c r="CB22" s="97"/>
      <c r="CC22" s="97"/>
      <c r="CD22" s="97"/>
    </row>
    <row r="23" spans="1:82" s="54" customFormat="1" ht="13.5" customHeight="1" x14ac:dyDescent="0.2">
      <c r="A23" s="142"/>
      <c r="B23" s="319"/>
      <c r="C23" s="319"/>
      <c r="D23" s="320"/>
      <c r="E23" s="321"/>
      <c r="F23" s="321"/>
      <c r="G23" s="321"/>
      <c r="H23" s="394" t="s">
        <v>110</v>
      </c>
      <c r="I23" s="321"/>
      <c r="J23" s="321"/>
      <c r="K23" s="321"/>
      <c r="L23" s="321"/>
      <c r="M23" s="321"/>
      <c r="N23" s="321"/>
      <c r="O23" s="321"/>
      <c r="P23" s="321"/>
      <c r="Q23" s="321"/>
      <c r="R23" s="321"/>
      <c r="S23" s="321"/>
      <c r="T23" s="321"/>
      <c r="U23" s="321"/>
      <c r="V23" s="321"/>
      <c r="W23" s="321"/>
      <c r="AE23" s="321"/>
      <c r="AF23" s="321"/>
      <c r="AG23" s="321"/>
      <c r="AH23" s="321" t="str">
        <f>LOWER(K23)</f>
        <v/>
      </c>
      <c r="AI23" s="321"/>
      <c r="AJ23" s="321"/>
      <c r="AK23" s="321"/>
      <c r="AL23" s="97"/>
      <c r="AM23" s="97"/>
      <c r="AN23" s="97"/>
      <c r="AO23" s="97"/>
      <c r="AP23" s="97"/>
      <c r="AQ23" s="97"/>
      <c r="AR23" s="97"/>
      <c r="AS23" s="97"/>
      <c r="AT23" s="97"/>
      <c r="AU23" s="97"/>
      <c r="AV23" s="97"/>
      <c r="AW23" s="97"/>
      <c r="AX23" s="97"/>
      <c r="AY23" s="52"/>
      <c r="AZ23" s="97"/>
      <c r="BA23" s="97"/>
      <c r="BB23" s="97"/>
      <c r="BC23" s="97"/>
      <c r="BD23" s="97"/>
      <c r="BE23" s="97"/>
      <c r="BF23" s="53"/>
      <c r="BG23" s="97"/>
      <c r="BH23" s="97"/>
      <c r="BI23" s="97"/>
      <c r="BJ23" s="97"/>
      <c r="BK23" s="97"/>
      <c r="BL23" s="97"/>
      <c r="BM23" s="97"/>
      <c r="BN23" s="97"/>
      <c r="BO23" s="97"/>
      <c r="BP23" s="97"/>
      <c r="BQ23" s="97"/>
      <c r="BR23" s="97"/>
      <c r="BS23" s="97"/>
      <c r="BT23" s="52"/>
      <c r="BU23" s="97"/>
      <c r="BV23" s="97"/>
      <c r="BW23" s="97"/>
      <c r="BX23" s="53"/>
      <c r="BY23" s="97"/>
      <c r="BZ23" s="97"/>
      <c r="CA23" s="97"/>
      <c r="CB23" s="97"/>
      <c r="CC23" s="97"/>
      <c r="CD23" s="97"/>
    </row>
    <row r="24" spans="1:82" s="54" customFormat="1" ht="13.5" customHeight="1" x14ac:dyDescent="0.2">
      <c r="A24" s="129"/>
      <c r="B24" s="319"/>
      <c r="C24" s="319"/>
      <c r="D24" s="320"/>
      <c r="E24" s="321"/>
      <c r="F24" s="321"/>
      <c r="G24" s="321"/>
      <c r="H24" s="321"/>
      <c r="I24" s="320"/>
      <c r="J24" s="321"/>
      <c r="K24" s="321"/>
      <c r="L24" s="321"/>
      <c r="M24" s="321"/>
      <c r="N24" s="321"/>
      <c r="O24" s="321"/>
      <c r="P24" s="321"/>
      <c r="Q24" s="321"/>
      <c r="R24" s="321"/>
      <c r="S24" s="321"/>
      <c r="T24" s="321"/>
      <c r="U24" s="321"/>
      <c r="V24" s="321"/>
      <c r="W24" s="321"/>
      <c r="X24" s="321"/>
      <c r="Y24" s="321"/>
      <c r="Z24" s="321"/>
      <c r="AA24" s="321"/>
      <c r="AB24" s="321"/>
      <c r="AC24" s="321"/>
      <c r="AD24" s="321"/>
      <c r="AE24" s="321"/>
      <c r="AF24" s="321"/>
      <c r="AG24" s="321"/>
      <c r="AH24" s="321"/>
      <c r="AI24" s="321"/>
      <c r="AJ24" s="321"/>
      <c r="AK24" s="321"/>
      <c r="AL24" s="97"/>
      <c r="AM24" s="97"/>
      <c r="AN24" s="97"/>
      <c r="AO24" s="97"/>
      <c r="AP24" s="97"/>
      <c r="AQ24" s="97"/>
      <c r="AR24" s="97"/>
      <c r="AS24" s="97"/>
      <c r="AT24" s="97"/>
      <c r="AU24" s="97"/>
      <c r="AV24" s="97"/>
      <c r="AW24" s="97"/>
      <c r="AX24" s="97"/>
      <c r="AY24" s="52"/>
      <c r="AZ24" s="97"/>
      <c r="BA24" s="97"/>
      <c r="BB24" s="97"/>
      <c r="BC24" s="97"/>
      <c r="BD24" s="97"/>
      <c r="BE24" s="97"/>
      <c r="BF24" s="53"/>
      <c r="BG24" s="97"/>
      <c r="BH24" s="97"/>
      <c r="BI24" s="97"/>
      <c r="BJ24" s="97"/>
      <c r="BK24" s="97"/>
      <c r="BL24" s="97"/>
      <c r="BM24" s="97"/>
      <c r="BN24" s="97"/>
      <c r="BO24" s="97"/>
      <c r="BP24" s="97"/>
      <c r="BQ24" s="97"/>
      <c r="BR24" s="97"/>
      <c r="BS24" s="97"/>
      <c r="BT24" s="52"/>
      <c r="BU24" s="97"/>
      <c r="BV24" s="97"/>
      <c r="BW24" s="97"/>
      <c r="BX24" s="53"/>
      <c r="BY24" s="97"/>
      <c r="BZ24" s="97"/>
      <c r="CA24" s="97"/>
      <c r="CB24" s="97"/>
      <c r="CC24" s="97"/>
      <c r="CD24" s="97"/>
    </row>
    <row r="25" spans="1:82" s="54" customFormat="1" ht="16.5" customHeight="1" x14ac:dyDescent="0.2">
      <c r="A25" s="286"/>
      <c r="B25" s="247">
        <f>DATEVALUE("01/07/"&amp;$A$2)</f>
        <v>42917</v>
      </c>
      <c r="C25" s="248"/>
      <c r="D25" s="240"/>
      <c r="E25" s="240"/>
      <c r="F25" s="240"/>
      <c r="G25" s="240"/>
      <c r="H25" s="247">
        <f>DATEVALUE("01/08/"&amp;$A$2)</f>
        <v>42948</v>
      </c>
      <c r="I25" s="322"/>
      <c r="J25" s="322"/>
      <c r="K25" s="240"/>
      <c r="L25" s="240"/>
      <c r="M25" s="240"/>
      <c r="N25" s="247">
        <f>DATEVALUE("01/09/"&amp;$A$2)</f>
        <v>42979</v>
      </c>
      <c r="O25" s="248"/>
      <c r="P25" s="248"/>
      <c r="Q25" s="240"/>
      <c r="R25" s="240"/>
      <c r="S25" s="240"/>
      <c r="T25" s="247">
        <f>DATEVALUE("01/10/"&amp;$A$2)</f>
        <v>43009</v>
      </c>
      <c r="U25" s="248"/>
      <c r="V25" s="240"/>
      <c r="W25" s="240"/>
      <c r="X25" s="240"/>
      <c r="Y25" s="240"/>
      <c r="Z25" s="247">
        <f>DATEVALUE("01/11/"&amp;$A$2)</f>
        <v>43040</v>
      </c>
      <c r="AA25" s="248"/>
      <c r="AB25" s="248"/>
      <c r="AC25" s="240"/>
      <c r="AD25" s="240"/>
      <c r="AE25" s="240"/>
      <c r="AF25" s="247">
        <f>DATEVALUE("01/12/"&amp;$A$2)</f>
        <v>43070</v>
      </c>
      <c r="AG25" s="248"/>
      <c r="AH25" s="248"/>
      <c r="AI25" s="240"/>
      <c r="AJ25" s="240"/>
      <c r="AK25" s="240"/>
      <c r="AL25" s="97"/>
      <c r="AM25" s="97"/>
      <c r="AN25" s="97"/>
      <c r="AO25" s="97"/>
      <c r="AP25" s="97"/>
      <c r="AQ25" s="97"/>
      <c r="AR25" s="97"/>
      <c r="AS25" s="97"/>
      <c r="AT25" s="97"/>
      <c r="AU25" s="97"/>
      <c r="AV25" s="97"/>
      <c r="AW25" s="97"/>
      <c r="AX25" s="97"/>
      <c r="AY25" s="52"/>
      <c r="AZ25" s="97"/>
      <c r="BA25" s="97"/>
      <c r="BB25" s="97"/>
      <c r="BC25" s="97"/>
      <c r="BD25" s="97"/>
      <c r="BE25" s="97"/>
      <c r="BF25" s="53"/>
      <c r="BG25" s="97"/>
      <c r="BH25" s="97"/>
      <c r="BI25" s="97"/>
      <c r="BJ25" s="97"/>
      <c r="BK25" s="97"/>
      <c r="BL25" s="97"/>
      <c r="BM25" s="97"/>
      <c r="BN25" s="97"/>
      <c r="BO25" s="97"/>
      <c r="BP25" s="97"/>
      <c r="BQ25" s="97"/>
      <c r="BR25" s="97"/>
      <c r="BS25" s="97"/>
      <c r="BT25" s="52"/>
      <c r="BU25" s="97"/>
      <c r="BV25" s="97"/>
      <c r="BW25" s="97"/>
      <c r="BX25" s="53"/>
      <c r="BY25" s="97"/>
      <c r="BZ25" s="97"/>
      <c r="CA25" s="97"/>
      <c r="CB25" s="97"/>
      <c r="CC25" s="97"/>
      <c r="CD25" s="97"/>
    </row>
    <row r="26" spans="1:82" s="324" customFormat="1" ht="16.5" customHeight="1" x14ac:dyDescent="0.2">
      <c r="A26" s="276"/>
      <c r="B26" s="258">
        <f>1+INT((B25-DATE(YEAR(B25+4-WEEKDAY(B25+6)),1,5)+WEEKDAY(DATE(YEAR(B25+4-WEEKDAY(B25+6)),1,3)))/7)</f>
        <v>26</v>
      </c>
      <c r="C26" s="376">
        <f>IF(C27="","",1+INT((C27-DATE(YEAR(C27+4-WEEKDAY(C27+6)),1,5)+WEEKDAY(DATE(YEAR(C27+4-WEEKDAY(C27+6)),1,3)))/7))</f>
        <v>27</v>
      </c>
      <c r="D26" s="258">
        <f>IF(D27="","",1+INT((D27-DATE(YEAR(D27+4-WEEKDAY(D27+6)),1,5)+WEEKDAY(DATE(YEAR(D27+4-WEEKDAY(D27+6)),1,3)))/7))</f>
        <v>28</v>
      </c>
      <c r="E26" s="257">
        <f>IF(E27="","",1+INT((E27-DATE(YEAR(E27+4-WEEKDAY(E27+6)),1,5)+WEEKDAY(DATE(YEAR(E27+4-WEEKDAY(E27+6)),1,3)))/7))</f>
        <v>29</v>
      </c>
      <c r="F26" s="256">
        <f>IF(F27="","",1+INT((F27-DATE(YEAR(F27+4-WEEKDAY(F27+6)),1,5)+WEEKDAY(DATE(YEAR(F27+4-WEEKDAY(F27+6)),1,3)))/7))</f>
        <v>30</v>
      </c>
      <c r="G26" s="256">
        <f>IF(G27="","",1+INT((G27-DATE(YEAR(G27+4-WEEKDAY(G27+6)),1,5)+WEEKDAY(DATE(YEAR(G27+4-WEEKDAY(G27+6)),1,3)))/7))</f>
        <v>31</v>
      </c>
      <c r="H26" s="378">
        <f>1+INT((H25-DATE(YEAR(H25+4-WEEKDAY(H25+6)),1,5)+WEEKDAY(DATE(YEAR(H25+4-WEEKDAY(H25+6)),1,3)))/7)</f>
        <v>31</v>
      </c>
      <c r="I26" s="258">
        <f>IF(I27="","",1+INT((I27-DATE(YEAR(I27+4-WEEKDAY(I27+6)),1,5)+WEEKDAY(DATE(YEAR(I27+4-WEEKDAY(I27+6)),1,3)))/7))</f>
        <v>32</v>
      </c>
      <c r="J26" s="258">
        <f>IF(J27="","",1+INT((J27-DATE(YEAR(J27+4-WEEKDAY(J27+6)),1,5)+WEEKDAY(DATE(YEAR(J27+4-WEEKDAY(J27+6)),1,3)))/7))</f>
        <v>33</v>
      </c>
      <c r="K26" s="257">
        <f>IF(K27="","",1+INT((K27-DATE(YEAR(K27+4-WEEKDAY(K27+6)),1,5)+WEEKDAY(DATE(YEAR(K27+4-WEEKDAY(K27+6)),1,3)))/7))</f>
        <v>34</v>
      </c>
      <c r="L26" s="256">
        <f>IF(L27="","",1+INT((L27-DATE(YEAR(L27+4-WEEKDAY(L27+6)),1,5)+WEEKDAY(DATE(YEAR(L27+4-WEEKDAY(L27+6)),1,3)))/7))</f>
        <v>35</v>
      </c>
      <c r="M26" s="256" t="str">
        <f>IF(M27="","",1+INT((M27-DATE(YEAR(M27+4-WEEKDAY(M27+6)),1,5)+WEEKDAY(DATE(YEAR(M27+4-WEEKDAY(M27+6)),1,3)))/7))</f>
        <v/>
      </c>
      <c r="N26" s="378">
        <f>1+INT((N25-DATE(YEAR(N25+4-WEEKDAY(N25+6)),1,5)+WEEKDAY(DATE(YEAR(N25+4-WEEKDAY(N25+6)),1,3)))/7)</f>
        <v>35</v>
      </c>
      <c r="O26" s="257">
        <f>IF(O27="","",1+INT((O27-DATE(YEAR(O27+4-WEEKDAY(O27+6)),1,5)+WEEKDAY(DATE(YEAR(O27+4-WEEKDAY(O27+6)),1,3)))/7))</f>
        <v>36</v>
      </c>
      <c r="P26" s="256">
        <f>IF(P27="","",1+INT((P27-DATE(YEAR(P27+4-WEEKDAY(P27+6)),1,5)+WEEKDAY(DATE(YEAR(P27+4-WEEKDAY(P27+6)),1,3)))/7))</f>
        <v>37</v>
      </c>
      <c r="Q26" s="257">
        <f>IF(Q27="","",1+INT((Q27-DATE(YEAR(Q27+4-WEEKDAY(Q27+6)),1,5)+WEEKDAY(DATE(YEAR(Q27+4-WEEKDAY(Q27+6)),1,3)))/7))</f>
        <v>38</v>
      </c>
      <c r="R26" s="323">
        <f>IF(R27="","",1+INT((R27-DATE(YEAR(R27+4-WEEKDAY(R27+6)),1,5)+WEEKDAY(DATE(YEAR(R27+4-WEEKDAY(R27+6)),1,3)))/7))</f>
        <v>39</v>
      </c>
      <c r="S26" s="256" t="str">
        <f>IF(S27="","",1+INT((S27-DATE(YEAR(S27+4-WEEKDAY(S27+6)),1,5)+WEEKDAY(DATE(YEAR(S27+4-WEEKDAY(S27+6)),1,3)))/7))</f>
        <v/>
      </c>
      <c r="T26" s="378">
        <f>1+INT((T25-DATE(YEAR(T25+4-WEEKDAY(T25+6)),1,5)+WEEKDAY(DATE(YEAR(T25+4-WEEKDAY(T25+6)),1,3)))/7)</f>
        <v>39</v>
      </c>
      <c r="U26" s="257">
        <f>IF(U27="","",1+INT((U27-DATE(YEAR(U27+4-WEEKDAY(U27+6)),1,5)+WEEKDAY(DATE(YEAR(U27+4-WEEKDAY(U27+6)),1,3)))/7))</f>
        <v>40</v>
      </c>
      <c r="V26" s="256">
        <f>IF(V27="","",1+INT((V27-DATE(YEAR(V27+4-WEEKDAY(V27+6)),1,5)+WEEKDAY(DATE(YEAR(V27+4-WEEKDAY(V27+6)),1,3)))/7))</f>
        <v>41</v>
      </c>
      <c r="W26" s="257">
        <f>IF(W27="","",1+INT((W27-DATE(YEAR(W27+4-WEEKDAY(W27+6)),1,5)+WEEKDAY(DATE(YEAR(W27+4-WEEKDAY(W27+6)),1,3)))/7))</f>
        <v>42</v>
      </c>
      <c r="X26" s="376">
        <f>IF(X27="","",1+INT((X27-DATE(YEAR(X27+4-WEEKDAY(X27+6)),1,5)+WEEKDAY(DATE(YEAR(X27+4-WEEKDAY(X27+6)),1,3)))/7))</f>
        <v>43</v>
      </c>
      <c r="Y26" s="389">
        <f>IF(Y27="","",1+INT((Y27-DATE(YEAR(Y27+4-WEEKDAY(Y27+6)),1,5)+WEEKDAY(DATE(YEAR(Y27+4-WEEKDAY(Y27+6)),1,3)))/7))</f>
        <v>44</v>
      </c>
      <c r="Z26" s="258">
        <f>1+INT((Z25-DATE(YEAR(Z25+4-WEEKDAY(Z25+6)),1,5)+WEEKDAY(DATE(YEAR(Z25+4-WEEKDAY(Z25+6)),1,3)))/7)</f>
        <v>44</v>
      </c>
      <c r="AA26" s="257">
        <f>IF(AA27="","",1+INT((AA27-DATE(YEAR(AA27+4-WEEKDAY(AA27+6)),1,5)+WEEKDAY(DATE(YEAR(AA27+4-WEEKDAY(AA27+6)),1,3)))/7))</f>
        <v>45</v>
      </c>
      <c r="AB26" s="256">
        <f>IF(AB27="","",1+INT((AB27-DATE(YEAR(AB27+4-WEEKDAY(AB27+6)),1,5)+WEEKDAY(DATE(YEAR(AB27+4-WEEKDAY(AB27+6)),1,3)))/7))</f>
        <v>46</v>
      </c>
      <c r="AC26" s="376">
        <f>IF(AC27="","",1+INT((AC27-DATE(YEAR(AC27+4-WEEKDAY(AC27+6)),1,5)+WEEKDAY(DATE(YEAR(AC27+4-WEEKDAY(AC27+6)),1,3)))/7))</f>
        <v>47</v>
      </c>
      <c r="AD26" s="399">
        <f>IF(AD27="","",1+INT((AD27-DATE(YEAR(AD27+4-WEEKDAY(AD27+6)),1,5)+WEEKDAY(DATE(YEAR(AD27+4-WEEKDAY(AD27+6)),1,3)))/7))</f>
        <v>48</v>
      </c>
      <c r="AE26" s="258" t="str">
        <f>IF(AE27="","",1+INT((AE27-DATE(YEAR(AE27+4-WEEKDAY(AE27+6)),1,5)+WEEKDAY(DATE(YEAR(AE27+4-WEEKDAY(AE27+6)),1,3)))/7))</f>
        <v/>
      </c>
      <c r="AF26" s="257">
        <f>1+INT((AF25-DATE(YEAR(AF25+4-WEEKDAY(AF25+6)),1,5)+WEEKDAY(DATE(YEAR(AF25+4-WEEKDAY(AF25+6)),1,3)))/7)</f>
        <v>48</v>
      </c>
      <c r="AG26" s="256">
        <f>IF(AG27="","",1+INT((AG27-DATE(YEAR(AG27+4-WEEKDAY(AG27+6)),1,5)+WEEKDAY(DATE(YEAR(AG27+4-WEEKDAY(AG27+6)),1,3)))/7))</f>
        <v>49</v>
      </c>
      <c r="AH26" s="257">
        <f>IF(AH27="","",1+INT((AH27-DATE(YEAR(AH27+4-WEEKDAY(AH27+6)),1,5)+WEEKDAY(DATE(YEAR(AH27+4-WEEKDAY(AH27+6)),1,3)))/7))</f>
        <v>50</v>
      </c>
      <c r="AI26" s="376">
        <f>IF(AI27="","",1+INT((AI27-DATE(YEAR(AI27+4-WEEKDAY(AI27+6)),1,5)+WEEKDAY(DATE(YEAR(AI27+4-WEEKDAY(AI27+6)),1,3)))/7))</f>
        <v>51</v>
      </c>
      <c r="AJ26" s="257">
        <f>IF(AJ27="","",1+INT((AJ27-DATE(YEAR(AJ27+4-WEEKDAY(AJ27+6)),1,5)+WEEKDAY(DATE(YEAR(AJ27+4-WEEKDAY(AJ27+6)),1,3)))/7))</f>
        <v>52</v>
      </c>
      <c r="AK26" s="256" t="str">
        <f>IF(AK27="","",1+INT((AK27-DATE(YEAR(AK27+4-WEEKDAY(AK27+6)),1,5)+WEEKDAY(DATE(YEAR(AK27+4-WEEKDAY(AK27+6)),1,3)))/7))</f>
        <v/>
      </c>
      <c r="AN26" s="359"/>
      <c r="AQ26" s="240"/>
      <c r="AR26" s="240"/>
    </row>
    <row r="27" spans="1:82" s="324" customFormat="1" ht="12" customHeight="1" x14ac:dyDescent="0.2">
      <c r="A27" s="19" t="s">
        <v>0</v>
      </c>
      <c r="B27" s="260" t="str">
        <f>IF(TEXT(B25,"dddd")=$A4,B25,"")</f>
        <v/>
      </c>
      <c r="C27" s="263">
        <f>B39+1</f>
        <v>42919</v>
      </c>
      <c r="D27" s="262">
        <f>C39+1</f>
        <v>42926</v>
      </c>
      <c r="E27" s="261">
        <f>D39+1</f>
        <v>42933</v>
      </c>
      <c r="F27" s="262">
        <f>IF(AND(E39&lt;&gt;"",IF(ISERROR(TEXT(E39+1,"mmm")),"",TEXT(E39+1,"mmm"))=TEXT(B25,"mmm")),E39+1,"")</f>
        <v>42940</v>
      </c>
      <c r="G27" s="264">
        <f>IF(AND(F39&lt;&gt;"",IF(ISERROR(TEXT(F39+1,"mmm")),"",TEXT(F39+1,"mmm"))=TEXT(B25,"mmm")),F39+1,"")</f>
        <v>42947</v>
      </c>
      <c r="H27" s="235" t="str">
        <f>IF(TEXT(H25,"dddd")=$A4,H25,"")</f>
        <v/>
      </c>
      <c r="I27" s="267">
        <f>H39+1</f>
        <v>42954</v>
      </c>
      <c r="J27" s="262">
        <f>I39+1</f>
        <v>42961</v>
      </c>
      <c r="K27" s="261">
        <f>J39+1</f>
        <v>42968</v>
      </c>
      <c r="L27" s="262">
        <f>IF(AND(K39&lt;&gt;"",IF(ISERROR(TEXT(K39+1,"mmm")),"",TEXT(K39+1,"mmm"))=TEXT(H25,"mmm")),K39+1,"")</f>
        <v>42975</v>
      </c>
      <c r="M27" s="266" t="str">
        <f>IF(AND(L39&lt;&gt;"",IF(ISERROR(TEXT(L39+1,"mmm")),"",TEXT(L39+1,"mmm"))=TEXT(H25,"mmm")),L39+1,"")</f>
        <v/>
      </c>
      <c r="N27" s="380" t="str">
        <f>IF(TEXT(N25,"dddd")=$A4,N25,"")</f>
        <v/>
      </c>
      <c r="O27" s="267">
        <f>N39+1</f>
        <v>42982</v>
      </c>
      <c r="P27" s="266">
        <f>O39+1</f>
        <v>42989</v>
      </c>
      <c r="Q27" s="261">
        <f>P39+1</f>
        <v>42996</v>
      </c>
      <c r="R27" s="262">
        <f>IF(AND(Q39&lt;&gt;"",IF(ISERROR(TEXT(Q39+1,"mmm")),"",TEXT(Q39+1,"mmm"))=TEXT(N25,"mmm")),Q39+1,"")</f>
        <v>43003</v>
      </c>
      <c r="S27" s="264" t="str">
        <f>IF(AND(R39&lt;&gt;"",IF(ISERROR(TEXT(R39+1,"mmm")),"",TEXT(R39+1,"mmm"))=TEXT(N25,"mmm")),R39+1,"")</f>
        <v/>
      </c>
      <c r="T27" s="235" t="str">
        <f>IF(TEXT(T25,"dddd")=$A4,T25,"")</f>
        <v/>
      </c>
      <c r="U27" s="267">
        <f>T39+1</f>
        <v>43010</v>
      </c>
      <c r="V27" s="262">
        <f>U39+1</f>
        <v>43017</v>
      </c>
      <c r="W27" s="261">
        <f>V39+1</f>
        <v>43024</v>
      </c>
      <c r="X27" s="263">
        <f>IF(AND(W39&lt;&gt;"",IF(ISERROR(TEXT(W39+1,"mmm")),"",TEXT(W39+1,"mmm"))=TEXT(T25,"mmm")),W39+1,"")</f>
        <v>43031</v>
      </c>
      <c r="Y27" s="390">
        <f>IF(AND(X39&lt;&gt;"",IF(ISERROR(TEXT(X39+1,"mmm")),"",TEXT(X39+1,"mmm"))=TEXT(T25,"mmm")),X39+1,"")</f>
        <v>43038</v>
      </c>
      <c r="Z27" s="267" t="str">
        <f>IF(TEXT(Z25,"dddd")=$A4,Z25,"")</f>
        <v/>
      </c>
      <c r="AA27" s="267">
        <f>Z39+1</f>
        <v>43045</v>
      </c>
      <c r="AB27" s="262">
        <f>AA39+1</f>
        <v>43052</v>
      </c>
      <c r="AC27" s="263">
        <f>AB39+1</f>
        <v>43059</v>
      </c>
      <c r="AD27" s="396">
        <f>IF(AND(AC39&lt;&gt;"",IF(ISERROR(TEXT(AC39+1,"mmm")),"",TEXT(AC39+1,"mmm"))=TEXT(Z25,"mmm")),AC39+1,"")</f>
        <v>43066</v>
      </c>
      <c r="AE27" s="325" t="str">
        <f>IF(AND(AD39&lt;&gt;"",IF(ISERROR(TEXT(AD39+1,"mmm")),"",TEXT(AD39+1,"mmm"))=TEXT(Z25,"mmm")),AD39+1,"")</f>
        <v/>
      </c>
      <c r="AF27" s="262" t="str">
        <f>IF(TEXT(AF25,"dddd")=$A4,AF25,"")</f>
        <v/>
      </c>
      <c r="AG27" s="261">
        <f>AF39+1</f>
        <v>43073</v>
      </c>
      <c r="AH27" s="262">
        <f>AG39+1</f>
        <v>43080</v>
      </c>
      <c r="AI27" s="263">
        <f>AH39+1</f>
        <v>43087</v>
      </c>
      <c r="AJ27" s="262">
        <f>IF(AND(AI39&lt;&gt;"",IF(ISERROR(TEXT(AI39+1,"mmm")),"",TEXT(AI39+1,"mmm"))=TEXT(AF25,"mmm")),AI39+1,"")</f>
        <v>43094</v>
      </c>
      <c r="AK27" s="261" t="str">
        <f>IF(AND(AJ39&lt;&gt;"",IF(ISERROR(TEXT(AJ39+1,"mmm")),"",TEXT(AJ39+1,"mmm"))=TEXT(AF25,"mmm")),AJ39+1,"")</f>
        <v/>
      </c>
      <c r="AQ27" s="240"/>
      <c r="AR27" s="240"/>
    </row>
    <row r="28" spans="1:82" s="324" customFormat="1" ht="12" customHeight="1" x14ac:dyDescent="0.2">
      <c r="A28" s="268"/>
      <c r="B28" s="269"/>
      <c r="C28" s="271" t="s">
        <v>113</v>
      </c>
      <c r="D28" s="97" t="s">
        <v>75</v>
      </c>
      <c r="E28" s="270"/>
      <c r="F28" s="97"/>
      <c r="G28" s="272"/>
      <c r="H28" s="234"/>
      <c r="I28" s="275" t="s">
        <v>75</v>
      </c>
      <c r="J28" s="270" t="str">
        <f>IF(ISNA(VLOOKUP(J27,feestdagen,5,0))=TRUE," ","F")</f>
        <v xml:space="preserve"> </v>
      </c>
      <c r="K28" s="270"/>
      <c r="L28" s="97"/>
      <c r="M28" s="274"/>
      <c r="N28" s="379"/>
      <c r="O28" s="275"/>
      <c r="P28" s="274" t="s">
        <v>76</v>
      </c>
      <c r="Q28" s="270"/>
      <c r="R28" s="97"/>
      <c r="S28" s="272"/>
      <c r="T28" s="234"/>
      <c r="U28" s="275"/>
      <c r="V28" s="97"/>
      <c r="W28" s="270"/>
      <c r="X28" s="271"/>
      <c r="Y28" s="391" t="s">
        <v>76</v>
      </c>
      <c r="Z28" s="112"/>
      <c r="AA28" s="156" t="str">
        <f>IF(ISNA(VLOOKUP(AA27,feestdagen,5,0))=TRUE," ","F")</f>
        <v xml:space="preserve"> </v>
      </c>
      <c r="AB28" s="86"/>
      <c r="AC28" s="150"/>
      <c r="AD28" s="400"/>
      <c r="AE28" s="175"/>
      <c r="AF28" s="97"/>
      <c r="AG28" s="270"/>
      <c r="AH28" s="97"/>
      <c r="AI28" s="271"/>
      <c r="AJ28" s="395" t="str">
        <f>IF(ISNA(VLOOKUP(AJ27,feestdagen,5,0))=TRUE," ","F")</f>
        <v>F</v>
      </c>
      <c r="AK28" s="270"/>
      <c r="AQ28" s="240"/>
      <c r="AR28" s="240"/>
    </row>
    <row r="29" spans="1:82" s="324" customFormat="1" ht="12" customHeight="1" x14ac:dyDescent="0.2">
      <c r="A29" s="19" t="s">
        <v>1</v>
      </c>
      <c r="B29" s="260" t="str">
        <f>IF(AND(B27="",TEXT(B25,"dddd")=$A6),B25,IF(AND(B27&lt;&gt;""),B27+1,""))</f>
        <v/>
      </c>
      <c r="C29" s="263">
        <f>C27+1</f>
        <v>42920</v>
      </c>
      <c r="D29" s="262">
        <f>D27+1</f>
        <v>42927</v>
      </c>
      <c r="E29" s="261">
        <f>E27+1</f>
        <v>42934</v>
      </c>
      <c r="F29" s="262">
        <f>IF(AND(F27&lt;&gt;"",IF(ISERROR(TEXT(F27+1,"mmm")),"",TEXT(F27+1,"mmm"))=TEXT(B25,"mmm")),F27+1,"")</f>
        <v>42941</v>
      </c>
      <c r="G29" s="264" t="str">
        <f>IF(AND(G27&lt;&gt;"",IF(ISERROR(TEXT(G27+1,"mmm")),"",TEXT(G27+1,"mmm"))=TEXT(B25,"mmm")),G27+1,"")</f>
        <v/>
      </c>
      <c r="H29" s="235">
        <f>IF(AND(H27="",TEXT(H25,"dddd")=$A6),H25,IF(AND(H27&lt;&gt;""),H27+1,""))</f>
        <v>42948</v>
      </c>
      <c r="I29" s="267">
        <f>I27+1</f>
        <v>42955</v>
      </c>
      <c r="J29" s="262">
        <f>J27+1</f>
        <v>42962</v>
      </c>
      <c r="K29" s="261">
        <f>K27+1</f>
        <v>42969</v>
      </c>
      <c r="L29" s="262">
        <f>IF(AND(L27&lt;&gt;"",IF(ISERROR(TEXT(L27+1,"mmm")),"",TEXT(L27+1,"mmm"))=TEXT(H25,"mmm")),L27+1,"")</f>
        <v>42976</v>
      </c>
      <c r="M29" s="266" t="str">
        <f>IF(AND(M27&lt;&gt;"",IF(ISERROR(TEXT(M27+1,"mmm")),"",TEXT(M27+1,"mmm"))=TEXT(H25,"mmm")),M27+1,"")</f>
        <v/>
      </c>
      <c r="N29" s="380" t="str">
        <f>IF(AND(N27="",TEXT(N25,"dddd")=$A6),N25,IF(AND(N27&lt;&gt;""),N27+1,""))</f>
        <v/>
      </c>
      <c r="O29" s="267">
        <f>O27+1</f>
        <v>42983</v>
      </c>
      <c r="P29" s="266">
        <f>P27+1</f>
        <v>42990</v>
      </c>
      <c r="Q29" s="261">
        <f>Q27+1</f>
        <v>42997</v>
      </c>
      <c r="R29" s="262">
        <f>IF(AND(R27&lt;&gt;"",IF(ISERROR(TEXT(R27+1,"mmm")),"",TEXT(R27+1,"mmm"))=TEXT(N25,"mmm")),R27+1,"")</f>
        <v>43004</v>
      </c>
      <c r="S29" s="264" t="str">
        <f>IF(AND(S27&lt;&gt;"",IF(ISERROR(TEXT(S27+1,"mmm")),"",TEXT(S27+1,"mmm"))=TEXT(N25,"mmm")),S27+1,"")</f>
        <v/>
      </c>
      <c r="T29" s="235" t="str">
        <f>IF(AND(T27="",TEXT(T25,"dddd")=$A6),T25,IF(AND(T27&lt;&gt;""),T27+1,""))</f>
        <v/>
      </c>
      <c r="U29" s="267">
        <f>U27+1</f>
        <v>43011</v>
      </c>
      <c r="V29" s="262">
        <f>V27+1</f>
        <v>43018</v>
      </c>
      <c r="W29" s="261">
        <f>W27+1</f>
        <v>43025</v>
      </c>
      <c r="X29" s="263">
        <f>IF(AND(X27&lt;&gt;"",IF(ISERROR(TEXT(X27+1,"mmm")),"",TEXT(X27+1,"mmm"))=TEXT(T25,"mmm")),X27+1,"")</f>
        <v>43032</v>
      </c>
      <c r="Y29" s="390">
        <f>IF(AND(Y27&lt;&gt;"",IF(ISERROR(TEXT(Y27+1,"mmm")),"",TEXT(Y27+1,"mmm"))=TEXT(T25,"mmm")),Y27+1,"")</f>
        <v>43039</v>
      </c>
      <c r="Z29" s="397" t="str">
        <f>IF(AND(Z27="",TEXT(Z25,"dddd")=$A6),Z25,IF(AND(Z27&lt;&gt;""),Z27+1,""))</f>
        <v/>
      </c>
      <c r="AA29" s="267">
        <f>AA27+1</f>
        <v>43046</v>
      </c>
      <c r="AB29" s="261">
        <f>AB27+1</f>
        <v>43053</v>
      </c>
      <c r="AC29" s="263">
        <f>AC27+1</f>
        <v>43060</v>
      </c>
      <c r="AD29" s="396">
        <f>IF(AND(AD27&lt;&gt;"",IF(ISERROR(TEXT(AD27+1,"mmm")),"",TEXT(AD27+1,"mmm"))=TEXT(Z25,"mmm")),AD27+1,"")</f>
        <v>43067</v>
      </c>
      <c r="AE29" s="174" t="str">
        <f>IF(AND(AE27&lt;&gt;"",IF(ISERROR(TEXT(AE27+1,"mmm")),"",TEXT(AE27+1,"mmm"))=TEXT(Z25,"mmm")),AE27+1,"")</f>
        <v/>
      </c>
      <c r="AF29" s="262" t="str">
        <f>IF(AND(AF27="",TEXT(AF25,"dddd")=$A6),AF25,IF(AND(AF27&lt;&gt;""),AF27+1,""))</f>
        <v/>
      </c>
      <c r="AG29" s="261">
        <f>AG27+1</f>
        <v>43074</v>
      </c>
      <c r="AH29" s="262">
        <f>AH27+1</f>
        <v>43081</v>
      </c>
      <c r="AI29" s="263">
        <f>AI27+1</f>
        <v>43088</v>
      </c>
      <c r="AJ29" s="396">
        <f>IF(AND(AJ27&lt;&gt;"",IF(ISERROR(TEXT(AJ27+1,"mmm")),"",TEXT(AJ27+1,"mmm"))=TEXT(AF25,"mmm")),AJ27+1,"")</f>
        <v>43095</v>
      </c>
      <c r="AK29" s="261" t="str">
        <f>IF(AND(AK27&lt;&gt;"",IF(ISERROR(TEXT(AK27+1,"mmm")),"",TEXT(AK27+1,"mmm"))=TEXT(AF25,"mmm")),AK27+1,"")</f>
        <v/>
      </c>
      <c r="AQ29" s="240"/>
      <c r="AR29" s="240"/>
    </row>
    <row r="30" spans="1:82" s="324" customFormat="1" ht="12" customHeight="1" x14ac:dyDescent="0.2">
      <c r="A30" s="268"/>
      <c r="B30" s="269"/>
      <c r="C30" s="271" t="s">
        <v>113</v>
      </c>
      <c r="D30" s="97" t="s">
        <v>75</v>
      </c>
      <c r="E30" s="270" t="str">
        <f>IF(ISNA(VLOOKUP(E29,feestdagen,5,0))=TRUE," ","F")</f>
        <v xml:space="preserve"> </v>
      </c>
      <c r="F30" s="97"/>
      <c r="G30" s="272"/>
      <c r="H30" s="234"/>
      <c r="I30" s="275" t="s">
        <v>75</v>
      </c>
      <c r="J30" s="97" t="s">
        <v>75</v>
      </c>
      <c r="K30" s="270"/>
      <c r="L30" s="97"/>
      <c r="M30" s="274"/>
      <c r="N30" s="379"/>
      <c r="O30" s="275"/>
      <c r="P30" s="274" t="s">
        <v>75</v>
      </c>
      <c r="Q30" s="270"/>
      <c r="R30" s="97"/>
      <c r="S30" s="272"/>
      <c r="T30" s="234"/>
      <c r="U30" s="275"/>
      <c r="V30" s="97"/>
      <c r="W30" s="270"/>
      <c r="X30" s="271"/>
      <c r="Y30" s="391"/>
      <c r="Z30" s="398" t="str">
        <f>IF(ISNA(VLOOKUP(Z29,feestdagen,5,0))=TRUE," ","F")</f>
        <v xml:space="preserve"> </v>
      </c>
      <c r="AA30" s="275" t="str">
        <f>IF(ISNA(VLOOKUP(AA29,feestdagen,5,0))=TRUE," ","F")</f>
        <v xml:space="preserve"> </v>
      </c>
      <c r="AB30" s="97" t="str">
        <f>IF(ISNA(VLOOKUP(AB29,feestdagen,5,0))=TRUE," ","F")</f>
        <v xml:space="preserve"> </v>
      </c>
      <c r="AC30" s="271"/>
      <c r="AD30" s="401"/>
      <c r="AE30" s="175"/>
      <c r="AF30" s="97"/>
      <c r="AG30" s="270"/>
      <c r="AH30" s="97"/>
      <c r="AI30" s="271"/>
      <c r="AJ30" s="97" t="s">
        <v>75</v>
      </c>
      <c r="AK30" s="270"/>
      <c r="AQ30" s="240"/>
      <c r="AR30" s="240"/>
    </row>
    <row r="31" spans="1:82" s="324" customFormat="1" ht="12" customHeight="1" x14ac:dyDescent="0.2">
      <c r="A31" s="19" t="s">
        <v>2</v>
      </c>
      <c r="B31" s="260" t="str">
        <f>IF(AND(B29="",TEXT(B25,"dddd")=$A8),B25,IF(AND(B29&lt;&gt;""),B29+1,""))</f>
        <v/>
      </c>
      <c r="C31" s="263">
        <f>C29+1</f>
        <v>42921</v>
      </c>
      <c r="D31" s="262">
        <f>D29+1</f>
        <v>42928</v>
      </c>
      <c r="E31" s="261">
        <f>E29+1</f>
        <v>42935</v>
      </c>
      <c r="F31" s="262">
        <f>IF(AND(F29&lt;&gt;"",IF(ISERROR(TEXT(F29+1,"mmm")),"",TEXT(F29+1,"mmm"))=TEXT(B25,"mmm")),F29+1,"")</f>
        <v>42942</v>
      </c>
      <c r="G31" s="264" t="str">
        <f>IF(AND(G29&lt;&gt;"",IF(ISERROR(TEXT(G29+1,"mmm")),"",TEXT(G29+1,"mmm"))=TEXT(B25,"mmm")),G29+1,"")</f>
        <v/>
      </c>
      <c r="H31" s="235">
        <f>IF(AND(H29="",TEXT(H25,"dddd")=$A8),H25,IF(AND(H29&lt;&gt;""),H29+1,""))</f>
        <v>42949</v>
      </c>
      <c r="I31" s="267">
        <f>I29+1</f>
        <v>42956</v>
      </c>
      <c r="J31" s="262">
        <f>J29+1</f>
        <v>42963</v>
      </c>
      <c r="K31" s="261">
        <f>K29+1</f>
        <v>42970</v>
      </c>
      <c r="L31" s="262">
        <f>IF(AND(L29&lt;&gt;"",IF(ISERROR(TEXT(L29+1,"mmm")),"",TEXT(L29+1,"mmm"))=TEXT(H25,"mmm")),L29+1,"")</f>
        <v>42977</v>
      </c>
      <c r="M31" s="266" t="str">
        <f>IF(AND(M29&lt;&gt;"",IF(ISERROR(TEXT(M29+1,"mmm")),"",TEXT(M29+1,"mmm"))=TEXT(H25,"mmm")),M29+1,"")</f>
        <v/>
      </c>
      <c r="N31" s="380" t="str">
        <f>IF(AND(N29="",TEXT(N25,"dddd")=$A8),N25,IF(AND(N29&lt;&gt;""),N29+1,""))</f>
        <v/>
      </c>
      <c r="O31" s="267">
        <f>O29+1</f>
        <v>42984</v>
      </c>
      <c r="P31" s="266">
        <f>P29+1</f>
        <v>42991</v>
      </c>
      <c r="Q31" s="261">
        <f>Q29+1</f>
        <v>42998</v>
      </c>
      <c r="R31" s="262">
        <f>IF(AND(R29&lt;&gt;"",IF(ISERROR(TEXT(R29+1,"mmm")),"",TEXT(R29+1,"mmm"))=TEXT(N25,"mmm")),R29+1,"")</f>
        <v>43005</v>
      </c>
      <c r="S31" s="264" t="str">
        <f>IF(AND(S29&lt;&gt;"",IF(ISERROR(TEXT(S29+1,"mmm")),"",TEXT(S29+1,"mmm"))=TEXT(N25,"mmm")),S29+1,"")</f>
        <v/>
      </c>
      <c r="T31" s="235" t="str">
        <f>IF(AND(T29="",TEXT(T25,"dddd")=$A8),T25,IF(AND(T29&lt;&gt;""),T29+1,""))</f>
        <v/>
      </c>
      <c r="U31" s="267">
        <f>U29+1</f>
        <v>43012</v>
      </c>
      <c r="V31" s="262">
        <f>V29+1</f>
        <v>43019</v>
      </c>
      <c r="W31" s="261">
        <f>W29+1</f>
        <v>43026</v>
      </c>
      <c r="X31" s="263">
        <f>IF(AND(X29&lt;&gt;"",IF(ISERROR(TEXT(X29+1,"mmm")),"",TEXT(X29+1,"mmm"))=TEXT(T25,"mmm")),X29+1,"")</f>
        <v>43033</v>
      </c>
      <c r="Y31" s="390" t="str">
        <f>IF(AND(Y29&lt;&gt;"",IF(ISERROR(TEXT(Y29+1,"mmm")),"",TEXT(Y29+1,"mmm"))=TEXT(T25,"mmm")),Y29+1,"")</f>
        <v/>
      </c>
      <c r="Z31" s="397">
        <f>IF(AND(Z29="",TEXT(Z25,"dddd")=$A8),Z25,IF(AND(Z29&lt;&gt;""),Z29+1,""))</f>
        <v>43040</v>
      </c>
      <c r="AA31" s="267">
        <f>AA29+1</f>
        <v>43047</v>
      </c>
      <c r="AB31" s="262">
        <f>AB29+1</f>
        <v>43054</v>
      </c>
      <c r="AC31" s="263">
        <f>AC29+1</f>
        <v>43061</v>
      </c>
      <c r="AD31" s="396">
        <f>IF(AND(AD29&lt;&gt;"",IF(ISERROR(TEXT(AD29+1,"mmm")),"",TEXT(AD29+1,"mmm"))=TEXT(Z25,"mmm")),AD29+1,"")</f>
        <v>43068</v>
      </c>
      <c r="AE31" s="174" t="str">
        <f>IF(AND(AE29&lt;&gt;"",IF(ISERROR(TEXT(AE29+1,"mmm")),"",TEXT(AE29+1,"mmm"))=TEXT(Z25,"mmm")),AE29+1,"")</f>
        <v/>
      </c>
      <c r="AF31" s="262" t="str">
        <f>IF(AND(AF29="",TEXT(AF25,"dddd")=$A8),AF25,IF(AND(AF29&lt;&gt;""),AF29+1,""))</f>
        <v/>
      </c>
      <c r="AG31" s="261">
        <f>AG29+1</f>
        <v>43075</v>
      </c>
      <c r="AH31" s="262">
        <f>AH29+1</f>
        <v>43082</v>
      </c>
      <c r="AI31" s="263">
        <f>AI29+1</f>
        <v>43089</v>
      </c>
      <c r="AJ31" s="262">
        <f>IF(AND(AJ29&lt;&gt;"",IF(ISERROR(TEXT(AJ29+1,"mmm")),"",TEXT(AJ29+1,"mmm"))=TEXT(AF25,"mmm")),AJ29+1,"")</f>
        <v>43096</v>
      </c>
      <c r="AK31" s="261" t="str">
        <f>IF(AND(AK29&lt;&gt;"",IF(ISERROR(TEXT(AK29+1,"mmm")),"",TEXT(AK29+1,"mmm"))=TEXT(AF25,"mmm")),AK29+1,"")</f>
        <v/>
      </c>
      <c r="AP31" s="388"/>
      <c r="AQ31" s="240"/>
      <c r="AR31" s="240"/>
      <c r="AV31" s="363"/>
    </row>
    <row r="32" spans="1:82" s="324" customFormat="1" ht="12" customHeight="1" x14ac:dyDescent="0.2">
      <c r="A32" s="268"/>
      <c r="B32" s="269"/>
      <c r="C32" s="271" t="s">
        <v>113</v>
      </c>
      <c r="D32" s="97" t="s">
        <v>75</v>
      </c>
      <c r="E32" s="270" t="str">
        <f>IF(ISNA(VLOOKUP(E31,feestdagen,5,0))=TRUE," ","F")</f>
        <v xml:space="preserve"> </v>
      </c>
      <c r="F32" s="97"/>
      <c r="G32" s="272"/>
      <c r="H32" s="234"/>
      <c r="I32" s="275" t="s">
        <v>75</v>
      </c>
      <c r="J32" s="97" t="s">
        <v>75</v>
      </c>
      <c r="K32" s="270"/>
      <c r="L32" s="97"/>
      <c r="M32" s="274"/>
      <c r="N32" s="379"/>
      <c r="O32" s="275"/>
      <c r="P32" s="274" t="s">
        <v>75</v>
      </c>
      <c r="Q32" s="270"/>
      <c r="R32" s="97"/>
      <c r="S32" s="272"/>
      <c r="T32" s="234"/>
      <c r="U32" s="275"/>
      <c r="V32" s="97"/>
      <c r="W32" s="270"/>
      <c r="X32" s="271"/>
      <c r="Y32" s="391"/>
      <c r="Z32" s="398" t="str">
        <f>IF(ISNA(VLOOKUP(Z31,feestdagen,5,0))=TRUE," ","F")</f>
        <v>F</v>
      </c>
      <c r="AA32" s="275" t="str">
        <f>IF(ISNA(VLOOKUP(AA31,feestdagen,5,0))=TRUE," ","F")</f>
        <v xml:space="preserve"> </v>
      </c>
      <c r="AB32" s="270"/>
      <c r="AC32" s="271"/>
      <c r="AD32" s="401"/>
      <c r="AE32" s="175"/>
      <c r="AF32" s="97"/>
      <c r="AG32" s="270"/>
      <c r="AH32" s="97"/>
      <c r="AI32" s="271"/>
      <c r="AJ32" s="97" t="s">
        <v>75</v>
      </c>
      <c r="AK32" s="270"/>
      <c r="AP32" s="363"/>
      <c r="AQ32" s="240"/>
      <c r="AR32" s="240"/>
      <c r="AV32" s="363"/>
    </row>
    <row r="33" spans="1:82" s="324" customFormat="1" ht="12" customHeight="1" x14ac:dyDescent="0.2">
      <c r="A33" s="19" t="s">
        <v>3</v>
      </c>
      <c r="B33" s="260" t="str">
        <f>IF(AND(B31="",TEXT(B25,"dddd")=$A10),B25,IF(AND(B31&lt;&gt;""),B31+1,""))</f>
        <v/>
      </c>
      <c r="C33" s="263">
        <f>C31+1</f>
        <v>42922</v>
      </c>
      <c r="D33" s="262">
        <f>D31+1</f>
        <v>42929</v>
      </c>
      <c r="E33" s="261">
        <f>E31+1</f>
        <v>42936</v>
      </c>
      <c r="F33" s="262">
        <f>IF(AND(F31&lt;&gt;"",IF(ISERROR(TEXT(F31+1,"mmm")),"",TEXT(F31+1,"mmm"))=TEXT(B25,"mmm")),F31+1,"")</f>
        <v>42943</v>
      </c>
      <c r="G33" s="264" t="str">
        <f>IF(AND(G31&lt;&gt;"",IF(ISERROR(TEXT(G31+1,"mmm")),"",TEXT(G31+1,"mmm"))=TEXT(B25,"mmm")),G31+1,"")</f>
        <v/>
      </c>
      <c r="H33" s="235">
        <f>IF(AND(H31="",TEXT(H25,"dddd")=$A10),H25,IF(AND(H31&lt;&gt;""),H31+1,""))</f>
        <v>42950</v>
      </c>
      <c r="I33" s="267">
        <f>I31+1</f>
        <v>42957</v>
      </c>
      <c r="J33" s="262">
        <f>J31+1</f>
        <v>42964</v>
      </c>
      <c r="K33" s="261">
        <f>K31+1</f>
        <v>42971</v>
      </c>
      <c r="L33" s="262">
        <f>IF(AND(L31&lt;&gt;"",IF(ISERROR(TEXT(L31+1,"mmm")),"",TEXT(L31+1,"mmm"))=TEXT(H25,"mmm")),L31+1,"")</f>
        <v>42978</v>
      </c>
      <c r="M33" s="266" t="str">
        <f>IF(AND(M31&lt;&gt;"",IF(ISERROR(TEXT(M31+1,"mmm")),"",TEXT(M31+1,"mmm"))=TEXT(H25,"mmm")),M31+1,"")</f>
        <v/>
      </c>
      <c r="N33" s="380" t="str">
        <f>IF(AND(N31="",TEXT(N25,"dddd")=$A10),N25,IF(AND(N31&lt;&gt;""),N31+1,""))</f>
        <v/>
      </c>
      <c r="O33" s="267">
        <f>O31+1</f>
        <v>42985</v>
      </c>
      <c r="P33" s="266">
        <f>P31+1</f>
        <v>42992</v>
      </c>
      <c r="Q33" s="261">
        <f>Q31+1</f>
        <v>42999</v>
      </c>
      <c r="R33" s="262">
        <f>IF(AND(R31&lt;&gt;"",IF(ISERROR(TEXT(R31+1,"mmm")),"",TEXT(R31+1,"mmm"))=TEXT(N25,"mmm")),R31+1,"")</f>
        <v>43006</v>
      </c>
      <c r="S33" s="264" t="str">
        <f>IF(AND(S31&lt;&gt;"",IF(ISERROR(TEXT(S31+1,"mmm")),"",TEXT(S31+1,"mmm"))=TEXT(N25,"mmm")),S31+1,"")</f>
        <v/>
      </c>
      <c r="T33" s="235" t="str">
        <f>IF(AND(T31="",TEXT(T25,"dddd")=$A10),T25,IF(AND(T31&lt;&gt;""),T31+1,""))</f>
        <v/>
      </c>
      <c r="U33" s="267">
        <f>U31+1</f>
        <v>43013</v>
      </c>
      <c r="V33" s="262">
        <f>V31+1</f>
        <v>43020</v>
      </c>
      <c r="W33" s="261">
        <f>W31+1</f>
        <v>43027</v>
      </c>
      <c r="X33" s="263">
        <f>IF(AND(X31&lt;&gt;"",IF(ISERROR(TEXT(X31+1,"mmm")),"",TEXT(X31+1,"mmm"))=TEXT(T25,"mmm")),X31+1,"")</f>
        <v>43034</v>
      </c>
      <c r="Y33" s="390" t="str">
        <f>IF(AND(Y31&lt;&gt;"",IF(ISERROR(TEXT(Y31+1,"mmm")),"",TEXT(Y31+1,"mmm"))=TEXT(T25,"mmm")),Y31+1,"")</f>
        <v/>
      </c>
      <c r="Z33" s="397">
        <f>IF(AND(Z31="",TEXT(Z25,"dddd")=$A10),Z25,IF(AND(Z31&lt;&gt;""),Z31+1,""))</f>
        <v>43041</v>
      </c>
      <c r="AA33" s="267">
        <f>AA31+1</f>
        <v>43048</v>
      </c>
      <c r="AB33" s="261">
        <f>AB31+1</f>
        <v>43055</v>
      </c>
      <c r="AC33" s="263">
        <f>AC31+1</f>
        <v>43062</v>
      </c>
      <c r="AD33" s="396">
        <f>IF(AND(AD31&lt;&gt;"",IF(ISERROR(TEXT(AD31+1,"mmm")),"",TEXT(AD31+1,"mmm"))=TEXT(Z25,"mmm")),AD31+1,"")</f>
        <v>43069</v>
      </c>
      <c r="AE33" s="174" t="str">
        <f>IF(AND(AE31&lt;&gt;"",IF(ISERROR(TEXT(AE31+1,"mmm")),"",TEXT(AE31+1,"mmm"))=TEXT(Z25,"mmm")),AE31+1,"")</f>
        <v/>
      </c>
      <c r="AF33" s="262" t="str">
        <f>IF(AND(AF31="",TEXT(AF25,"dddd")=$A10),AF25,IF(AND(AF31&lt;&gt;""),AF31+1,""))</f>
        <v/>
      </c>
      <c r="AG33" s="261">
        <f>AG31+1</f>
        <v>43076</v>
      </c>
      <c r="AH33" s="262">
        <f>AH31+1</f>
        <v>43083</v>
      </c>
      <c r="AI33" s="263">
        <f>AI31+1</f>
        <v>43090</v>
      </c>
      <c r="AJ33" s="262">
        <f>IF(AND(AJ31&lt;&gt;"",IF(ISERROR(TEXT(AJ31+1,"mmm")),"",TEXT(AJ31+1,"mmm"))=TEXT(AF25,"mmm")),AJ31+1,"")</f>
        <v>43097</v>
      </c>
      <c r="AK33" s="261" t="str">
        <f>IF(AND(AK31&lt;&gt;"",IF(ISERROR(TEXT(AK31+1,"mmm")),"",TEXT(AK31+1,"mmm"))=TEXT(AF25,"mmm")),AK31+1,"")</f>
        <v/>
      </c>
      <c r="AQ33" s="240"/>
      <c r="AR33" s="240"/>
    </row>
    <row r="34" spans="1:82" s="324" customFormat="1" ht="12" customHeight="1" x14ac:dyDescent="0.2">
      <c r="A34" s="268"/>
      <c r="B34" s="269"/>
      <c r="C34" s="271" t="s">
        <v>113</v>
      </c>
      <c r="D34" s="97" t="s">
        <v>75</v>
      </c>
      <c r="E34" s="270" t="str">
        <f>IF(ISNA(VLOOKUP(E33,feestdagen,5,0))=TRUE," ","F")</f>
        <v xml:space="preserve"> </v>
      </c>
      <c r="F34" s="97"/>
      <c r="G34" s="272"/>
      <c r="H34" s="379"/>
      <c r="I34" s="275" t="s">
        <v>75</v>
      </c>
      <c r="J34" s="97" t="s">
        <v>75</v>
      </c>
      <c r="K34" s="270"/>
      <c r="L34" s="97"/>
      <c r="M34" s="274"/>
      <c r="N34" s="379"/>
      <c r="O34" s="275"/>
      <c r="P34" s="274" t="s">
        <v>75</v>
      </c>
      <c r="Q34" s="270"/>
      <c r="R34" s="97"/>
      <c r="S34" s="272"/>
      <c r="T34" s="234"/>
      <c r="U34" s="275"/>
      <c r="V34" s="97"/>
      <c r="W34" s="270"/>
      <c r="X34" s="271"/>
      <c r="Y34" s="391"/>
      <c r="Z34" s="398" t="s">
        <v>75</v>
      </c>
      <c r="AA34" s="275" t="str">
        <f>IF(ISNA(VLOOKUP(AA33,feestdagen,5,0))=TRUE," ","F")</f>
        <v xml:space="preserve"> </v>
      </c>
      <c r="AB34" s="97"/>
      <c r="AC34" s="271"/>
      <c r="AD34" s="401"/>
      <c r="AE34" s="175"/>
      <c r="AF34" s="97"/>
      <c r="AG34" s="270"/>
      <c r="AH34" s="97"/>
      <c r="AI34" s="271"/>
      <c r="AJ34" s="97" t="s">
        <v>75</v>
      </c>
      <c r="AK34" s="270"/>
      <c r="AQ34" s="240"/>
      <c r="AR34" s="240"/>
    </row>
    <row r="35" spans="1:82" s="324" customFormat="1" ht="12" customHeight="1" x14ac:dyDescent="0.2">
      <c r="A35" s="19" t="s">
        <v>4</v>
      </c>
      <c r="B35" s="260" t="str">
        <f>IF(AND(B33="",TEXT(B25,"dddd")=$A12),B25,IF(AND(B33&lt;&gt;""),B33+1,""))</f>
        <v/>
      </c>
      <c r="C35" s="263">
        <f>C33+1</f>
        <v>42923</v>
      </c>
      <c r="D35" s="262">
        <f>D33+1</f>
        <v>42930</v>
      </c>
      <c r="E35" s="261">
        <f>E33+1</f>
        <v>42937</v>
      </c>
      <c r="F35" s="262">
        <f>IF(AND(F33&lt;&gt;"",IF(ISERROR(TEXT(F33+1,"mmm")),"",TEXT(F33+1,"mmm"))=TEXT(B25,"mmm")),F33+1,"")</f>
        <v>42944</v>
      </c>
      <c r="G35" s="264" t="str">
        <f>IF(AND(G33&lt;&gt;"",IF(ISERROR(TEXT(G33+1,"mmm")),"",TEXT(G33+1,"mmm"))=TEXT(B25,"mmm")),G33+1,"")</f>
        <v/>
      </c>
      <c r="H35" s="380">
        <f>IF(AND(H33="",TEXT(H25,"dddd")=$A12),H25,IF(AND(H33&lt;&gt;""),H33+1,""))</f>
        <v>42951</v>
      </c>
      <c r="I35" s="267">
        <f>I33+1</f>
        <v>42958</v>
      </c>
      <c r="J35" s="262">
        <f>J33+1</f>
        <v>42965</v>
      </c>
      <c r="K35" s="261">
        <f>K33+1</f>
        <v>42972</v>
      </c>
      <c r="L35" s="262" t="str">
        <f>IF(AND(L33&lt;&gt;"",IF(ISERROR(TEXT(L33+1,"mmm")),"",TEXT(L33+1,"mmm"))=TEXT(H25,"mmm")),L33+1,"")</f>
        <v/>
      </c>
      <c r="M35" s="266" t="str">
        <f>IF(AND(M33&lt;&gt;"",IF(ISERROR(TEXT(M33+1,"mmm")),"",TEXT(M33+1,"mmm"))=TEXT(H25,"mmm")),M33+1,"")</f>
        <v/>
      </c>
      <c r="N35" s="380">
        <f>IF(AND(N33="",TEXT(N25,"dddd")=$A12),N25,IF(AND(N33&lt;&gt;""),N33+1,""))</f>
        <v>42979</v>
      </c>
      <c r="O35" s="267">
        <f>O33+1</f>
        <v>42986</v>
      </c>
      <c r="P35" s="266">
        <f>P33+1</f>
        <v>42993</v>
      </c>
      <c r="Q35" s="261">
        <f>Q33+1</f>
        <v>43000</v>
      </c>
      <c r="R35" s="262">
        <f>IF(AND(R33&lt;&gt;"",IF(ISERROR(TEXT(R33+1,"mmm")),"",TEXT(R33+1,"mmm"))=TEXT(N25,"mmm")),R33+1,"")</f>
        <v>43007</v>
      </c>
      <c r="S35" s="264" t="str">
        <f>IF(AND(S33&lt;&gt;"",IF(ISERROR(TEXT(S33+1,"mmm")),"",TEXT(S33+1,"mmm"))=TEXT(N25,"mmm")),S33+1,"")</f>
        <v/>
      </c>
      <c r="T35" s="235" t="str">
        <f>IF(AND(T33="",TEXT(T25,"dddd")=$A12),T25,IF(AND(T33&lt;&gt;""),T33+1,""))</f>
        <v/>
      </c>
      <c r="U35" s="267">
        <f>U33+1</f>
        <v>43014</v>
      </c>
      <c r="V35" s="262">
        <f>V33+1</f>
        <v>43021</v>
      </c>
      <c r="W35" s="261">
        <f>W33+1</f>
        <v>43028</v>
      </c>
      <c r="X35" s="263">
        <f>IF(AND(X33&lt;&gt;"",IF(ISERROR(TEXT(X33+1,"mmm")),"",TEXT(X33+1,"mmm"))=TEXT(T25,"mmm")),X33+1,"")</f>
        <v>43035</v>
      </c>
      <c r="Y35" s="390" t="str">
        <f>IF(AND(Y33&lt;&gt;"",IF(ISERROR(TEXT(Y33+1,"mmm")),"",TEXT(Y33+1,"mmm"))=TEXT(T25,"mmm")),Y33+1,"")</f>
        <v/>
      </c>
      <c r="Z35" s="397">
        <f>IF(AND(Z33="",TEXT(Z25,"dddd")=$A12),Z25,IF(AND(Z33&lt;&gt;""),Z33+1,""))</f>
        <v>43042</v>
      </c>
      <c r="AA35" s="267">
        <f>AA33+1</f>
        <v>43049</v>
      </c>
      <c r="AB35" s="262">
        <f>AB33+1</f>
        <v>43056</v>
      </c>
      <c r="AC35" s="263">
        <f>AC33+1</f>
        <v>43063</v>
      </c>
      <c r="AD35" s="396" t="str">
        <f>IF(AND(AD33&lt;&gt;"",IF(ISERROR(TEXT(AD33+1,"mmm")),"",TEXT(AD33+1,"mmm"))=TEXT(Z25,"mmm")),AD33+1,"")</f>
        <v/>
      </c>
      <c r="AE35" s="174" t="str">
        <f>IF(AND(AE33&lt;&gt;"",IF(ISERROR(TEXT(AE33+1,"mmm")),"",TEXT(AE33+1,"mmm"))=TEXT(Z25,"mmm")),AE33+1,"")</f>
        <v/>
      </c>
      <c r="AF35" s="262">
        <f>IF(AND(AF33="",TEXT(AF25,"dddd")=$A12),AF25,IF(AND(AF33&lt;&gt;""),AF33+1,""))</f>
        <v>43070</v>
      </c>
      <c r="AG35" s="261">
        <f>AG33+1</f>
        <v>43077</v>
      </c>
      <c r="AH35" s="262">
        <f>AH33+1</f>
        <v>43084</v>
      </c>
      <c r="AI35" s="263">
        <f>AI33+1</f>
        <v>43091</v>
      </c>
      <c r="AJ35" s="262">
        <f>IF(AND(AJ33&lt;&gt;"",IF(ISERROR(TEXT(AJ33+1,"mmm")),"",TEXT(AJ33+1,"mmm"))=TEXT(AF25,"mmm")),AJ33+1,"")</f>
        <v>43098</v>
      </c>
      <c r="AK35" s="261" t="str">
        <f>IF(AND(AK33&lt;&gt;"",IF(ISERROR(TEXT(AK33+1,"mmm")),"",TEXT(AK33+1,"mmm"))=TEXT(AF25,"mmm")),AK33+1,"")</f>
        <v/>
      </c>
      <c r="AQ35" s="240"/>
      <c r="AR35" s="240"/>
    </row>
    <row r="36" spans="1:82" s="324" customFormat="1" ht="12" customHeight="1" x14ac:dyDescent="0.2">
      <c r="A36" s="268"/>
      <c r="B36" s="269"/>
      <c r="C36" s="271" t="s">
        <v>76</v>
      </c>
      <c r="D36" s="97" t="s">
        <v>77</v>
      </c>
      <c r="E36" s="270" t="s">
        <v>76</v>
      </c>
      <c r="F36" s="97" t="s">
        <v>77</v>
      </c>
      <c r="G36" s="272"/>
      <c r="H36" s="234" t="s">
        <v>77</v>
      </c>
      <c r="I36" s="275" t="s">
        <v>75</v>
      </c>
      <c r="J36" s="97" t="s">
        <v>75</v>
      </c>
      <c r="K36" s="270" t="s">
        <v>76</v>
      </c>
      <c r="L36" s="97"/>
      <c r="M36" s="274"/>
      <c r="N36" s="379"/>
      <c r="O36" s="275"/>
      <c r="P36" s="274" t="s">
        <v>75</v>
      </c>
      <c r="Q36" s="270"/>
      <c r="R36" s="97"/>
      <c r="S36" s="272"/>
      <c r="T36" s="234"/>
      <c r="U36" s="275"/>
      <c r="V36" s="97"/>
      <c r="W36" s="270" t="s">
        <v>76</v>
      </c>
      <c r="X36" s="271"/>
      <c r="Y36" s="391"/>
      <c r="Z36" s="398" t="s">
        <v>75</v>
      </c>
      <c r="AA36" s="275" t="str">
        <f>IF(ISNA(VLOOKUP(AA35,feestdagen,5,0))=TRUE," ","F")</f>
        <v xml:space="preserve"> </v>
      </c>
      <c r="AB36" s="97" t="s">
        <v>75</v>
      </c>
      <c r="AC36" s="271"/>
      <c r="AD36" s="401"/>
      <c r="AE36" s="175"/>
      <c r="AF36" s="97"/>
      <c r="AG36" s="270"/>
      <c r="AH36" s="97"/>
      <c r="AI36" s="271"/>
      <c r="AJ36" s="97" t="s">
        <v>75</v>
      </c>
      <c r="AK36" s="270"/>
      <c r="AQ36" s="240"/>
      <c r="AR36" s="240"/>
    </row>
    <row r="37" spans="1:82" s="324" customFormat="1" ht="12" customHeight="1" x14ac:dyDescent="0.2">
      <c r="A37" s="49" t="s">
        <v>5</v>
      </c>
      <c r="B37" s="284">
        <f>IF(AND(B35="",TEXT(B25,"dddd")=$A14),B25,IF(AND(B35&lt;&gt;""),B35+1,""))</f>
        <v>42917</v>
      </c>
      <c r="C37" s="280">
        <f>C35+1</f>
        <v>42924</v>
      </c>
      <c r="D37" s="279">
        <f>D35+1</f>
        <v>42931</v>
      </c>
      <c r="E37" s="278">
        <f>E35+1</f>
        <v>42938</v>
      </c>
      <c r="F37" s="279">
        <f>IF(AND(F35&lt;&gt;"",IF(ISERROR(TEXT(F35+1,"mmm")),"",TEXT(F35+1,"mmm"))=TEXT(B25,"mmm")),F35+1,"")</f>
        <v>42945</v>
      </c>
      <c r="G37" s="281" t="str">
        <f>IF(AND(G35&lt;&gt;"",IF(ISERROR(TEXT(G35+1,"mmm")),"",TEXT(G35+1,"mmm"))=TEXT(B25,"mmm")),G35+1,"")</f>
        <v/>
      </c>
      <c r="H37" s="236">
        <f>IF(AND(H35="",TEXT(H25,"dddd")=$A14),H25,IF(AND(H35&lt;&gt;""),H35+1,""))</f>
        <v>42952</v>
      </c>
      <c r="I37" s="282">
        <f>I35+1</f>
        <v>42959</v>
      </c>
      <c r="J37" s="279">
        <f>J35+1</f>
        <v>42966</v>
      </c>
      <c r="K37" s="30">
        <f>K35+1</f>
        <v>42973</v>
      </c>
      <c r="L37" s="279" t="str">
        <f>IF(AND(L35&lt;&gt;"",IF(ISERROR(TEXT(L35+1,"mmm")),"",TEXT(L35+1,"mmm"))=TEXT(H25,"mmm")),L35+1,"")</f>
        <v/>
      </c>
      <c r="M37" s="327" t="str">
        <f>IF(AND(M35&lt;&gt;"",IF(ISERROR(TEXT(M35+1,"mmm")),"",TEXT(M35+1,"mmm"))=TEXT(H25,"mmm")),M35+1,"")</f>
        <v/>
      </c>
      <c r="N37" s="382">
        <f>IF(AND(N35="",TEXT(N25,"dddd")=$A14),N25,IF(AND(N35&lt;&gt;""),N35+1,""))</f>
        <v>42980</v>
      </c>
      <c r="O37" s="282">
        <f>O35+1</f>
        <v>42987</v>
      </c>
      <c r="P37" s="283">
        <f>P35+1</f>
        <v>42994</v>
      </c>
      <c r="Q37" s="278">
        <f>Q35+1</f>
        <v>43001</v>
      </c>
      <c r="R37" s="279">
        <f>IF(AND(R35&lt;&gt;"",IF(ISERROR(TEXT(R35+1,"mmm")),"",TEXT(R35+1,"mmm"))=TEXT(N25,"mmm")),R35+1,"")</f>
        <v>43008</v>
      </c>
      <c r="S37" s="281" t="str">
        <f>IF(AND(S35&lt;&gt;"",IF(ISERROR(TEXT(S35+1,"mmm")),"",TEXT(S35+1,"mmm"))=TEXT(N25,"mmm")),S35+1,"")</f>
        <v/>
      </c>
      <c r="T37" s="236" t="str">
        <f>IF(AND(T35="",TEXT(T25,"dddd")=$A14),T25,IF(AND(T35&lt;&gt;""),T35+1,""))</f>
        <v/>
      </c>
      <c r="U37" s="282">
        <f>U35+1</f>
        <v>43015</v>
      </c>
      <c r="V37" s="279">
        <f>V35+1</f>
        <v>43022</v>
      </c>
      <c r="W37" s="278">
        <f>W35+1</f>
        <v>43029</v>
      </c>
      <c r="X37" s="280">
        <f>IF(AND(X35&lt;&gt;"",IF(ISERROR(TEXT(X35+1,"mmm")),"",TEXT(X35+1,"mmm"))=TEXT(T25,"mmm")),X35+1,"")</f>
        <v>43036</v>
      </c>
      <c r="Y37" s="392" t="str">
        <f>IF(AND(Y35&lt;&gt;"",IF(ISERROR(TEXT(Y35+1,"mmm")),"",TEXT(Y35+1,"mmm"))=TEXT(T25,"mmm")),Y35+1,"")</f>
        <v/>
      </c>
      <c r="Z37" s="282">
        <f>IF(AND(Z35="",TEXT(Z25,"dddd")=$A14),Z25,IF(AND(Z35&lt;&gt;""),Z35+1,""))</f>
        <v>43043</v>
      </c>
      <c r="AA37" s="282">
        <f>AA35+1</f>
        <v>43050</v>
      </c>
      <c r="AB37" s="279">
        <f>AB35+1</f>
        <v>43057</v>
      </c>
      <c r="AC37" s="280">
        <f>AC35+1</f>
        <v>43064</v>
      </c>
      <c r="AD37" s="387" t="str">
        <f>IF(AND(AD35&lt;&gt;"",IF(ISERROR(TEXT(AD35+1,"mmm")),"",TEXT(AD35+1,"mmm"))=TEXT(Z25,"mmm")),AD35+1,"")</f>
        <v/>
      </c>
      <c r="AE37" s="328" t="str">
        <f>IF(AND(AE35&lt;&gt;"",IF(ISERROR(TEXT(AE35+1,"mmm")),"",TEXT(AE35+1,"mmm"))=TEXT(Z25,"mmm")),AE35+1,"")</f>
        <v/>
      </c>
      <c r="AF37" s="279">
        <f>IF(AND(AF35="",TEXT(AF25,"dddd")=$A14),AF25,IF(AND(AF35&lt;&gt;""),AF35+1,""))</f>
        <v>43071</v>
      </c>
      <c r="AG37" s="278">
        <f>AG35+1</f>
        <v>43078</v>
      </c>
      <c r="AH37" s="279">
        <f>AH35+1</f>
        <v>43085</v>
      </c>
      <c r="AI37" s="280">
        <f>AI35+1</f>
        <v>43092</v>
      </c>
      <c r="AJ37" s="279">
        <f>IF(AND(AJ35&lt;&gt;"",IF(ISERROR(TEXT(AJ35+1,"mmm")),"",TEXT(AJ35+1,"mmm"))=TEXT(AF25,"mmm")),AJ35+1,"")</f>
        <v>43099</v>
      </c>
      <c r="AK37" s="329" t="str">
        <f>IF(AND(AK35&lt;&gt;"",IF(ISERROR(TEXT(AK35+1,"mmm")),"",TEXT(AK35+1,"mmm"))=TEXT(AF25,"mmm")),AK35+1,"")</f>
        <v/>
      </c>
      <c r="AQ37" s="240"/>
      <c r="AR37" s="240"/>
    </row>
    <row r="38" spans="1:82" s="324" customFormat="1" ht="12" customHeight="1" x14ac:dyDescent="0.2">
      <c r="A38" s="286"/>
      <c r="B38" s="269"/>
      <c r="C38" s="271" t="str">
        <f>IF(ISNA(VLOOKUP(C37,feestdagen,5,0))=TRUE," ","F")</f>
        <v xml:space="preserve"> </v>
      </c>
      <c r="D38" s="97" t="str">
        <f>IF(ISNA(VLOOKUP(D37,feestdagen,5,0))=TRUE," ","F")</f>
        <v xml:space="preserve"> </v>
      </c>
      <c r="E38" s="270" t="str">
        <f>IF(ISNA(VLOOKUP(E37,feestdagen,5,0))=TRUE," ","F")</f>
        <v xml:space="preserve"> </v>
      </c>
      <c r="F38" s="97"/>
      <c r="G38" s="272"/>
      <c r="H38" s="234"/>
      <c r="I38" s="275"/>
      <c r="J38" s="97" t="str">
        <f>IF(ISNA(VLOOKUP(J37,feestdagen,5,0))=TRUE," ","F")</f>
        <v xml:space="preserve"> </v>
      </c>
      <c r="K38" s="270"/>
      <c r="L38" s="97"/>
      <c r="M38" s="274"/>
      <c r="N38" s="379"/>
      <c r="O38" s="275"/>
      <c r="P38" s="274"/>
      <c r="Q38" s="270"/>
      <c r="R38" s="97"/>
      <c r="S38" s="272"/>
      <c r="T38" s="234"/>
      <c r="U38" s="275"/>
      <c r="V38" s="97"/>
      <c r="W38" s="270"/>
      <c r="X38" s="271"/>
      <c r="Y38" s="391"/>
      <c r="Z38" s="275"/>
      <c r="AA38" s="275"/>
      <c r="AB38" s="97"/>
      <c r="AC38" s="271"/>
      <c r="AD38" s="401"/>
      <c r="AE38" s="326"/>
      <c r="AF38" s="97"/>
      <c r="AG38" s="270"/>
      <c r="AH38" s="97"/>
      <c r="AI38" s="271" t="str">
        <f>IF(ISNA(VLOOKUP(AI37,feestdagen,5,0))=TRUE," ","F")</f>
        <v xml:space="preserve"> </v>
      </c>
      <c r="AJ38" s="97" t="str">
        <f>IF(ISNA(VLOOKUP(AJ37,feestdagen,5,0))=TRUE," ","F")</f>
        <v xml:space="preserve"> </v>
      </c>
      <c r="AK38" s="270"/>
      <c r="AQ38" s="240"/>
      <c r="AR38" s="240"/>
    </row>
    <row r="39" spans="1:82" s="324" customFormat="1" ht="12" customHeight="1" x14ac:dyDescent="0.2">
      <c r="A39" s="49" t="s">
        <v>6</v>
      </c>
      <c r="B39" s="284">
        <f>IF(AND(B37="",TEXT(B25,"dddd")=$A16),B25,IF(AND(B37&lt;&gt;""),B37+1,""))</f>
        <v>42918</v>
      </c>
      <c r="C39" s="280">
        <f>C37+1</f>
        <v>42925</v>
      </c>
      <c r="D39" s="279">
        <f>D37+1</f>
        <v>42932</v>
      </c>
      <c r="E39" s="278">
        <f>E37+1</f>
        <v>42939</v>
      </c>
      <c r="F39" s="279">
        <f>IF(AND(F37&lt;&gt;"",IF(ISERROR(TEXT(F37+1,"mmm")),"",TEXT(F37+1,"mmm"))=TEXT(B25,"mmm")),F37+1,"")</f>
        <v>42946</v>
      </c>
      <c r="G39" s="281" t="str">
        <f>IF(AND(G37&lt;&gt;"",IF(ISERROR(TEXT(G37+1,"mmm")),"",TEXT(G37+1,"mmm"))=TEXT(B25,"mmm")),G37+1,"")</f>
        <v/>
      </c>
      <c r="H39" s="236">
        <f>IF(AND(H37="",TEXT(H25,"dddd")=$A16),H25,IF(AND(H37&lt;&gt;""),H37+1,""))</f>
        <v>42953</v>
      </c>
      <c r="I39" s="282">
        <f>I37+1</f>
        <v>42960</v>
      </c>
      <c r="J39" s="279">
        <f>J37+1</f>
        <v>42967</v>
      </c>
      <c r="K39" s="278">
        <f>K37+1</f>
        <v>42974</v>
      </c>
      <c r="L39" s="279" t="str">
        <f>IF(AND(L37&lt;&gt;"",IF(ISERROR(TEXT(L37+1,"mmm")),"",TEXT(L37+1,"mmm"))=TEXT(H25,"mmm")),L37+1,"")</f>
        <v/>
      </c>
      <c r="M39" s="327" t="str">
        <f>IF(AND(M37&lt;&gt;"",IF(ISERROR(TEXT(M37+1,"mmm")),"",TEXT(M37+1,"mmm"))=TEXT(H25,"mmm")),M37+1,"")</f>
        <v/>
      </c>
      <c r="N39" s="382">
        <f>IF(AND(N37="",TEXT(N25,"dddd")=$A16),N25,IF(AND(N37&lt;&gt;""),N37+1,""))</f>
        <v>42981</v>
      </c>
      <c r="O39" s="282">
        <f>O37+1</f>
        <v>42988</v>
      </c>
      <c r="P39" s="283">
        <f>P37+1</f>
        <v>42995</v>
      </c>
      <c r="Q39" s="278">
        <f>Q37+1</f>
        <v>43002</v>
      </c>
      <c r="R39" s="279" t="str">
        <f>IF(AND(R37&lt;&gt;"",IF(ISERROR(TEXT(R37+1,"mmm")),"",TEXT(R37+1,"mmm"))=TEXT(N25,"mmm")),R37+1,"")</f>
        <v/>
      </c>
      <c r="S39" s="281" t="str">
        <f>IF(AND(S37&lt;&gt;"",IF(ISERROR(TEXT(S37+1,"mmm")),"",TEXT(S37+1,"mmm"))=TEXT(N25,"mmm")),S37+1,"")</f>
        <v/>
      </c>
      <c r="T39" s="236">
        <f>IF(AND(T37="",TEXT(T25,"dddd")=$A16),T25,IF(AND(T37&lt;&gt;""),T37+1,""))</f>
        <v>43009</v>
      </c>
      <c r="U39" s="282">
        <f>U37+1</f>
        <v>43016</v>
      </c>
      <c r="V39" s="279">
        <f>V37+1</f>
        <v>43023</v>
      </c>
      <c r="W39" s="278">
        <f>W37+1</f>
        <v>43030</v>
      </c>
      <c r="X39" s="280">
        <f>IF(AND(X37&lt;&gt;"",IF(ISERROR(TEXT(X37+1,"mmm")),"",TEXT(X37+1,"mmm"))=TEXT(T25,"mmm")),X37+1,"")</f>
        <v>43037</v>
      </c>
      <c r="Y39" s="392" t="str">
        <f>IF(AND(Y37&lt;&gt;"",IF(ISERROR(TEXT(Y37+1,"mmm")),"",TEXT(Y37+1,"mmm"))=TEXT(T25,"mmm")),Y37+1,"")</f>
        <v/>
      </c>
      <c r="Z39" s="282">
        <f>IF(AND(Z37="",TEXT(Z25,"dddd")=$A16),Z25,IF(AND(Z37&lt;&gt;""),Z37+1,""))</f>
        <v>43044</v>
      </c>
      <c r="AA39" s="282">
        <f>AA37+1</f>
        <v>43051</v>
      </c>
      <c r="AB39" s="279">
        <f>AB37+1</f>
        <v>43058</v>
      </c>
      <c r="AC39" s="280">
        <f>AC37+1</f>
        <v>43065</v>
      </c>
      <c r="AD39" s="387" t="str">
        <f>IF(AND(AD37&lt;&gt;"",IF(ISERROR(TEXT(AD37+1,"mmm")),"",TEXT(AD37+1,"mmm"))=TEXT(Z25,"mmm")),AD37+1,"")</f>
        <v/>
      </c>
      <c r="AE39" s="328" t="str">
        <f>IF(AND(AE37&lt;&gt;"",IF(ISERROR(TEXT(AE37+1,"mmm")),"",TEXT(AE37+1,"mmm"))=TEXT(Z25,"mmm")),AE37+1,"")</f>
        <v/>
      </c>
      <c r="AF39" s="279">
        <f>IF(AND(AF37="",TEXT(AF25,"dddd")=$A16),AF25,IF(AND(AF37&lt;&gt;""),AF37+1,""))</f>
        <v>43072</v>
      </c>
      <c r="AG39" s="278">
        <f>AG37+1</f>
        <v>43079</v>
      </c>
      <c r="AH39" s="279">
        <f>AH37+1</f>
        <v>43086</v>
      </c>
      <c r="AI39" s="280">
        <f>AI37+1</f>
        <v>43093</v>
      </c>
      <c r="AJ39" s="387">
        <f>IF(AND(AJ37&lt;&gt;"",IF(ISERROR(TEXT(AJ37+1,"mmm")),"",TEXT(AJ37+1,"mmm"))=TEXT(AF25,"mmm")),AJ37+1,"")</f>
        <v>43100</v>
      </c>
      <c r="AK39" s="385" t="str">
        <f>IF(AND(AK37&lt;&gt;"",IF(ISERROR(TEXT(AK37+1,"mmm")),"",TEXT(AK37+1,"mmm"))=TEXT(AF25,"mmm")),AK37+1,"")</f>
        <v/>
      </c>
      <c r="AQ39" s="240"/>
      <c r="AR39" s="240"/>
    </row>
    <row r="40" spans="1:82" s="324" customFormat="1" ht="12" customHeight="1" x14ac:dyDescent="0.2">
      <c r="A40" s="330"/>
      <c r="B40" s="331"/>
      <c r="C40" s="288" t="str">
        <f>IF(ISNA(VLOOKUP(C39,feestdagen,5,0))=TRUE," ","F")</f>
        <v xml:space="preserve"> </v>
      </c>
      <c r="D40" s="97" t="str">
        <f>IF(ISNA(VLOOKUP(D39,feestdagen,5,0))=TRUE," ","F")</f>
        <v xml:space="preserve"> </v>
      </c>
      <c r="E40" s="270" t="str">
        <f>IF(ISNA(VLOOKUP(E39,feestdagen,5,0))=TRUE," ","F")</f>
        <v xml:space="preserve"> </v>
      </c>
      <c r="F40" s="332"/>
      <c r="G40" s="333"/>
      <c r="H40" s="381"/>
      <c r="I40" s="377"/>
      <c r="J40" s="97" t="str">
        <f>IF(ISNA(VLOOKUP(J39,feestdagen,5,0))=TRUE," ","F")</f>
        <v xml:space="preserve"> </v>
      </c>
      <c r="K40" s="65"/>
      <c r="L40" s="75"/>
      <c r="M40" s="66"/>
      <c r="N40" s="383"/>
      <c r="O40" s="334"/>
      <c r="P40" s="335"/>
      <c r="Q40" s="336"/>
      <c r="R40" s="337"/>
      <c r="S40" s="338"/>
      <c r="T40" s="393"/>
      <c r="U40" s="339"/>
      <c r="V40" s="340"/>
      <c r="W40" s="341"/>
      <c r="X40" s="384"/>
      <c r="Z40" s="342"/>
      <c r="AA40" s="275" t="str">
        <f>IF(ISNA(VLOOKUP(AA39,feestdagen,5,0))=TRUE," ","F")</f>
        <v xml:space="preserve"> </v>
      </c>
      <c r="AB40" s="97" t="str">
        <f>IF(ISNA(VLOOKUP(AB39,feestdagen,5,0))=TRUE," ","F")</f>
        <v xml:space="preserve"> </v>
      </c>
      <c r="AC40" s="384"/>
      <c r="AD40" s="402"/>
      <c r="AE40" s="344"/>
      <c r="AG40" s="343"/>
      <c r="AI40" s="288" t="str">
        <f>IF(ISNA(VLOOKUP(AI39,feestdagen,5,0))=TRUE," ","F")</f>
        <v xml:space="preserve"> </v>
      </c>
      <c r="AJ40" s="386" t="str">
        <f>IF(ISNA(VLOOKUP(AJ39,feestdagen,5,0))=TRUE," ","F")</f>
        <v xml:space="preserve"> </v>
      </c>
      <c r="AK40" s="359"/>
      <c r="AQ40" s="240"/>
      <c r="AR40" s="240"/>
    </row>
    <row r="41" spans="1:82" s="54" customFormat="1" ht="13.5" customHeight="1" x14ac:dyDescent="0.2">
      <c r="A41" s="294" t="s">
        <v>46</v>
      </c>
      <c r="B41" s="114">
        <f ca="1">MAX(0,SUMPRODUCT((B27:B36&lt;=$C$1)*(B27:B36&lt;&gt;0)-(B27:B36="V")-(B27:B36="1/2VVM")-(B27:B36="1/2VNM")-(B27:B36="CV")-(B27:B36="1/2CVVM")-(B27:B36="1/2CVNM")-(B27:B36="F")-(B27:B36="Z")-(B27:B36="Kd")-(B27:B36="1/2KDVM")-(B27:B36="1/2KDNM")))</f>
        <v>0</v>
      </c>
      <c r="C41" s="115">
        <f t="shared" ref="C41:AK41" ca="1" si="12">MAX(0,SUMPRODUCT((C27:C36&lt;=$C$1)*(C27:C36&lt;&gt;0)-(C27:C36="V")-(C27:C36="1/2VVM")-(C27:C36="1/2VNM")-(C27:C36="CV")-(C27:C36="1/2CVVM")-(C27:C36="1/2CVNM")-(C27:C36="F")-(C27:C36="Z")-(C27:C36="Kd")-(C27:C36="1/2KDVM")-(C27:C36="1/2KDNM")))</f>
        <v>0</v>
      </c>
      <c r="D41" s="117">
        <f t="shared" ca="1" si="12"/>
        <v>0</v>
      </c>
      <c r="E41" s="115">
        <f t="shared" ca="1" si="12"/>
        <v>0</v>
      </c>
      <c r="F41" s="115">
        <f t="shared" ca="1" si="12"/>
        <v>0</v>
      </c>
      <c r="G41" s="116">
        <f t="shared" ca="1" si="12"/>
        <v>0</v>
      </c>
      <c r="H41" s="117">
        <f t="shared" ca="1" si="12"/>
        <v>0</v>
      </c>
      <c r="I41" s="115">
        <f t="shared" ca="1" si="12"/>
        <v>0</v>
      </c>
      <c r="J41" s="117">
        <f t="shared" ca="1" si="12"/>
        <v>0</v>
      </c>
      <c r="K41" s="115">
        <f t="shared" ca="1" si="12"/>
        <v>0</v>
      </c>
      <c r="L41" s="115">
        <f t="shared" ca="1" si="12"/>
        <v>0</v>
      </c>
      <c r="M41" s="118">
        <f t="shared" ca="1" si="12"/>
        <v>0</v>
      </c>
      <c r="N41" s="114">
        <f t="shared" ca="1" si="12"/>
        <v>0</v>
      </c>
      <c r="O41" s="117">
        <f t="shared" ca="1" si="12"/>
        <v>0</v>
      </c>
      <c r="P41" s="115">
        <f t="shared" ca="1" si="12"/>
        <v>0</v>
      </c>
      <c r="Q41" s="115">
        <f t="shared" ca="1" si="12"/>
        <v>0</v>
      </c>
      <c r="R41" s="115">
        <f t="shared" ca="1" si="12"/>
        <v>0</v>
      </c>
      <c r="S41" s="118">
        <f t="shared" ca="1" si="12"/>
        <v>0</v>
      </c>
      <c r="T41" s="114">
        <f t="shared" ca="1" si="12"/>
        <v>0</v>
      </c>
      <c r="U41" s="117">
        <f t="shared" ca="1" si="12"/>
        <v>0</v>
      </c>
      <c r="V41" s="115">
        <f t="shared" ca="1" si="12"/>
        <v>0</v>
      </c>
      <c r="W41" s="115">
        <f t="shared" ca="1" si="12"/>
        <v>0</v>
      </c>
      <c r="X41" s="115">
        <f t="shared" ca="1" si="12"/>
        <v>0</v>
      </c>
      <c r="Y41" s="116">
        <f t="shared" ca="1" si="12"/>
        <v>0</v>
      </c>
      <c r="Z41" s="114">
        <f t="shared" ca="1" si="12"/>
        <v>0</v>
      </c>
      <c r="AA41" s="117">
        <f t="shared" ca="1" si="12"/>
        <v>0</v>
      </c>
      <c r="AB41" s="115">
        <f t="shared" ca="1" si="12"/>
        <v>0</v>
      </c>
      <c r="AC41" s="115">
        <f t="shared" ca="1" si="12"/>
        <v>0</v>
      </c>
      <c r="AD41" s="115">
        <f t="shared" ca="1" si="12"/>
        <v>0</v>
      </c>
      <c r="AE41" s="179">
        <f t="shared" ca="1" si="12"/>
        <v>0</v>
      </c>
      <c r="AF41" s="117">
        <f t="shared" ca="1" si="12"/>
        <v>0</v>
      </c>
      <c r="AG41" s="115">
        <f t="shared" ca="1" si="12"/>
        <v>0</v>
      </c>
      <c r="AH41" s="115">
        <f t="shared" ca="1" si="12"/>
        <v>0</v>
      </c>
      <c r="AI41" s="115">
        <f t="shared" ca="1" si="12"/>
        <v>0</v>
      </c>
      <c r="AJ41" s="117">
        <f t="shared" ca="1" si="12"/>
        <v>0</v>
      </c>
      <c r="AK41" s="116">
        <f t="shared" ca="1" si="12"/>
        <v>0</v>
      </c>
      <c r="AL41" s="97"/>
      <c r="AM41" s="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row>
    <row r="42" spans="1:82" s="54" customFormat="1" ht="12" customHeight="1" thickBot="1" x14ac:dyDescent="0.25">
      <c r="A42" s="295" t="s">
        <v>47</v>
      </c>
      <c r="B42" s="127">
        <f ca="1">IF(B26&lt;=$G$1,B41*8,"")</f>
        <v>0</v>
      </c>
      <c r="C42" s="128">
        <f ca="1">IF(C26&lt;=$G$1,C41*8,"")</f>
        <v>0</v>
      </c>
      <c r="D42" s="111">
        <f t="shared" ref="D42:AK42" ca="1" si="13">IF(D26&lt;=$G$1,D41*8,"")</f>
        <v>0</v>
      </c>
      <c r="E42" s="108">
        <f t="shared" ca="1" si="13"/>
        <v>0</v>
      </c>
      <c r="F42" s="108">
        <f t="shared" ca="1" si="13"/>
        <v>0</v>
      </c>
      <c r="G42" s="109">
        <f t="shared" ca="1" si="13"/>
        <v>0</v>
      </c>
      <c r="H42" s="110">
        <f t="shared" ca="1" si="13"/>
        <v>0</v>
      </c>
      <c r="I42" s="108">
        <f t="shared" ca="1" si="13"/>
        <v>0</v>
      </c>
      <c r="J42" s="111">
        <f t="shared" ca="1" si="13"/>
        <v>0</v>
      </c>
      <c r="K42" s="108">
        <f t="shared" ca="1" si="13"/>
        <v>0</v>
      </c>
      <c r="L42" s="108">
        <f t="shared" ca="1" si="13"/>
        <v>0</v>
      </c>
      <c r="M42" s="109" t="str">
        <f t="shared" ca="1" si="13"/>
        <v/>
      </c>
      <c r="N42" s="110">
        <f t="shared" ca="1" si="13"/>
        <v>0</v>
      </c>
      <c r="O42" s="111">
        <f t="shared" ca="1" si="13"/>
        <v>0</v>
      </c>
      <c r="P42" s="108">
        <f t="shared" ca="1" si="13"/>
        <v>0</v>
      </c>
      <c r="Q42" s="108">
        <f t="shared" ca="1" si="13"/>
        <v>0</v>
      </c>
      <c r="R42" s="108">
        <f t="shared" ca="1" si="13"/>
        <v>0</v>
      </c>
      <c r="S42" s="109" t="str">
        <f t="shared" ca="1" si="13"/>
        <v/>
      </c>
      <c r="T42" s="110">
        <f t="shared" ca="1" si="13"/>
        <v>0</v>
      </c>
      <c r="U42" s="111">
        <f t="shared" ca="1" si="13"/>
        <v>0</v>
      </c>
      <c r="V42" s="108">
        <f t="shared" ca="1" si="13"/>
        <v>0</v>
      </c>
      <c r="W42" s="108">
        <f t="shared" ca="1" si="13"/>
        <v>0</v>
      </c>
      <c r="X42" s="108">
        <f t="shared" ca="1" si="13"/>
        <v>0</v>
      </c>
      <c r="Y42" s="107" t="str">
        <f t="shared" ca="1" si="13"/>
        <v/>
      </c>
      <c r="Z42" s="110" t="str">
        <f t="shared" ca="1" si="13"/>
        <v/>
      </c>
      <c r="AA42" s="111" t="str">
        <f t="shared" ca="1" si="13"/>
        <v/>
      </c>
      <c r="AB42" s="108" t="str">
        <f t="shared" ca="1" si="13"/>
        <v/>
      </c>
      <c r="AC42" s="108" t="str">
        <f t="shared" ca="1" si="13"/>
        <v/>
      </c>
      <c r="AD42" s="108" t="str">
        <f t="shared" ca="1" si="13"/>
        <v/>
      </c>
      <c r="AE42" s="180" t="str">
        <f t="shared" ca="1" si="13"/>
        <v/>
      </c>
      <c r="AF42" s="111" t="str">
        <f t="shared" ca="1" si="13"/>
        <v/>
      </c>
      <c r="AG42" s="108" t="str">
        <f t="shared" ca="1" si="13"/>
        <v/>
      </c>
      <c r="AH42" s="108" t="str">
        <f t="shared" ca="1" si="13"/>
        <v/>
      </c>
      <c r="AI42" s="108" t="str">
        <f t="shared" ca="1" si="13"/>
        <v/>
      </c>
      <c r="AJ42" s="111" t="str">
        <f t="shared" ca="1" si="13"/>
        <v/>
      </c>
      <c r="AK42" s="107" t="str">
        <f t="shared" ca="1" si="13"/>
        <v/>
      </c>
      <c r="AL42" s="97"/>
      <c r="AM42" s="97"/>
      <c r="AN42" s="97"/>
      <c r="AO42" s="97"/>
      <c r="AP42" s="97"/>
      <c r="AQ42" s="97"/>
      <c r="AR42" s="97"/>
      <c r="AS42" s="97"/>
      <c r="AT42" s="97"/>
      <c r="AU42" s="97"/>
      <c r="AV42" s="97"/>
      <c r="AW42" s="97"/>
      <c r="AX42" s="97"/>
      <c r="AY42" s="52"/>
      <c r="AZ42" s="97"/>
      <c r="BA42" s="97"/>
      <c r="BB42" s="97"/>
      <c r="BC42" s="97"/>
      <c r="BD42" s="97"/>
      <c r="BE42" s="97"/>
      <c r="BF42" s="53"/>
      <c r="BG42" s="97"/>
      <c r="BH42" s="97"/>
      <c r="BI42" s="97"/>
      <c r="BJ42" s="97"/>
      <c r="BK42" s="97"/>
      <c r="BL42" s="97"/>
      <c r="BM42" s="97"/>
      <c r="BN42" s="97"/>
      <c r="BO42" s="97"/>
      <c r="BP42" s="97"/>
      <c r="BQ42" s="97"/>
      <c r="BR42" s="97"/>
      <c r="BS42" s="97"/>
      <c r="BT42" s="52"/>
      <c r="BU42" s="97"/>
      <c r="BV42" s="97"/>
      <c r="BW42" s="97"/>
      <c r="BX42" s="53"/>
      <c r="BY42" s="97"/>
      <c r="BZ42" s="97"/>
      <c r="CA42" s="97"/>
      <c r="CB42" s="97"/>
      <c r="CC42" s="97"/>
      <c r="CD42" s="97"/>
    </row>
    <row r="43" spans="1:82" s="54" customFormat="1" ht="13.5" customHeight="1" thickBot="1" x14ac:dyDescent="0.25">
      <c r="A43" s="131" t="s">
        <v>97</v>
      </c>
      <c r="B43" s="296">
        <f ca="1">IF(B42="","",B42/2)</f>
        <v>0</v>
      </c>
      <c r="C43" s="345">
        <f t="shared" ref="C43:AK43" ca="1" si="14">IF(C42="","",C42/2)</f>
        <v>0</v>
      </c>
      <c r="D43" s="346">
        <f t="shared" ca="1" si="14"/>
        <v>0</v>
      </c>
      <c r="E43" s="296">
        <f t="shared" ca="1" si="14"/>
        <v>0</v>
      </c>
      <c r="F43" s="296">
        <f t="shared" ca="1" si="14"/>
        <v>0</v>
      </c>
      <c r="G43" s="347">
        <f t="shared" ca="1" si="14"/>
        <v>0</v>
      </c>
      <c r="H43" s="348">
        <f t="shared" ca="1" si="14"/>
        <v>0</v>
      </c>
      <c r="I43" s="345">
        <f t="shared" ca="1" si="14"/>
        <v>0</v>
      </c>
      <c r="J43" s="349">
        <f t="shared" ca="1" si="14"/>
        <v>0</v>
      </c>
      <c r="K43" s="296">
        <f t="shared" ca="1" si="14"/>
        <v>0</v>
      </c>
      <c r="L43" s="296">
        <f t="shared" ca="1" si="14"/>
        <v>0</v>
      </c>
      <c r="M43" s="347" t="str">
        <f t="shared" ca="1" si="14"/>
        <v/>
      </c>
      <c r="N43" s="348">
        <f t="shared" ca="1" si="14"/>
        <v>0</v>
      </c>
      <c r="O43" s="349">
        <f t="shared" ca="1" si="14"/>
        <v>0</v>
      </c>
      <c r="P43" s="296">
        <f t="shared" ca="1" si="14"/>
        <v>0</v>
      </c>
      <c r="Q43" s="296">
        <f t="shared" ca="1" si="14"/>
        <v>0</v>
      </c>
      <c r="R43" s="296">
        <f t="shared" ca="1" si="14"/>
        <v>0</v>
      </c>
      <c r="S43" s="347" t="str">
        <f t="shared" ca="1" si="14"/>
        <v/>
      </c>
      <c r="T43" s="348">
        <f t="shared" ca="1" si="14"/>
        <v>0</v>
      </c>
      <c r="U43" s="349">
        <f t="shared" ca="1" si="14"/>
        <v>0</v>
      </c>
      <c r="V43" s="296">
        <f t="shared" ca="1" si="14"/>
        <v>0</v>
      </c>
      <c r="W43" s="296">
        <f t="shared" ca="1" si="14"/>
        <v>0</v>
      </c>
      <c r="X43" s="296">
        <f t="shared" ca="1" si="14"/>
        <v>0</v>
      </c>
      <c r="Y43" s="350" t="str">
        <f t="shared" ca="1" si="14"/>
        <v/>
      </c>
      <c r="Z43" s="346" t="str">
        <f t="shared" ca="1" si="14"/>
        <v/>
      </c>
      <c r="AA43" s="296" t="str">
        <f t="shared" ca="1" si="14"/>
        <v/>
      </c>
      <c r="AB43" s="296" t="str">
        <f t="shared" ca="1" si="14"/>
        <v/>
      </c>
      <c r="AC43" s="296" t="str">
        <f t="shared" ca="1" si="14"/>
        <v/>
      </c>
      <c r="AD43" s="345" t="str">
        <f t="shared" ca="1" si="14"/>
        <v/>
      </c>
      <c r="AE43" s="351" t="str">
        <f t="shared" ca="1" si="14"/>
        <v/>
      </c>
      <c r="AF43" s="346" t="str">
        <f t="shared" ca="1" si="14"/>
        <v/>
      </c>
      <c r="AG43" s="296" t="str">
        <f t="shared" ca="1" si="14"/>
        <v/>
      </c>
      <c r="AH43" s="296" t="str">
        <f t="shared" ca="1" si="14"/>
        <v/>
      </c>
      <c r="AI43" s="345" t="str">
        <f t="shared" ca="1" si="14"/>
        <v/>
      </c>
      <c r="AJ43" s="346" t="str">
        <f t="shared" ca="1" si="14"/>
        <v/>
      </c>
      <c r="AK43" s="296" t="str">
        <f t="shared" ca="1" si="14"/>
        <v/>
      </c>
      <c r="AL43" s="269"/>
      <c r="AM43" s="97"/>
      <c r="AN43" s="97"/>
      <c r="AO43" s="97"/>
      <c r="AP43" s="97"/>
      <c r="AQ43" s="97"/>
      <c r="AR43" s="97"/>
      <c r="AS43" s="97"/>
      <c r="AT43" s="97"/>
      <c r="AU43" s="97"/>
      <c r="AV43" s="97"/>
      <c r="AW43" s="97"/>
      <c r="AX43" s="97"/>
      <c r="AY43" s="52"/>
      <c r="AZ43" s="97"/>
      <c r="BA43" s="97"/>
      <c r="BB43" s="97"/>
      <c r="BC43" s="97"/>
      <c r="BD43" s="97"/>
      <c r="BE43" s="97"/>
      <c r="BF43" s="53"/>
      <c r="BG43" s="97"/>
      <c r="BH43" s="97"/>
      <c r="BI43" s="97"/>
      <c r="BJ43" s="97"/>
      <c r="BK43" s="97"/>
      <c r="BL43" s="97"/>
      <c r="BM43" s="97"/>
      <c r="BN43" s="97"/>
      <c r="BO43" s="97"/>
      <c r="BP43" s="97"/>
      <c r="BQ43" s="97"/>
      <c r="BR43" s="97"/>
      <c r="BS43" s="97"/>
      <c r="BT43" s="52"/>
      <c r="BU43" s="97"/>
      <c r="BV43" s="97"/>
      <c r="BW43" s="97"/>
      <c r="BX43" s="53"/>
      <c r="BY43" s="97"/>
      <c r="BZ43" s="97"/>
      <c r="CA43" s="97"/>
      <c r="CB43" s="97"/>
      <c r="CC43" s="97"/>
      <c r="CD43" s="97"/>
    </row>
    <row r="44" spans="1:82" s="54" customFormat="1" ht="13.5" customHeight="1" x14ac:dyDescent="0.2">
      <c r="A44" s="297" t="s">
        <v>98</v>
      </c>
      <c r="B44" s="352">
        <f ca="1">SUM(B43:G43)</f>
        <v>0</v>
      </c>
      <c r="C44" s="304"/>
      <c r="D44" s="300"/>
      <c r="E44" s="301"/>
      <c r="F44" s="301"/>
      <c r="G44" s="302"/>
      <c r="H44" s="352">
        <f ca="1">SUM(H43:M43)</f>
        <v>0</v>
      </c>
      <c r="I44" s="304"/>
      <c r="J44" s="305"/>
      <c r="K44" s="301"/>
      <c r="L44" s="301"/>
      <c r="M44" s="302"/>
      <c r="N44" s="352">
        <f ca="1">SUM(N43:S43)</f>
        <v>0</v>
      </c>
      <c r="O44" s="299"/>
      <c r="P44" s="305"/>
      <c r="Q44" s="301"/>
      <c r="R44" s="301"/>
      <c r="S44" s="302"/>
      <c r="T44" s="352">
        <f ca="1">SUM(T43:Y43)</f>
        <v>0</v>
      </c>
      <c r="U44" s="353"/>
      <c r="V44" s="305"/>
      <c r="W44" s="301"/>
      <c r="X44" s="301"/>
      <c r="Y44" s="302"/>
      <c r="Z44" s="352">
        <f ca="1">SUM(Z43:AE43)</f>
        <v>0</v>
      </c>
      <c r="AA44" s="307"/>
      <c r="AB44" s="301"/>
      <c r="AC44" s="301"/>
      <c r="AD44" s="301"/>
      <c r="AE44" s="302"/>
      <c r="AF44" s="352">
        <f ca="1">SUM(AF43:AK43)</f>
        <v>0</v>
      </c>
      <c r="AG44" s="304"/>
      <c r="AH44" s="305"/>
      <c r="AI44" s="301"/>
      <c r="AJ44" s="301"/>
      <c r="AK44" s="302"/>
      <c r="AL44" s="97"/>
      <c r="AM44" s="97"/>
      <c r="AN44" s="97"/>
      <c r="AO44" s="97"/>
      <c r="AP44" s="97"/>
      <c r="AQ44" s="97"/>
      <c r="AR44" s="97"/>
      <c r="AS44" s="97"/>
      <c r="AT44" s="97"/>
      <c r="AU44" s="97"/>
      <c r="AV44" s="97"/>
      <c r="AW44" s="97"/>
      <c r="AX44" s="97"/>
      <c r="AY44" s="52"/>
      <c r="AZ44" s="97"/>
      <c r="BA44" s="97"/>
      <c r="BB44" s="97"/>
      <c r="BC44" s="97"/>
      <c r="BD44" s="97"/>
      <c r="BE44" s="97"/>
      <c r="BF44" s="53"/>
      <c r="BG44" s="97"/>
      <c r="BH44" s="97"/>
      <c r="BI44" s="97"/>
      <c r="BJ44" s="97"/>
      <c r="BK44" s="97"/>
      <c r="BL44" s="97"/>
      <c r="BM44" s="97"/>
      <c r="BN44" s="97"/>
      <c r="BO44" s="97"/>
      <c r="BP44" s="97"/>
      <c r="BQ44" s="97"/>
      <c r="BR44" s="97"/>
      <c r="BS44" s="97"/>
      <c r="BT44" s="52"/>
      <c r="BU44" s="97"/>
      <c r="BV44" s="97"/>
      <c r="BW44" s="97"/>
      <c r="BX44" s="53"/>
      <c r="BY44" s="97"/>
      <c r="BZ44" s="97"/>
      <c r="CA44" s="97"/>
      <c r="CB44" s="97"/>
      <c r="CC44" s="97"/>
      <c r="CD44" s="97"/>
    </row>
    <row r="45" spans="1:82" s="54" customFormat="1" ht="27.75" customHeight="1" thickBot="1" x14ac:dyDescent="0.25">
      <c r="A45" s="297" t="s">
        <v>86</v>
      </c>
      <c r="B45" s="308">
        <f ca="1">SUM(B42:G42)</f>
        <v>0</v>
      </c>
      <c r="C45" s="312">
        <f ca="1">SUM(B41:G41)</f>
        <v>0</v>
      </c>
      <c r="D45" s="311"/>
      <c r="E45" s="311"/>
      <c r="F45" s="230"/>
      <c r="G45" s="180"/>
      <c r="H45" s="308">
        <f ca="1">SUM(H42:M42)</f>
        <v>0</v>
      </c>
      <c r="I45" s="312">
        <f ca="1">SUM(H41:M41)</f>
        <v>0</v>
      </c>
      <c r="J45" s="317">
        <f ca="1">SUM(H42:M42)</f>
        <v>0</v>
      </c>
      <c r="K45" s="313">
        <f ca="1">SUM(H41:M41)</f>
        <v>0</v>
      </c>
      <c r="L45" s="230"/>
      <c r="M45" s="180"/>
      <c r="N45" s="308">
        <f ca="1">SUM(N42:S42)</f>
        <v>0</v>
      </c>
      <c r="O45" s="316">
        <f ca="1">SUM(N41:S41)</f>
        <v>0</v>
      </c>
      <c r="P45" s="317">
        <f ca="1">SUM(N42:S42)</f>
        <v>0</v>
      </c>
      <c r="Q45" s="313">
        <f ca="1">SUM(N41:S41)</f>
        <v>0</v>
      </c>
      <c r="R45" s="314"/>
      <c r="S45" s="315"/>
      <c r="T45" s="308">
        <f ca="1">SUM(T42:Y42)</f>
        <v>0</v>
      </c>
      <c r="U45" s="316">
        <f ca="1">SUM(T41:Y41)</f>
        <v>0</v>
      </c>
      <c r="V45" s="317">
        <f ca="1">SUM(T42:Y42)</f>
        <v>0</v>
      </c>
      <c r="W45" s="318">
        <f ca="1">SUM(T41:Y41)</f>
        <v>0</v>
      </c>
      <c r="X45" s="318"/>
      <c r="Y45" s="315"/>
      <c r="Z45" s="308">
        <f ca="1">SUM(Z42:AE42)</f>
        <v>0</v>
      </c>
      <c r="AA45" s="316">
        <f ca="1">SUM(Z41:AE41)</f>
        <v>0</v>
      </c>
      <c r="AB45" s="317">
        <f ca="1">SUM(Z42:AE42)</f>
        <v>0</v>
      </c>
      <c r="AC45" s="318">
        <f ca="1">SUM(Z41:AE41)</f>
        <v>0</v>
      </c>
      <c r="AD45" s="314"/>
      <c r="AE45" s="315"/>
      <c r="AF45" s="308">
        <f ca="1">SUM(AF42:AK42)</f>
        <v>0</v>
      </c>
      <c r="AG45" s="312">
        <f ca="1">SUM(AF41:AK41)</f>
        <v>0</v>
      </c>
      <c r="AH45" s="314">
        <f ca="1">SUM(AF42:AK42)</f>
        <v>0</v>
      </c>
      <c r="AI45" s="318">
        <f ca="1">SUM(AF41:AK41)</f>
        <v>0</v>
      </c>
      <c r="AJ45" s="314"/>
      <c r="AK45" s="315"/>
      <c r="AL45" s="97"/>
      <c r="AM45" s="97"/>
      <c r="AN45" s="97"/>
      <c r="AO45" s="97"/>
      <c r="AP45" s="97"/>
      <c r="AQ45" s="97"/>
      <c r="AR45" s="97"/>
      <c r="AS45" s="97"/>
      <c r="AT45" s="97"/>
      <c r="AU45" s="97"/>
      <c r="AV45" s="97"/>
      <c r="AW45" s="97"/>
      <c r="AX45" s="97"/>
      <c r="AY45" s="52"/>
      <c r="AZ45" s="97"/>
      <c r="BA45" s="97"/>
      <c r="BB45" s="97"/>
      <c r="BC45" s="97"/>
      <c r="BD45" s="97"/>
      <c r="BE45" s="97"/>
      <c r="BF45" s="53"/>
      <c r="BG45" s="97"/>
      <c r="BH45" s="97"/>
      <c r="BI45" s="97"/>
      <c r="BJ45" s="97"/>
      <c r="BK45" s="97"/>
      <c r="BL45" s="97"/>
      <c r="BM45" s="97"/>
      <c r="BN45" s="97"/>
      <c r="BO45" s="97"/>
      <c r="BP45" s="97"/>
      <c r="BQ45" s="97"/>
      <c r="BR45" s="97"/>
      <c r="BS45" s="97"/>
      <c r="BT45" s="52"/>
      <c r="BU45" s="97"/>
      <c r="BV45" s="97"/>
      <c r="BW45" s="97"/>
      <c r="BX45" s="53"/>
      <c r="BY45" s="97"/>
      <c r="BZ45" s="97"/>
      <c r="CA45" s="97"/>
      <c r="CB45" s="97"/>
      <c r="CC45" s="97"/>
      <c r="CD45" s="97"/>
    </row>
    <row r="47" spans="1:82" ht="13.5" customHeight="1" x14ac:dyDescent="0.2">
      <c r="W47" s="450" t="s">
        <v>119</v>
      </c>
      <c r="X47" s="450"/>
      <c r="Y47" s="85"/>
      <c r="Z47" s="85"/>
      <c r="AA47" s="450" t="s">
        <v>120</v>
      </c>
      <c r="AB47" s="450"/>
    </row>
    <row r="48" spans="1:82" s="324" customFormat="1" ht="13.5" customHeight="1" x14ac:dyDescent="0.2">
      <c r="A48" s="354"/>
      <c r="B48" s="355"/>
      <c r="C48" s="249"/>
      <c r="D48" s="249"/>
      <c r="E48" s="249"/>
      <c r="F48" s="249"/>
      <c r="G48" s="249"/>
      <c r="H48" s="240"/>
      <c r="I48" s="332"/>
      <c r="J48" s="99"/>
      <c r="K48" s="100"/>
      <c r="L48" s="101"/>
      <c r="O48" s="356" t="s">
        <v>82</v>
      </c>
      <c r="Q48" s="356"/>
      <c r="T48" s="357"/>
      <c r="Y48" s="324">
        <f>35+13</f>
        <v>48</v>
      </c>
      <c r="AA48" s="97"/>
      <c r="AG48" s="358"/>
      <c r="AH48" s="98"/>
      <c r="AI48" s="98"/>
      <c r="AJ48" s="98"/>
      <c r="AK48" s="98"/>
      <c r="AL48" s="98"/>
      <c r="AM48" s="98"/>
      <c r="AN48" s="98"/>
      <c r="AO48" s="98"/>
      <c r="AP48" s="98"/>
      <c r="AQ48" s="240"/>
      <c r="AR48" s="240"/>
    </row>
    <row r="49" spans="1:83" s="324" customFormat="1" ht="13.5" customHeight="1" x14ac:dyDescent="0.2">
      <c r="A49" s="354"/>
      <c r="B49" s="355"/>
      <c r="C49" s="249"/>
      <c r="D49" s="249"/>
      <c r="E49" s="249"/>
      <c r="F49" s="249"/>
      <c r="G49" s="249"/>
      <c r="H49" s="240"/>
      <c r="I49" s="332"/>
      <c r="J49" s="99"/>
      <c r="K49" s="100"/>
      <c r="L49" s="101"/>
      <c r="S49" s="358" t="s">
        <v>109</v>
      </c>
      <c r="U49" s="358"/>
      <c r="W49" s="359"/>
      <c r="X49" s="456">
        <f>IF(AND(X50="geen",X51="geen",X52="geen"),"Geen",IF(X50="geen","0",X50)+ IF(X51="geen","0",X51)+IF(X52="geen","0",X52))</f>
        <v>3</v>
      </c>
      <c r="Y49" s="457"/>
      <c r="AA49" s="97"/>
      <c r="AG49" s="358"/>
      <c r="AH49" s="98"/>
      <c r="AI49" s="98"/>
      <c r="AJ49" s="98"/>
      <c r="AK49" s="98"/>
      <c r="AL49" s="98"/>
      <c r="AM49" s="98"/>
      <c r="AN49" s="98"/>
      <c r="AO49" s="98"/>
      <c r="AP49" s="98"/>
      <c r="AQ49" s="240"/>
      <c r="AR49" s="240"/>
    </row>
    <row r="50" spans="1:83" s="324" customFormat="1" ht="13.5" customHeight="1" x14ac:dyDescent="0.2">
      <c r="A50" s="458" t="s">
        <v>80</v>
      </c>
      <c r="B50" s="355"/>
      <c r="H50" s="240"/>
      <c r="I50" s="332"/>
      <c r="J50" s="99"/>
      <c r="K50" s="100"/>
      <c r="L50" s="101"/>
      <c r="O50" s="98" t="s">
        <v>81</v>
      </c>
      <c r="Q50" s="356"/>
      <c r="W50" s="359"/>
      <c r="X50" s="456" t="str">
        <f>IF(13-$W$57-$Z$57/2-$AC$57/2=0,"Geen",13-$W$57-$Z$57/2-$AC$57/2)</f>
        <v>Geen</v>
      </c>
      <c r="Y50" s="457"/>
      <c r="AA50" s="417"/>
      <c r="AB50" s="97"/>
      <c r="AF50" s="98"/>
      <c r="AG50" s="98"/>
      <c r="AH50" s="98"/>
      <c r="AI50" s="98"/>
      <c r="AJ50" s="98"/>
      <c r="AK50" s="98"/>
      <c r="AL50" s="98"/>
      <c r="AM50" s="98"/>
      <c r="AN50" s="98"/>
      <c r="AO50" s="98"/>
      <c r="AP50" s="98"/>
      <c r="AQ50" s="240"/>
      <c r="AR50" s="240"/>
    </row>
    <row r="51" spans="1:83" s="324" customFormat="1" ht="13.5" customHeight="1" x14ac:dyDescent="0.2">
      <c r="A51" s="459"/>
      <c r="B51" s="249"/>
      <c r="C51" s="249"/>
      <c r="D51" s="249" t="s">
        <v>44</v>
      </c>
      <c r="E51" s="460">
        <f>jaar</f>
        <v>2017</v>
      </c>
      <c r="F51" s="454"/>
      <c r="H51" s="240"/>
      <c r="I51" s="332"/>
      <c r="J51" s="360"/>
      <c r="K51" s="361"/>
      <c r="L51" s="361"/>
      <c r="P51" s="362"/>
      <c r="S51" s="360" t="s">
        <v>79</v>
      </c>
      <c r="W51" s="359"/>
      <c r="X51" s="456">
        <f>IF($F$53-$E$57-$H$57/2-$K$57/2=0,"Geen",$F$53-$E$57-$H$57/2-$K$57/2)</f>
        <v>2</v>
      </c>
      <c r="Y51" s="457"/>
      <c r="AD51" s="461"/>
      <c r="AE51" s="462"/>
      <c r="AF51" s="462"/>
      <c r="AG51" s="462"/>
      <c r="AH51" s="462"/>
      <c r="AI51" s="462"/>
      <c r="AJ51" s="98"/>
      <c r="AK51" s="98"/>
      <c r="AL51" s="98"/>
      <c r="AM51" s="98"/>
      <c r="AN51" s="98"/>
      <c r="AO51" s="98"/>
      <c r="AP51" s="98"/>
      <c r="AQ51" s="240"/>
      <c r="AR51" s="240"/>
    </row>
    <row r="52" spans="1:83" s="324" customFormat="1" ht="13.5" customHeight="1" x14ac:dyDescent="0.2">
      <c r="A52" s="459"/>
      <c r="B52" s="249"/>
      <c r="C52" s="249"/>
      <c r="D52" s="249"/>
      <c r="E52" s="364"/>
      <c r="F52" s="365"/>
      <c r="H52" s="240"/>
      <c r="I52" s="332"/>
      <c r="J52" s="360"/>
      <c r="K52" s="361"/>
      <c r="L52" s="361"/>
      <c r="P52" s="362"/>
      <c r="S52" s="366" t="s">
        <v>108</v>
      </c>
      <c r="W52" s="359"/>
      <c r="X52" s="456">
        <f>IF(13-$M$57-$P$57/2-$S$57/2=0,"Geen",13-$M$57-$P$57/2-$S$57/2)</f>
        <v>1</v>
      </c>
      <c r="Y52" s="457"/>
      <c r="AB52" s="367"/>
      <c r="AC52" s="367"/>
      <c r="AF52" s="98"/>
      <c r="AH52" s="98"/>
      <c r="AI52" s="98"/>
      <c r="AJ52" s="98"/>
      <c r="AK52" s="98"/>
      <c r="AL52" s="98"/>
      <c r="AM52" s="98"/>
      <c r="AN52" s="98"/>
      <c r="AO52" s="98"/>
      <c r="AP52" s="98"/>
      <c r="AQ52" s="240"/>
      <c r="AR52" s="240"/>
    </row>
    <row r="53" spans="1:83" s="324" customFormat="1" ht="13.5" customHeight="1" x14ac:dyDescent="0.2">
      <c r="A53" s="459"/>
      <c r="B53" s="368">
        <v>24</v>
      </c>
      <c r="C53" s="249"/>
      <c r="D53" s="369" t="s">
        <v>83</v>
      </c>
      <c r="E53" s="249"/>
      <c r="F53" s="368">
        <f>B53+feestdagen!E21</f>
        <v>26</v>
      </c>
      <c r="G53" s="249"/>
      <c r="H53" s="240"/>
      <c r="I53" s="332"/>
      <c r="J53" s="332"/>
      <c r="K53" s="358"/>
      <c r="L53" s="358"/>
      <c r="M53" s="332"/>
      <c r="N53" s="358"/>
      <c r="S53" s="366" t="s">
        <v>107</v>
      </c>
      <c r="X53" s="456" t="str">
        <f>IF(13-$W$57-$Z$57-$AC$57=0,"Geen",(13-$W$57-$Z$57-$AC$57))</f>
        <v>Geen</v>
      </c>
      <c r="Y53" s="457"/>
      <c r="Z53" s="370"/>
      <c r="AC53" s="370"/>
      <c r="AD53" s="98"/>
      <c r="AE53" s="98"/>
      <c r="AF53" s="98"/>
      <c r="AG53" s="98"/>
      <c r="AH53" s="98"/>
      <c r="AI53" s="98"/>
      <c r="AJ53" s="98"/>
      <c r="AK53" s="98"/>
      <c r="AL53" s="98"/>
      <c r="AM53" s="98"/>
      <c r="AN53" s="98"/>
      <c r="AO53" s="98"/>
      <c r="AP53" s="98"/>
      <c r="AQ53" s="240"/>
      <c r="AR53" s="240"/>
    </row>
    <row r="54" spans="1:83" s="324" customFormat="1" ht="13.5" customHeight="1" x14ac:dyDescent="0.2">
      <c r="A54" s="371"/>
      <c r="C54" s="249"/>
      <c r="D54" s="369"/>
      <c r="E54" s="249"/>
      <c r="G54" s="249"/>
      <c r="H54" s="240"/>
      <c r="I54" s="332"/>
      <c r="J54" s="332"/>
      <c r="K54" s="358"/>
      <c r="L54" s="358"/>
      <c r="M54" s="332"/>
      <c r="N54" s="358"/>
      <c r="Z54" s="370"/>
      <c r="AC54" s="370"/>
      <c r="AD54" s="98"/>
      <c r="AE54" s="98"/>
      <c r="AF54" s="98"/>
      <c r="AG54" s="98"/>
      <c r="AH54" s="98"/>
      <c r="AI54" s="98"/>
      <c r="AJ54" s="98"/>
      <c r="AK54" s="98"/>
      <c r="AL54" s="98"/>
      <c r="AM54" s="98"/>
      <c r="AN54" s="98"/>
      <c r="AO54" s="98"/>
      <c r="AP54" s="98"/>
      <c r="AQ54" s="240"/>
      <c r="AR54" s="240"/>
    </row>
    <row r="55" spans="1:83" s="324" customFormat="1" ht="13.5" customHeight="1" x14ac:dyDescent="0.2">
      <c r="A55" s="371"/>
      <c r="C55" s="249"/>
      <c r="D55" s="369"/>
      <c r="E55" s="249"/>
      <c r="G55" s="249"/>
      <c r="H55" s="240"/>
      <c r="I55" s="332"/>
      <c r="J55" s="332"/>
      <c r="K55" s="358"/>
      <c r="L55" s="358"/>
      <c r="M55" s="332"/>
      <c r="N55" s="358"/>
      <c r="Z55" s="367"/>
      <c r="AA55" s="367"/>
      <c r="AC55" s="370"/>
      <c r="AF55" s="98"/>
      <c r="AG55" s="98"/>
      <c r="AH55" s="98"/>
      <c r="AI55" s="98"/>
      <c r="AJ55" s="98"/>
      <c r="AK55" s="98"/>
      <c r="AL55" s="98"/>
      <c r="AM55" s="98"/>
      <c r="AN55" s="98"/>
      <c r="AO55" s="98"/>
      <c r="AP55" s="98"/>
      <c r="AQ55" s="240"/>
      <c r="AR55" s="240"/>
    </row>
    <row r="56" spans="1:83" s="324" customFormat="1" ht="13.5" customHeight="1" x14ac:dyDescent="0.2">
      <c r="A56" s="371"/>
      <c r="C56" s="249"/>
      <c r="D56" s="369"/>
      <c r="E56" s="249"/>
      <c r="G56" s="249"/>
      <c r="H56" s="240"/>
      <c r="I56" s="332"/>
      <c r="J56" s="332"/>
      <c r="K56" s="358"/>
      <c r="L56" s="358"/>
      <c r="M56" s="332"/>
      <c r="N56" s="358"/>
      <c r="Z56" s="370"/>
      <c r="AC56" s="370"/>
      <c r="AF56" s="98"/>
      <c r="AG56" s="98"/>
      <c r="AH56" s="98"/>
      <c r="AI56" s="98"/>
      <c r="AJ56" s="98"/>
      <c r="AK56" s="98"/>
      <c r="AL56" s="98"/>
      <c r="AM56" s="98"/>
      <c r="AN56" s="98"/>
      <c r="AO56" s="98"/>
      <c r="AP56" s="98"/>
      <c r="AQ56" s="240"/>
      <c r="AR56" s="240"/>
    </row>
    <row r="57" spans="1:83" s="324" customFormat="1" ht="13.5" customHeight="1" x14ac:dyDescent="0.2">
      <c r="A57" s="455" t="s">
        <v>45</v>
      </c>
      <c r="B57" s="455"/>
      <c r="C57" s="455"/>
      <c r="D57" s="372" t="s">
        <v>40</v>
      </c>
      <c r="E57" s="54">
        <f>COUNTIF($B$4:$AK$13,"v")+COUNTIF($B$27:$AK$36,"V")</f>
        <v>24</v>
      </c>
      <c r="F57" s="464" t="s">
        <v>91</v>
      </c>
      <c r="G57" s="464"/>
      <c r="H57" s="54">
        <f>COUNTIF($B$4:$AK$13,"1/2VVM")+COUNTIF($B$27:$AK$36,"1/2VVM")</f>
        <v>0</v>
      </c>
      <c r="I57" s="464" t="s">
        <v>92</v>
      </c>
      <c r="J57" s="464"/>
      <c r="K57" s="54">
        <f>COUNTIF($B$4:$AK$13,"1/2VNM")+COUNTIF($B$27:$AK$36,"1/2VNM")</f>
        <v>0</v>
      </c>
      <c r="L57" s="373" t="s">
        <v>42</v>
      </c>
      <c r="M57" s="54">
        <f>COUNTIF($B$4:$AK$13,"cv")+COUNTIF($B$27:$AK$36,"CV")</f>
        <v>12</v>
      </c>
      <c r="N57" s="465" t="s">
        <v>93</v>
      </c>
      <c r="O57" s="465"/>
      <c r="P57" s="54">
        <f>COUNTIF($B$4:$AK$13,"1/2CVVM")+COUNTIF($B$27:$AK$36,"1/2CVVM")</f>
        <v>0</v>
      </c>
      <c r="Q57" s="465" t="s">
        <v>94</v>
      </c>
      <c r="R57" s="465"/>
      <c r="S57" s="54">
        <f>COUNTIF($B$4:$AK$13,"1/2CVNM")+COUNTIF($B$27:$AK$36,"1/2CVNM")</f>
        <v>0</v>
      </c>
      <c r="T57" s="374" t="s">
        <v>41</v>
      </c>
      <c r="U57" s="54">
        <f>COUNTIF($B$4:$AK$13,"z")+COUNTIF($B$27:$AK$36,"z")</f>
        <v>0</v>
      </c>
      <c r="V57" s="375" t="s">
        <v>43</v>
      </c>
      <c r="W57" s="54">
        <f>COUNTIF($B$4:$AK$13,"KD")+COUNTIF($B$27:$AK$36,"KD")</f>
        <v>13</v>
      </c>
      <c r="X57" s="463" t="s">
        <v>90</v>
      </c>
      <c r="Y57" s="463"/>
      <c r="Z57" s="54">
        <f>COUNTIF($B$4:$AK$13,"1/2KDVM")+COUNTIF($B$27:$AK$36,"1/2KDVM")</f>
        <v>0</v>
      </c>
      <c r="AA57" s="463" t="s">
        <v>89</v>
      </c>
      <c r="AB57" s="463"/>
      <c r="AC57" s="54">
        <f>COUNTIF($B$4:$AK$13,"1/2KDNM")+COUNTIF($B$27:$AK$36,"1/2KDNM")</f>
        <v>0</v>
      </c>
      <c r="AE57" s="404" t="s">
        <v>111</v>
      </c>
      <c r="AF57" s="54">
        <f>COUNTIF($B$4:$AK$13,"wo")+COUNTIF($B$27:$AK$36,"Wo")</f>
        <v>4</v>
      </c>
      <c r="AG57" s="98" t="s">
        <v>112</v>
      </c>
      <c r="AH57" s="98"/>
      <c r="AI57" s="98"/>
      <c r="AJ57" s="98"/>
      <c r="AL57" s="98"/>
      <c r="AM57" s="98"/>
      <c r="AN57" s="98"/>
      <c r="AO57" s="98"/>
      <c r="AP57" s="98"/>
      <c r="AQ57" s="240"/>
      <c r="AR57" s="240"/>
    </row>
    <row r="58" spans="1:83" s="324" customFormat="1" ht="13.5" customHeight="1" x14ac:dyDescent="0.2">
      <c r="A58" s="454"/>
      <c r="B58" s="454"/>
      <c r="C58" s="54"/>
      <c r="N58" s="240"/>
      <c r="O58" s="358"/>
      <c r="AF58" s="98"/>
      <c r="AG58" s="98"/>
      <c r="AH58" s="98"/>
      <c r="AI58" s="98"/>
      <c r="AJ58" s="98"/>
      <c r="AK58" s="98"/>
      <c r="AL58" s="98"/>
      <c r="AM58" s="98"/>
      <c r="AN58" s="98"/>
      <c r="AO58" s="98"/>
      <c r="AP58" s="98"/>
      <c r="AQ58" s="240"/>
      <c r="AR58" s="240"/>
    </row>
    <row r="59" spans="1:83" ht="13.5" customHeight="1" x14ac:dyDescent="0.2">
      <c r="C59" s="454"/>
      <c r="D59" s="454"/>
      <c r="I59" s="358"/>
      <c r="J59" s="358"/>
      <c r="K59" s="358"/>
      <c r="L59" s="358"/>
      <c r="M59" s="358"/>
      <c r="N59" s="358"/>
      <c r="O59" s="358"/>
    </row>
    <row r="60" spans="1:83" ht="13.5" customHeight="1" x14ac:dyDescent="0.2">
      <c r="C60" s="367"/>
      <c r="D60" s="365"/>
      <c r="I60" s="358"/>
      <c r="J60" s="358"/>
      <c r="K60" s="358"/>
      <c r="L60" s="358"/>
      <c r="M60" s="358"/>
      <c r="N60" s="358"/>
      <c r="O60" s="358"/>
    </row>
    <row r="61" spans="1:83" ht="13.5" customHeight="1" x14ac:dyDescent="0.2">
      <c r="B61" s="462"/>
      <c r="C61" s="462"/>
      <c r="D61" s="192"/>
      <c r="E61" s="192"/>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365"/>
      <c r="BD61" s="365"/>
      <c r="BE61" s="365"/>
      <c r="BF61" s="365"/>
      <c r="BG61" s="365"/>
      <c r="BH61" s="365"/>
      <c r="BI61" s="365"/>
      <c r="BJ61" s="365"/>
      <c r="BK61" s="365"/>
      <c r="BL61" s="365"/>
      <c r="BM61" s="365"/>
      <c r="BN61" s="365"/>
      <c r="BO61" s="365"/>
      <c r="BP61" s="365"/>
      <c r="BQ61" s="365"/>
      <c r="BR61" s="365"/>
      <c r="BS61" s="365"/>
      <c r="BT61" s="365"/>
      <c r="BU61" s="365"/>
      <c r="BV61" s="365"/>
      <c r="BW61" s="365"/>
      <c r="BX61" s="365"/>
      <c r="BY61" s="365"/>
      <c r="BZ61" s="365"/>
      <c r="CA61" s="365"/>
      <c r="CB61" s="365"/>
      <c r="CC61" s="365"/>
      <c r="CD61" s="365"/>
      <c r="CE61" s="365"/>
    </row>
    <row r="62" spans="1:83" ht="13.5" customHeight="1" x14ac:dyDescent="0.2">
      <c r="B62" s="192"/>
      <c r="C62" s="192"/>
      <c r="D62" s="192"/>
      <c r="E62" s="192"/>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365"/>
      <c r="BD62" s="365"/>
      <c r="BE62" s="365"/>
      <c r="BF62" s="365"/>
      <c r="BG62" s="365"/>
      <c r="BH62" s="365"/>
      <c r="BI62" s="365"/>
      <c r="BJ62" s="365"/>
      <c r="BK62" s="365"/>
      <c r="BL62" s="365"/>
      <c r="BM62" s="365"/>
      <c r="BN62" s="365"/>
      <c r="BO62" s="365"/>
      <c r="BP62" s="365"/>
      <c r="BQ62" s="365"/>
      <c r="BR62" s="365"/>
      <c r="BS62" s="365"/>
      <c r="BT62" s="365"/>
      <c r="BU62" s="365"/>
      <c r="BV62" s="365"/>
      <c r="BW62" s="365"/>
      <c r="BX62" s="365"/>
      <c r="BY62" s="365"/>
      <c r="BZ62" s="365"/>
      <c r="CA62" s="365"/>
      <c r="CB62" s="365"/>
      <c r="CC62" s="365"/>
      <c r="CD62" s="365"/>
      <c r="CE62" s="365"/>
    </row>
    <row r="63" spans="1:83" ht="13.5" customHeight="1" x14ac:dyDescent="0.2">
      <c r="B63" s="192"/>
      <c r="C63" s="192"/>
      <c r="D63" s="192"/>
      <c r="E63" s="192"/>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365"/>
      <c r="BD63" s="365"/>
      <c r="BE63" s="365"/>
      <c r="BF63" s="365"/>
      <c r="BG63" s="365"/>
      <c r="BH63" s="365"/>
      <c r="BI63" s="365"/>
      <c r="BJ63" s="365"/>
      <c r="BK63" s="365"/>
      <c r="BL63" s="365"/>
      <c r="BM63" s="365"/>
      <c r="BN63" s="365"/>
      <c r="BO63" s="365"/>
      <c r="BP63" s="365"/>
      <c r="BQ63" s="365"/>
      <c r="BR63" s="365"/>
      <c r="BS63" s="365"/>
      <c r="BT63" s="365"/>
      <c r="BU63" s="365"/>
      <c r="BV63" s="365"/>
      <c r="BW63" s="365"/>
      <c r="BX63" s="365"/>
      <c r="BY63" s="365"/>
      <c r="BZ63" s="365"/>
      <c r="CA63" s="365"/>
      <c r="CB63" s="365"/>
      <c r="CC63" s="365"/>
      <c r="CD63" s="365"/>
      <c r="CE63" s="365"/>
    </row>
    <row r="64" spans="1:83" ht="13.5" customHeight="1" x14ac:dyDescent="0.2">
      <c r="B64" s="192"/>
      <c r="C64" s="192"/>
      <c r="D64" s="192"/>
      <c r="E64" s="192"/>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365"/>
      <c r="BD64" s="365"/>
      <c r="BE64" s="365"/>
      <c r="BF64" s="365"/>
      <c r="BG64" s="365"/>
      <c r="BH64" s="365"/>
      <c r="BI64" s="365"/>
      <c r="BJ64" s="365"/>
      <c r="BK64" s="365"/>
      <c r="BL64" s="365"/>
      <c r="BM64" s="365"/>
      <c r="BN64" s="365"/>
      <c r="BO64" s="365"/>
      <c r="BP64" s="365"/>
      <c r="BQ64" s="365"/>
      <c r="BR64" s="365"/>
      <c r="BS64" s="365"/>
      <c r="BT64" s="365"/>
      <c r="BU64" s="365"/>
      <c r="BV64" s="365"/>
      <c r="BW64" s="365"/>
      <c r="BX64" s="365"/>
      <c r="BY64" s="365"/>
      <c r="BZ64" s="365"/>
      <c r="CA64" s="365"/>
      <c r="CB64" s="365"/>
      <c r="CC64" s="365"/>
      <c r="CD64" s="365"/>
      <c r="CE64" s="365"/>
    </row>
    <row r="65" spans="2:83" ht="13.5" customHeight="1" x14ac:dyDescent="0.2">
      <c r="B65" s="192"/>
      <c r="C65" s="192"/>
      <c r="D65" s="192"/>
      <c r="E65" s="192"/>
      <c r="F65" s="192"/>
      <c r="G65" s="192"/>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192"/>
      <c r="AV65" s="192"/>
      <c r="AW65" s="192"/>
      <c r="AX65" s="192"/>
      <c r="AY65" s="192"/>
      <c r="AZ65" s="192"/>
      <c r="BA65" s="192"/>
      <c r="BB65" s="192"/>
      <c r="BC65" s="365"/>
      <c r="BD65" s="365"/>
      <c r="BE65" s="365"/>
      <c r="BF65" s="365"/>
      <c r="BG65" s="365"/>
      <c r="BH65" s="365"/>
      <c r="BI65" s="365"/>
      <c r="BJ65" s="365"/>
      <c r="BK65" s="365"/>
      <c r="BL65" s="365"/>
      <c r="BM65" s="365"/>
      <c r="BN65" s="365"/>
      <c r="BO65" s="365"/>
      <c r="BP65" s="365"/>
      <c r="BQ65" s="365"/>
      <c r="BR65" s="365"/>
      <c r="BS65" s="365"/>
      <c r="BT65" s="365"/>
      <c r="BU65" s="365"/>
      <c r="BV65" s="365"/>
      <c r="BW65" s="365"/>
      <c r="BX65" s="365"/>
      <c r="BY65" s="365"/>
      <c r="BZ65" s="365"/>
      <c r="CA65" s="365"/>
      <c r="CB65" s="365"/>
      <c r="CC65" s="365"/>
      <c r="CD65" s="365"/>
      <c r="CE65" s="365"/>
    </row>
    <row r="66" spans="2:83" ht="13.5" customHeight="1" x14ac:dyDescent="0.2">
      <c r="B66" s="192"/>
      <c r="C66" s="192"/>
      <c r="D66" s="192"/>
      <c r="E66" s="192"/>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365"/>
      <c r="BD66" s="365"/>
      <c r="BE66" s="365"/>
      <c r="BF66" s="365"/>
      <c r="BG66" s="365"/>
      <c r="BH66" s="365"/>
      <c r="BI66" s="365"/>
      <c r="BJ66" s="365"/>
      <c r="BK66" s="365"/>
      <c r="BL66" s="365"/>
      <c r="BM66" s="365"/>
      <c r="BN66" s="365"/>
      <c r="BO66" s="365"/>
      <c r="BP66" s="365"/>
      <c r="BQ66" s="365"/>
      <c r="BR66" s="365"/>
      <c r="BS66" s="365"/>
      <c r="BT66" s="365"/>
      <c r="BU66" s="365"/>
      <c r="BV66" s="365"/>
      <c r="BW66" s="365"/>
      <c r="BX66" s="365"/>
      <c r="BY66" s="365"/>
      <c r="BZ66" s="365"/>
      <c r="CA66" s="365"/>
      <c r="CB66" s="365"/>
      <c r="CC66" s="365"/>
      <c r="CD66" s="365"/>
      <c r="CE66" s="365"/>
    </row>
    <row r="67" spans="2:83" ht="13.5" customHeight="1" x14ac:dyDescent="0.2">
      <c r="B67" s="192"/>
      <c r="C67" s="192"/>
      <c r="D67" s="192"/>
      <c r="E67" s="192"/>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365"/>
      <c r="BD67" s="365"/>
      <c r="BE67" s="365"/>
      <c r="BF67" s="365"/>
      <c r="BG67" s="365"/>
      <c r="BH67" s="365"/>
      <c r="BI67" s="365"/>
      <c r="BJ67" s="365"/>
      <c r="BK67" s="365"/>
      <c r="BL67" s="365"/>
      <c r="BM67" s="365"/>
      <c r="BN67" s="365"/>
      <c r="BO67" s="365"/>
      <c r="BP67" s="365"/>
      <c r="BQ67" s="365"/>
      <c r="BR67" s="365"/>
      <c r="BS67" s="365"/>
      <c r="BT67" s="365"/>
      <c r="BU67" s="365"/>
      <c r="BV67" s="365"/>
      <c r="BW67" s="365"/>
      <c r="BX67" s="365"/>
      <c r="BY67" s="365"/>
      <c r="BZ67" s="365"/>
      <c r="CA67" s="365"/>
      <c r="CB67" s="365"/>
      <c r="CC67" s="365"/>
      <c r="CD67" s="365"/>
      <c r="CE67" s="365"/>
    </row>
    <row r="68" spans="2:83" ht="13.5" customHeight="1" x14ac:dyDescent="0.2">
      <c r="B68" s="192"/>
      <c r="C68" s="192"/>
      <c r="D68" s="192"/>
      <c r="E68" s="192"/>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365"/>
      <c r="BD68" s="365"/>
      <c r="BE68" s="365"/>
      <c r="BF68" s="365"/>
      <c r="BG68" s="365"/>
      <c r="BH68" s="365"/>
      <c r="BI68" s="365"/>
      <c r="BJ68" s="365"/>
      <c r="BK68" s="365"/>
      <c r="BL68" s="365"/>
      <c r="BM68" s="365"/>
      <c r="BN68" s="365"/>
      <c r="BO68" s="365"/>
      <c r="BP68" s="365"/>
      <c r="BQ68" s="365"/>
      <c r="BR68" s="365"/>
      <c r="BS68" s="365"/>
      <c r="BT68" s="365"/>
      <c r="BU68" s="365"/>
      <c r="BV68" s="365"/>
      <c r="BW68" s="365"/>
      <c r="BX68" s="365"/>
      <c r="BY68" s="365"/>
      <c r="BZ68" s="365"/>
      <c r="CA68" s="365"/>
      <c r="CB68" s="365"/>
      <c r="CC68" s="365"/>
      <c r="CD68" s="365"/>
      <c r="CE68" s="365"/>
    </row>
    <row r="69" spans="2:83" ht="13.5" customHeight="1" x14ac:dyDescent="0.2">
      <c r="B69" s="192"/>
      <c r="C69" s="192"/>
      <c r="D69" s="192"/>
      <c r="E69" s="192"/>
      <c r="F69" s="192"/>
      <c r="G69" s="192"/>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365"/>
      <c r="BD69" s="365"/>
      <c r="BE69" s="365"/>
      <c r="BF69" s="365"/>
      <c r="BG69" s="365"/>
      <c r="BH69" s="365"/>
      <c r="BI69" s="365"/>
      <c r="BJ69" s="365"/>
      <c r="BK69" s="365"/>
      <c r="BL69" s="365"/>
      <c r="BM69" s="365"/>
      <c r="BN69" s="365"/>
      <c r="BO69" s="365"/>
      <c r="BP69" s="365"/>
      <c r="BQ69" s="365"/>
      <c r="BR69" s="365"/>
      <c r="BS69" s="365"/>
      <c r="BT69" s="365"/>
      <c r="BU69" s="365"/>
      <c r="BV69" s="365"/>
      <c r="BW69" s="365"/>
      <c r="BX69" s="365"/>
      <c r="BY69" s="365"/>
      <c r="BZ69" s="365"/>
      <c r="CA69" s="365"/>
      <c r="CB69" s="365"/>
      <c r="CC69" s="365"/>
      <c r="CD69" s="365"/>
      <c r="CE69" s="365"/>
    </row>
    <row r="70" spans="2:83" ht="13.5" customHeight="1" x14ac:dyDescent="0.2">
      <c r="B70" s="192"/>
      <c r="C70" s="192"/>
      <c r="D70" s="192"/>
      <c r="E70" s="192"/>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365"/>
      <c r="BD70" s="365"/>
      <c r="BE70" s="365"/>
      <c r="BF70" s="365"/>
      <c r="BG70" s="365"/>
      <c r="BH70" s="365"/>
      <c r="BI70" s="365"/>
      <c r="BJ70" s="365"/>
      <c r="BK70" s="365"/>
      <c r="BL70" s="365"/>
      <c r="BM70" s="365"/>
      <c r="BN70" s="365"/>
      <c r="BO70" s="365"/>
      <c r="BP70" s="365"/>
      <c r="BQ70" s="365"/>
      <c r="BR70" s="365"/>
      <c r="BS70" s="365"/>
      <c r="BT70" s="365"/>
      <c r="BU70" s="365"/>
      <c r="BV70" s="365"/>
      <c r="BW70" s="365"/>
      <c r="BX70" s="365"/>
      <c r="BY70" s="365"/>
      <c r="BZ70" s="365"/>
      <c r="CA70" s="365"/>
      <c r="CB70" s="365"/>
      <c r="CC70" s="365"/>
      <c r="CD70" s="365"/>
      <c r="CE70" s="365"/>
    </row>
    <row r="71" spans="2:83" ht="13.5" customHeight="1" x14ac:dyDescent="0.2">
      <c r="B71" s="192"/>
      <c r="C71" s="192"/>
      <c r="D71" s="192"/>
      <c r="E71" s="192"/>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365"/>
      <c r="BD71" s="365"/>
      <c r="BE71" s="365"/>
      <c r="BF71" s="365"/>
      <c r="BG71" s="365"/>
      <c r="BH71" s="365"/>
      <c r="BI71" s="365"/>
      <c r="BJ71" s="365"/>
      <c r="BK71" s="365"/>
      <c r="BL71" s="365"/>
      <c r="BM71" s="365"/>
      <c r="BN71" s="365"/>
      <c r="BO71" s="365"/>
      <c r="BP71" s="365"/>
      <c r="BQ71" s="365"/>
      <c r="BR71" s="365"/>
      <c r="BS71" s="365"/>
      <c r="BT71" s="365"/>
      <c r="BU71" s="365"/>
      <c r="BV71" s="365"/>
      <c r="BW71" s="365"/>
      <c r="BX71" s="365"/>
      <c r="BY71" s="365"/>
      <c r="BZ71" s="365"/>
      <c r="CA71" s="365"/>
      <c r="CB71" s="365"/>
      <c r="CC71" s="365"/>
      <c r="CD71" s="365"/>
      <c r="CE71" s="365"/>
    </row>
    <row r="72" spans="2:83" ht="13.5" customHeight="1" x14ac:dyDescent="0.2">
      <c r="B72" s="192"/>
      <c r="C72" s="192"/>
      <c r="D72" s="192"/>
      <c r="E72" s="192"/>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192"/>
      <c r="AV72" s="192"/>
      <c r="AW72" s="192"/>
      <c r="AX72" s="192"/>
      <c r="AY72" s="192"/>
      <c r="AZ72" s="192"/>
      <c r="BA72" s="192"/>
      <c r="BB72" s="192"/>
      <c r="BC72" s="365"/>
      <c r="BD72" s="365"/>
      <c r="BE72" s="365"/>
      <c r="BF72" s="365"/>
      <c r="BG72" s="365"/>
      <c r="BH72" s="365"/>
      <c r="BI72" s="365"/>
      <c r="BJ72" s="365"/>
      <c r="BK72" s="365"/>
      <c r="BL72" s="365"/>
      <c r="BM72" s="365"/>
      <c r="BN72" s="365"/>
      <c r="BO72" s="365"/>
      <c r="BP72" s="365"/>
      <c r="BQ72" s="365"/>
      <c r="BR72" s="365"/>
      <c r="BS72" s="365"/>
      <c r="BT72" s="365"/>
      <c r="BU72" s="365"/>
      <c r="BV72" s="365"/>
      <c r="BW72" s="365"/>
      <c r="BX72" s="365"/>
      <c r="BY72" s="365"/>
      <c r="BZ72" s="365"/>
      <c r="CA72" s="365"/>
      <c r="CB72" s="365"/>
      <c r="CC72" s="365"/>
      <c r="CD72" s="365"/>
      <c r="CE72" s="365"/>
    </row>
    <row r="73" spans="2:83" ht="13.5" customHeight="1" x14ac:dyDescent="0.2">
      <c r="B73" s="192"/>
      <c r="C73" s="192"/>
      <c r="D73" s="192"/>
      <c r="E73" s="192"/>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365"/>
      <c r="BD73" s="365"/>
      <c r="BE73" s="365"/>
      <c r="BF73" s="365"/>
      <c r="BG73" s="365"/>
      <c r="BH73" s="365"/>
      <c r="BI73" s="365"/>
      <c r="BJ73" s="365"/>
      <c r="BK73" s="365"/>
      <c r="BL73" s="365"/>
      <c r="BM73" s="365"/>
      <c r="BN73" s="365"/>
      <c r="BO73" s="365"/>
      <c r="BP73" s="365"/>
      <c r="BQ73" s="365"/>
      <c r="BR73" s="365"/>
      <c r="BS73" s="365"/>
      <c r="BT73" s="365"/>
      <c r="BU73" s="365"/>
      <c r="BV73" s="365"/>
      <c r="BW73" s="365"/>
      <c r="BX73" s="365"/>
      <c r="BY73" s="365"/>
      <c r="BZ73" s="365"/>
      <c r="CA73" s="365"/>
      <c r="CB73" s="365"/>
      <c r="CC73" s="365"/>
      <c r="CD73" s="365"/>
      <c r="CE73" s="365"/>
    </row>
    <row r="74" spans="2:83" ht="13.5" customHeight="1" x14ac:dyDescent="0.2">
      <c r="B74" s="192"/>
      <c r="C74" s="192"/>
      <c r="D74" s="192"/>
      <c r="E74" s="192"/>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365"/>
      <c r="BD74" s="365"/>
      <c r="BE74" s="365"/>
      <c r="BF74" s="365"/>
      <c r="BG74" s="365"/>
      <c r="BH74" s="365"/>
      <c r="BI74" s="365"/>
      <c r="BJ74" s="365"/>
      <c r="BK74" s="365"/>
      <c r="BL74" s="365"/>
      <c r="BM74" s="365"/>
      <c r="BN74" s="365"/>
      <c r="BO74" s="365"/>
      <c r="BP74" s="365"/>
      <c r="BQ74" s="365"/>
      <c r="BR74" s="365"/>
      <c r="BS74" s="365"/>
      <c r="BT74" s="365"/>
      <c r="BU74" s="365"/>
      <c r="BV74" s="365"/>
      <c r="BW74" s="365"/>
      <c r="BX74" s="365"/>
      <c r="BY74" s="365"/>
      <c r="BZ74" s="365"/>
      <c r="CA74" s="365"/>
      <c r="CB74" s="365"/>
      <c r="CC74" s="365"/>
      <c r="CD74" s="365"/>
      <c r="CE74" s="365"/>
    </row>
    <row r="75" spans="2:83" ht="13.5" customHeight="1" x14ac:dyDescent="0.2">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365"/>
      <c r="BD75" s="365"/>
      <c r="BE75" s="365"/>
      <c r="BF75" s="365"/>
      <c r="BG75" s="365"/>
      <c r="BH75" s="365"/>
      <c r="BI75" s="365"/>
      <c r="BJ75" s="365"/>
      <c r="BK75" s="365"/>
      <c r="BL75" s="365"/>
      <c r="BM75" s="365"/>
      <c r="BN75" s="365"/>
      <c r="BO75" s="365"/>
      <c r="BP75" s="365"/>
      <c r="BQ75" s="365"/>
      <c r="BR75" s="365"/>
      <c r="BS75" s="365"/>
      <c r="BT75" s="365"/>
      <c r="BU75" s="365"/>
      <c r="BV75" s="365"/>
      <c r="BW75" s="365"/>
      <c r="BX75" s="365"/>
      <c r="BY75" s="365"/>
      <c r="BZ75" s="365"/>
      <c r="CA75" s="365"/>
      <c r="CB75" s="365"/>
      <c r="CC75" s="365"/>
      <c r="CD75" s="365"/>
      <c r="CE75" s="365"/>
    </row>
    <row r="76" spans="2:83" ht="13.5" customHeight="1" x14ac:dyDescent="0.2">
      <c r="B76" s="192"/>
      <c r="C76" s="192"/>
      <c r="D76" s="192"/>
      <c r="E76" s="192"/>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365"/>
      <c r="BD76" s="365"/>
      <c r="BE76" s="365"/>
      <c r="BF76" s="365"/>
      <c r="BG76" s="365"/>
      <c r="BH76" s="365"/>
      <c r="BI76" s="365"/>
      <c r="BJ76" s="365"/>
      <c r="BK76" s="365"/>
      <c r="BL76" s="365"/>
      <c r="BM76" s="365"/>
      <c r="BN76" s="365"/>
      <c r="BO76" s="365"/>
      <c r="BP76" s="365"/>
      <c r="BQ76" s="365"/>
      <c r="BR76" s="365"/>
      <c r="BS76" s="365"/>
      <c r="BT76" s="365"/>
      <c r="BU76" s="365"/>
      <c r="BV76" s="365"/>
      <c r="BW76" s="365"/>
      <c r="BX76" s="365"/>
      <c r="BY76" s="365"/>
      <c r="BZ76" s="365"/>
      <c r="CA76" s="365"/>
      <c r="CB76" s="365"/>
      <c r="CC76" s="365"/>
      <c r="CD76" s="365"/>
      <c r="CE76" s="365"/>
    </row>
    <row r="77" spans="2:83" ht="13.5" customHeight="1" x14ac:dyDescent="0.2">
      <c r="B77" s="192"/>
      <c r="C77" s="192"/>
      <c r="D77" s="192"/>
      <c r="E77" s="192"/>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365"/>
      <c r="BD77" s="365"/>
      <c r="BE77" s="365"/>
      <c r="BF77" s="365"/>
      <c r="BG77" s="365"/>
      <c r="BH77" s="365"/>
      <c r="BI77" s="365"/>
      <c r="BJ77" s="365"/>
      <c r="BK77" s="365"/>
      <c r="BL77" s="365"/>
      <c r="BM77" s="365"/>
      <c r="BN77" s="365"/>
      <c r="BO77" s="365"/>
      <c r="BP77" s="365"/>
      <c r="BQ77" s="365"/>
      <c r="BR77" s="365"/>
      <c r="BS77" s="365"/>
      <c r="BT77" s="365"/>
      <c r="BU77" s="365"/>
      <c r="BV77" s="365"/>
      <c r="BW77" s="365"/>
      <c r="BX77" s="365"/>
      <c r="BY77" s="365"/>
      <c r="BZ77" s="365"/>
      <c r="CA77" s="365"/>
      <c r="CB77" s="365"/>
      <c r="CC77" s="365"/>
      <c r="CD77" s="365"/>
      <c r="CE77" s="365"/>
    </row>
    <row r="78" spans="2:83" ht="13.5" customHeight="1" x14ac:dyDescent="0.2">
      <c r="B78" s="192"/>
      <c r="C78" s="192"/>
      <c r="D78" s="192"/>
      <c r="E78" s="192"/>
      <c r="F78" s="192"/>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365"/>
      <c r="BD78" s="365"/>
      <c r="BE78" s="365"/>
      <c r="BF78" s="365"/>
      <c r="BG78" s="365"/>
      <c r="BH78" s="365"/>
      <c r="BI78" s="365"/>
      <c r="BJ78" s="365"/>
      <c r="BK78" s="365"/>
      <c r="BL78" s="365"/>
      <c r="BM78" s="365"/>
      <c r="BN78" s="365"/>
      <c r="BO78" s="365"/>
      <c r="BP78" s="365"/>
      <c r="BQ78" s="365"/>
      <c r="BR78" s="365"/>
      <c r="BS78" s="365"/>
      <c r="BT78" s="365"/>
      <c r="BU78" s="365"/>
      <c r="BV78" s="365"/>
      <c r="BW78" s="365"/>
      <c r="BX78" s="365"/>
      <c r="BY78" s="365"/>
      <c r="BZ78" s="365"/>
      <c r="CA78" s="365"/>
      <c r="CB78" s="365"/>
      <c r="CC78" s="365"/>
      <c r="CD78" s="365"/>
      <c r="CE78" s="365"/>
    </row>
    <row r="79" spans="2:83" ht="13.5" customHeight="1" x14ac:dyDescent="0.2">
      <c r="B79" s="192"/>
      <c r="C79" s="192"/>
      <c r="D79" s="192"/>
      <c r="E79" s="192"/>
      <c r="F79" s="192"/>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365"/>
      <c r="BD79" s="365"/>
      <c r="BE79" s="365"/>
      <c r="BF79" s="365"/>
      <c r="BG79" s="365"/>
      <c r="BH79" s="365"/>
      <c r="BI79" s="365"/>
      <c r="BJ79" s="365"/>
      <c r="BK79" s="365"/>
      <c r="BL79" s="365"/>
      <c r="BM79" s="365"/>
      <c r="BN79" s="365"/>
      <c r="BO79" s="365"/>
      <c r="BP79" s="365"/>
      <c r="BQ79" s="365"/>
      <c r="BR79" s="365"/>
      <c r="BS79" s="365"/>
      <c r="BT79" s="365"/>
      <c r="BU79" s="365"/>
      <c r="BV79" s="365"/>
      <c r="BW79" s="365"/>
      <c r="BX79" s="365"/>
      <c r="BY79" s="365"/>
      <c r="BZ79" s="365"/>
      <c r="CA79" s="365"/>
      <c r="CB79" s="365"/>
      <c r="CC79" s="365"/>
      <c r="CD79" s="365"/>
      <c r="CE79" s="365"/>
    </row>
    <row r="80" spans="2:83" ht="13.5" customHeight="1" x14ac:dyDescent="0.2">
      <c r="B80" s="192"/>
      <c r="C80" s="192"/>
      <c r="D80" s="192"/>
      <c r="E80" s="192"/>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365"/>
      <c r="BD80" s="365"/>
      <c r="BE80" s="365"/>
      <c r="BF80" s="365"/>
      <c r="BG80" s="365"/>
      <c r="BH80" s="365"/>
      <c r="BI80" s="365"/>
      <c r="BJ80" s="365"/>
      <c r="BK80" s="365"/>
      <c r="BL80" s="365"/>
      <c r="BM80" s="365"/>
      <c r="BN80" s="365"/>
      <c r="BO80" s="365"/>
      <c r="BP80" s="365"/>
      <c r="BQ80" s="365"/>
      <c r="BR80" s="365"/>
      <c r="BS80" s="365"/>
      <c r="BT80" s="365"/>
      <c r="BU80" s="365"/>
      <c r="BV80" s="365"/>
      <c r="BW80" s="365"/>
      <c r="BX80" s="365"/>
      <c r="BY80" s="365"/>
      <c r="BZ80" s="365"/>
      <c r="CA80" s="365"/>
      <c r="CB80" s="365"/>
      <c r="CC80" s="365"/>
      <c r="CD80" s="365"/>
      <c r="CE80" s="365"/>
    </row>
    <row r="81" spans="2:83" ht="13.5" customHeight="1" x14ac:dyDescent="0.2">
      <c r="B81" s="192"/>
      <c r="C81" s="192"/>
      <c r="D81" s="192"/>
      <c r="E81" s="192"/>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365"/>
      <c r="BD81" s="365"/>
      <c r="BE81" s="365"/>
      <c r="BF81" s="365"/>
      <c r="BG81" s="365"/>
      <c r="BH81" s="365"/>
      <c r="BI81" s="365"/>
      <c r="BJ81" s="365"/>
      <c r="BK81" s="365"/>
      <c r="BL81" s="365"/>
      <c r="BM81" s="365"/>
      <c r="BN81" s="365"/>
      <c r="BO81" s="365"/>
      <c r="BP81" s="365"/>
      <c r="BQ81" s="365"/>
      <c r="BR81" s="365"/>
      <c r="BS81" s="365"/>
      <c r="BT81" s="365"/>
      <c r="BU81" s="365"/>
      <c r="BV81" s="365"/>
      <c r="BW81" s="365"/>
      <c r="BX81" s="365"/>
      <c r="BY81" s="365"/>
      <c r="BZ81" s="365"/>
      <c r="CA81" s="365"/>
      <c r="CB81" s="365"/>
      <c r="CC81" s="365"/>
      <c r="CD81" s="365"/>
      <c r="CE81" s="365"/>
    </row>
    <row r="82" spans="2:83" ht="13.5" customHeight="1" x14ac:dyDescent="0.2">
      <c r="B82" s="192"/>
      <c r="C82" s="192"/>
      <c r="D82" s="192"/>
      <c r="E82" s="192"/>
      <c r="F82" s="192"/>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365"/>
      <c r="BD82" s="365"/>
      <c r="BE82" s="365"/>
      <c r="BF82" s="365"/>
      <c r="BG82" s="365"/>
      <c r="BH82" s="365"/>
      <c r="BI82" s="365"/>
      <c r="BJ82" s="365"/>
      <c r="BK82" s="365"/>
      <c r="BL82" s="365"/>
      <c r="BM82" s="365"/>
      <c r="BN82" s="365"/>
      <c r="BO82" s="365"/>
      <c r="BP82" s="365"/>
      <c r="BQ82" s="365"/>
      <c r="BR82" s="365"/>
      <c r="BS82" s="365"/>
      <c r="BT82" s="365"/>
      <c r="BU82" s="365"/>
      <c r="BV82" s="365"/>
      <c r="BW82" s="365"/>
      <c r="BX82" s="365"/>
      <c r="BY82" s="365"/>
      <c r="BZ82" s="365"/>
      <c r="CA82" s="365"/>
      <c r="CB82" s="365"/>
      <c r="CC82" s="365"/>
      <c r="CD82" s="365"/>
      <c r="CE82" s="365"/>
    </row>
    <row r="83" spans="2:83" ht="13.5" customHeight="1" x14ac:dyDescent="0.2">
      <c r="B83" s="192"/>
      <c r="C83" s="192"/>
      <c r="D83" s="192"/>
      <c r="E83" s="192"/>
      <c r="F83" s="192"/>
      <c r="G83" s="192"/>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365"/>
      <c r="BD83" s="365"/>
      <c r="BE83" s="365"/>
      <c r="BF83" s="365"/>
      <c r="BG83" s="365"/>
      <c r="BH83" s="365"/>
      <c r="BI83" s="365"/>
      <c r="BJ83" s="365"/>
      <c r="BK83" s="365"/>
      <c r="BL83" s="365"/>
      <c r="BM83" s="365"/>
      <c r="BN83" s="365"/>
      <c r="BO83" s="365"/>
      <c r="BP83" s="365"/>
      <c r="BQ83" s="365"/>
      <c r="BR83" s="365"/>
      <c r="BS83" s="365"/>
      <c r="BT83" s="365"/>
      <c r="BU83" s="365"/>
      <c r="BV83" s="365"/>
      <c r="BW83" s="365"/>
      <c r="BX83" s="365"/>
      <c r="BY83" s="365"/>
      <c r="BZ83" s="365"/>
      <c r="CA83" s="365"/>
      <c r="CB83" s="365"/>
      <c r="CC83" s="365"/>
      <c r="CD83" s="365"/>
      <c r="CE83" s="365"/>
    </row>
    <row r="84" spans="2:83" ht="13.5" customHeight="1" x14ac:dyDescent="0.2">
      <c r="B84" s="192"/>
      <c r="C84" s="192"/>
      <c r="D84" s="192"/>
      <c r="E84" s="192"/>
      <c r="F84" s="192"/>
      <c r="G84" s="192"/>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365"/>
      <c r="BD84" s="365"/>
      <c r="BE84" s="365"/>
      <c r="BF84" s="365"/>
      <c r="BG84" s="365"/>
      <c r="BH84" s="365"/>
      <c r="BI84" s="365"/>
      <c r="BJ84" s="365"/>
      <c r="BK84" s="365"/>
      <c r="BL84" s="365"/>
      <c r="BM84" s="365"/>
      <c r="BN84" s="365"/>
      <c r="BO84" s="365"/>
      <c r="BP84" s="365"/>
      <c r="BQ84" s="365"/>
      <c r="BR84" s="365"/>
      <c r="BS84" s="365"/>
      <c r="BT84" s="365"/>
      <c r="BU84" s="365"/>
      <c r="BV84" s="365"/>
      <c r="BW84" s="365"/>
      <c r="BX84" s="365"/>
      <c r="BY84" s="365"/>
      <c r="BZ84" s="365"/>
      <c r="CA84" s="365"/>
      <c r="CB84" s="365"/>
      <c r="CC84" s="365"/>
      <c r="CD84" s="365"/>
      <c r="CE84" s="365"/>
    </row>
    <row r="85" spans="2:83" ht="13.5" customHeight="1" x14ac:dyDescent="0.2">
      <c r="B85" s="192"/>
      <c r="C85" s="192"/>
      <c r="D85" s="192"/>
      <c r="E85" s="192"/>
      <c r="F85" s="192"/>
      <c r="G85" s="192"/>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365"/>
      <c r="BD85" s="365"/>
      <c r="BE85" s="365"/>
      <c r="BF85" s="365"/>
      <c r="BG85" s="365"/>
      <c r="BH85" s="365"/>
      <c r="BI85" s="365"/>
      <c r="BJ85" s="365"/>
      <c r="BK85" s="365"/>
      <c r="BL85" s="365"/>
      <c r="BM85" s="365"/>
      <c r="BN85" s="365"/>
      <c r="BO85" s="365"/>
      <c r="BP85" s="365"/>
      <c r="BQ85" s="365"/>
      <c r="BR85" s="365"/>
      <c r="BS85" s="365"/>
      <c r="BT85" s="365"/>
      <c r="BU85" s="365"/>
      <c r="BV85" s="365"/>
      <c r="BW85" s="365"/>
      <c r="BX85" s="365"/>
      <c r="BY85" s="365"/>
      <c r="BZ85" s="365"/>
      <c r="CA85" s="365"/>
      <c r="CB85" s="365"/>
      <c r="CC85" s="365"/>
      <c r="CD85" s="365"/>
      <c r="CE85" s="365"/>
    </row>
    <row r="86" spans="2:83" ht="13.5" customHeight="1" x14ac:dyDescent="0.2">
      <c r="B86" s="192"/>
      <c r="C86" s="192"/>
      <c r="D86" s="192"/>
      <c r="E86" s="192"/>
      <c r="F86" s="192"/>
      <c r="G86" s="192"/>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192"/>
      <c r="AV86" s="192"/>
      <c r="AW86" s="192"/>
      <c r="AX86" s="192"/>
      <c r="AY86" s="192"/>
      <c r="AZ86" s="192"/>
      <c r="BA86" s="192"/>
      <c r="BB86" s="192"/>
      <c r="BC86" s="365"/>
      <c r="BD86" s="365"/>
      <c r="BE86" s="365"/>
      <c r="BF86" s="365"/>
      <c r="BG86" s="365"/>
      <c r="BH86" s="365"/>
      <c r="BI86" s="365"/>
      <c r="BJ86" s="365"/>
      <c r="BK86" s="365"/>
      <c r="BL86" s="365"/>
      <c r="BM86" s="365"/>
      <c r="BN86" s="365"/>
      <c r="BO86" s="365"/>
      <c r="BP86" s="365"/>
      <c r="BQ86" s="365"/>
      <c r="BR86" s="365"/>
      <c r="BS86" s="365"/>
      <c r="BT86" s="365"/>
      <c r="BU86" s="365"/>
      <c r="BV86" s="365"/>
      <c r="BW86" s="365"/>
      <c r="BX86" s="365"/>
      <c r="BY86" s="365"/>
      <c r="BZ86" s="365"/>
      <c r="CA86" s="365"/>
      <c r="CB86" s="365"/>
      <c r="CC86" s="365"/>
      <c r="CD86" s="365"/>
      <c r="CE86" s="365"/>
    </row>
    <row r="87" spans="2:83" ht="13.5" customHeight="1" x14ac:dyDescent="0.2">
      <c r="B87" s="192"/>
      <c r="C87" s="192"/>
      <c r="D87" s="192"/>
      <c r="E87" s="192"/>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365"/>
      <c r="BD87" s="365"/>
      <c r="BE87" s="365"/>
      <c r="BF87" s="365"/>
      <c r="BG87" s="365"/>
      <c r="BH87" s="365"/>
      <c r="BI87" s="365"/>
      <c r="BJ87" s="365"/>
      <c r="BK87" s="365"/>
      <c r="BL87" s="365"/>
      <c r="BM87" s="365"/>
      <c r="BN87" s="365"/>
      <c r="BO87" s="365"/>
      <c r="BP87" s="365"/>
      <c r="BQ87" s="365"/>
      <c r="BR87" s="365"/>
      <c r="BS87" s="365"/>
      <c r="BT87" s="365"/>
      <c r="BU87" s="365"/>
      <c r="BV87" s="365"/>
      <c r="BW87" s="365"/>
      <c r="BX87" s="365"/>
      <c r="BY87" s="365"/>
      <c r="BZ87" s="365"/>
      <c r="CA87" s="365"/>
      <c r="CB87" s="365"/>
      <c r="CC87" s="365"/>
      <c r="CD87" s="365"/>
      <c r="CE87" s="365"/>
    </row>
    <row r="88" spans="2:83" ht="13.5" customHeight="1" x14ac:dyDescent="0.2">
      <c r="B88" s="192"/>
      <c r="C88" s="192"/>
      <c r="D88" s="192"/>
      <c r="E88" s="192"/>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365"/>
      <c r="BD88" s="365"/>
      <c r="BE88" s="365"/>
      <c r="BF88" s="365"/>
      <c r="BG88" s="365"/>
      <c r="BH88" s="365"/>
      <c r="BI88" s="365"/>
      <c r="BJ88" s="365"/>
      <c r="BK88" s="365"/>
      <c r="BL88" s="365"/>
      <c r="BM88" s="365"/>
      <c r="BN88" s="365"/>
      <c r="BO88" s="365"/>
      <c r="BP88" s="365"/>
      <c r="BQ88" s="365"/>
      <c r="BR88" s="365"/>
      <c r="BS88" s="365"/>
      <c r="BT88" s="365"/>
      <c r="BU88" s="365"/>
      <c r="BV88" s="365"/>
      <c r="BW88" s="365"/>
      <c r="BX88" s="365"/>
      <c r="BY88" s="365"/>
      <c r="BZ88" s="365"/>
      <c r="CA88" s="365"/>
      <c r="CB88" s="365"/>
      <c r="CC88" s="365"/>
      <c r="CD88" s="365"/>
      <c r="CE88" s="365"/>
    </row>
    <row r="89" spans="2:83" ht="13.5" customHeight="1" x14ac:dyDescent="0.2">
      <c r="B89" s="192"/>
      <c r="C89" s="192"/>
      <c r="D89" s="192"/>
      <c r="E89" s="192"/>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365"/>
      <c r="BD89" s="365"/>
      <c r="BE89" s="365"/>
      <c r="BF89" s="365"/>
      <c r="BG89" s="365"/>
      <c r="BH89" s="365"/>
      <c r="BI89" s="365"/>
      <c r="BJ89" s="365"/>
      <c r="BK89" s="365"/>
      <c r="BL89" s="365"/>
      <c r="BM89" s="365"/>
      <c r="BN89" s="365"/>
      <c r="BO89" s="365"/>
      <c r="BP89" s="365"/>
      <c r="BQ89" s="365"/>
      <c r="BR89" s="365"/>
      <c r="BS89" s="365"/>
      <c r="BT89" s="365"/>
      <c r="BU89" s="365"/>
      <c r="BV89" s="365"/>
      <c r="BW89" s="365"/>
      <c r="BX89" s="365"/>
      <c r="BY89" s="365"/>
      <c r="BZ89" s="365"/>
      <c r="CA89" s="365"/>
      <c r="CB89" s="365"/>
      <c r="CC89" s="365"/>
      <c r="CD89" s="365"/>
      <c r="CE89" s="365"/>
    </row>
    <row r="90" spans="2:83" ht="13.5" customHeight="1" x14ac:dyDescent="0.2">
      <c r="B90" s="192"/>
      <c r="C90" s="192"/>
      <c r="D90" s="192"/>
      <c r="E90" s="192"/>
      <c r="F90" s="192"/>
      <c r="G90" s="192"/>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192"/>
      <c r="BC90" s="365"/>
      <c r="BD90" s="365"/>
      <c r="BE90" s="365"/>
      <c r="BF90" s="365"/>
      <c r="BG90" s="365"/>
      <c r="BH90" s="365"/>
      <c r="BI90" s="365"/>
      <c r="BJ90" s="365"/>
      <c r="BK90" s="365"/>
      <c r="BL90" s="365"/>
      <c r="BM90" s="365"/>
      <c r="BN90" s="365"/>
      <c r="BO90" s="365"/>
      <c r="BP90" s="365"/>
      <c r="BQ90" s="365"/>
      <c r="BR90" s="365"/>
      <c r="BS90" s="365"/>
      <c r="BT90" s="365"/>
      <c r="BU90" s="365"/>
      <c r="BV90" s="365"/>
      <c r="BW90" s="365"/>
      <c r="BX90" s="365"/>
      <c r="BY90" s="365"/>
      <c r="BZ90" s="365"/>
      <c r="CA90" s="365"/>
      <c r="CB90" s="365"/>
      <c r="CC90" s="365"/>
      <c r="CD90" s="365"/>
      <c r="CE90" s="365"/>
    </row>
    <row r="91" spans="2:83" ht="13.5" customHeight="1" x14ac:dyDescent="0.2">
      <c r="B91" s="192"/>
      <c r="C91" s="192"/>
      <c r="D91" s="192"/>
      <c r="E91" s="192"/>
      <c r="F91" s="192"/>
      <c r="G91" s="192"/>
      <c r="H91" s="192"/>
      <c r="I91" s="192"/>
      <c r="J91" s="192"/>
      <c r="K91" s="19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c r="AP91" s="192"/>
      <c r="AQ91" s="192"/>
      <c r="AR91" s="192"/>
      <c r="AS91" s="192"/>
      <c r="AT91" s="192"/>
      <c r="AU91" s="192"/>
      <c r="AV91" s="192"/>
      <c r="AW91" s="192"/>
      <c r="AX91" s="192"/>
      <c r="AY91" s="192"/>
      <c r="AZ91" s="192"/>
      <c r="BA91" s="192"/>
      <c r="BB91" s="192"/>
      <c r="BC91" s="365"/>
      <c r="BD91" s="365"/>
      <c r="BE91" s="365"/>
      <c r="BF91" s="365"/>
      <c r="BG91" s="365"/>
      <c r="BH91" s="365"/>
      <c r="BI91" s="365"/>
      <c r="BJ91" s="365"/>
      <c r="BK91" s="365"/>
      <c r="BL91" s="365"/>
      <c r="BM91" s="365"/>
      <c r="BN91" s="365"/>
      <c r="BO91" s="365"/>
      <c r="BP91" s="365"/>
      <c r="BQ91" s="365"/>
      <c r="BR91" s="365"/>
      <c r="BS91" s="365"/>
      <c r="BT91" s="365"/>
      <c r="BU91" s="365"/>
      <c r="BV91" s="365"/>
      <c r="BW91" s="365"/>
      <c r="BX91" s="365"/>
      <c r="BY91" s="365"/>
      <c r="BZ91" s="365"/>
      <c r="CA91" s="365"/>
      <c r="CB91" s="365"/>
      <c r="CC91" s="365"/>
      <c r="CD91" s="365"/>
      <c r="CE91" s="365"/>
    </row>
    <row r="92" spans="2:83" ht="13.5" customHeight="1" x14ac:dyDescent="0.2">
      <c r="B92" s="192"/>
      <c r="C92" s="192"/>
      <c r="D92" s="192"/>
      <c r="E92" s="192"/>
      <c r="F92" s="192"/>
      <c r="G92" s="192"/>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365"/>
      <c r="BD92" s="365"/>
      <c r="BE92" s="365"/>
      <c r="BF92" s="365"/>
      <c r="BG92" s="365"/>
      <c r="BH92" s="365"/>
      <c r="BI92" s="365"/>
      <c r="BJ92" s="365"/>
      <c r="BK92" s="365"/>
      <c r="BL92" s="365"/>
      <c r="BM92" s="365"/>
      <c r="BN92" s="365"/>
      <c r="BO92" s="365"/>
      <c r="BP92" s="365"/>
      <c r="BQ92" s="365"/>
      <c r="BR92" s="365"/>
      <c r="BS92" s="365"/>
      <c r="BT92" s="365"/>
      <c r="BU92" s="365"/>
      <c r="BV92" s="365"/>
      <c r="BW92" s="365"/>
      <c r="BX92" s="365"/>
      <c r="BY92" s="365"/>
      <c r="BZ92" s="365"/>
      <c r="CA92" s="365"/>
      <c r="CB92" s="365"/>
      <c r="CC92" s="365"/>
      <c r="CD92" s="365"/>
      <c r="CE92" s="365"/>
    </row>
    <row r="93" spans="2:83" ht="13.5" customHeight="1" x14ac:dyDescent="0.2">
      <c r="B93" s="192"/>
      <c r="C93" s="192"/>
      <c r="D93" s="192"/>
      <c r="E93" s="192"/>
      <c r="F93" s="192"/>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365"/>
      <c r="BD93" s="365"/>
      <c r="BE93" s="365"/>
      <c r="BF93" s="365"/>
      <c r="BG93" s="365"/>
      <c r="BH93" s="365"/>
      <c r="BI93" s="365"/>
      <c r="BJ93" s="365"/>
      <c r="BK93" s="365"/>
      <c r="BL93" s="365"/>
      <c r="BM93" s="365"/>
      <c r="BN93" s="365"/>
      <c r="BO93" s="365"/>
      <c r="BP93" s="365"/>
      <c r="BQ93" s="365"/>
      <c r="BR93" s="365"/>
      <c r="BS93" s="365"/>
      <c r="BT93" s="365"/>
      <c r="BU93" s="365"/>
      <c r="BV93" s="365"/>
      <c r="BW93" s="365"/>
      <c r="BX93" s="365"/>
      <c r="BY93" s="365"/>
      <c r="BZ93" s="365"/>
      <c r="CA93" s="365"/>
      <c r="CB93" s="365"/>
      <c r="CC93" s="365"/>
      <c r="CD93" s="365"/>
      <c r="CE93" s="365"/>
    </row>
    <row r="94" spans="2:83" ht="13.5" customHeight="1" x14ac:dyDescent="0.2">
      <c r="B94" s="192"/>
      <c r="C94" s="192"/>
      <c r="D94" s="192"/>
      <c r="E94" s="192"/>
      <c r="F94" s="192"/>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365"/>
      <c r="BD94" s="365"/>
      <c r="BE94" s="365"/>
      <c r="BF94" s="365"/>
      <c r="BG94" s="365"/>
      <c r="BH94" s="365"/>
      <c r="BI94" s="365"/>
      <c r="BJ94" s="365"/>
      <c r="BK94" s="365"/>
      <c r="BL94" s="365"/>
      <c r="BM94" s="365"/>
      <c r="BN94" s="365"/>
      <c r="BO94" s="365"/>
      <c r="BP94" s="365"/>
      <c r="BQ94" s="365"/>
      <c r="BR94" s="365"/>
      <c r="BS94" s="365"/>
      <c r="BT94" s="365"/>
      <c r="BU94" s="365"/>
      <c r="BV94" s="365"/>
      <c r="BW94" s="365"/>
      <c r="BX94" s="365"/>
      <c r="BY94" s="365"/>
      <c r="BZ94" s="365"/>
      <c r="CA94" s="365"/>
      <c r="CB94" s="365"/>
      <c r="CC94" s="365"/>
      <c r="CD94" s="365"/>
      <c r="CE94" s="365"/>
    </row>
    <row r="95" spans="2:83" ht="13.5" customHeight="1" x14ac:dyDescent="0.2">
      <c r="B95" s="192"/>
      <c r="C95" s="192"/>
      <c r="D95" s="192"/>
      <c r="E95" s="192"/>
      <c r="F95" s="192"/>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192"/>
      <c r="AV95" s="192"/>
      <c r="AW95" s="192"/>
      <c r="AX95" s="192"/>
      <c r="AY95" s="192"/>
      <c r="AZ95" s="192"/>
      <c r="BA95" s="192"/>
      <c r="BB95" s="192"/>
      <c r="BC95" s="365"/>
      <c r="BD95" s="365"/>
      <c r="BE95" s="365"/>
      <c r="BF95" s="365"/>
      <c r="BG95" s="365"/>
      <c r="BH95" s="365"/>
      <c r="BI95" s="365"/>
      <c r="BJ95" s="365"/>
      <c r="BK95" s="365"/>
      <c r="BL95" s="365"/>
      <c r="BM95" s="365"/>
      <c r="BN95" s="365"/>
      <c r="BO95" s="365"/>
      <c r="BP95" s="365"/>
      <c r="BQ95" s="365"/>
      <c r="BR95" s="365"/>
      <c r="BS95" s="365"/>
      <c r="BT95" s="365"/>
      <c r="BU95" s="365"/>
      <c r="BV95" s="365"/>
      <c r="BW95" s="365"/>
      <c r="BX95" s="365"/>
      <c r="BY95" s="365"/>
      <c r="BZ95" s="365"/>
      <c r="CA95" s="365"/>
      <c r="CB95" s="365"/>
      <c r="CC95" s="365"/>
      <c r="CD95" s="365"/>
      <c r="CE95" s="365"/>
    </row>
    <row r="96" spans="2:83" ht="13.5" customHeight="1" x14ac:dyDescent="0.2">
      <c r="B96" s="192"/>
      <c r="C96" s="192"/>
      <c r="D96" s="192"/>
      <c r="E96" s="192"/>
      <c r="F96" s="192"/>
      <c r="G96" s="192"/>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365"/>
      <c r="BD96" s="365"/>
      <c r="BE96" s="365"/>
      <c r="BF96" s="365"/>
      <c r="BG96" s="365"/>
      <c r="BH96" s="365"/>
      <c r="BI96" s="365"/>
      <c r="BJ96" s="365"/>
      <c r="BK96" s="365"/>
      <c r="BL96" s="365"/>
      <c r="BM96" s="365"/>
      <c r="BN96" s="365"/>
      <c r="BO96" s="365"/>
      <c r="BP96" s="365"/>
      <c r="BQ96" s="365"/>
      <c r="BR96" s="365"/>
      <c r="BS96" s="365"/>
      <c r="BT96" s="365"/>
      <c r="BU96" s="365"/>
      <c r="BV96" s="365"/>
      <c r="BW96" s="365"/>
      <c r="BX96" s="365"/>
      <c r="BY96" s="365"/>
      <c r="BZ96" s="365"/>
      <c r="CA96" s="365"/>
      <c r="CB96" s="365"/>
      <c r="CC96" s="365"/>
      <c r="CD96" s="365"/>
      <c r="CE96" s="365"/>
    </row>
    <row r="97" spans="2:83" ht="13.5" customHeight="1" x14ac:dyDescent="0.2">
      <c r="B97" s="192"/>
      <c r="C97" s="192"/>
      <c r="D97" s="192"/>
      <c r="E97" s="192"/>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365"/>
      <c r="BD97" s="365"/>
      <c r="BE97" s="365"/>
      <c r="BF97" s="365"/>
      <c r="BG97" s="365"/>
      <c r="BH97" s="365"/>
      <c r="BI97" s="365"/>
      <c r="BJ97" s="365"/>
      <c r="BK97" s="365"/>
      <c r="BL97" s="365"/>
      <c r="BM97" s="365"/>
      <c r="BN97" s="365"/>
      <c r="BO97" s="365"/>
      <c r="BP97" s="365"/>
      <c r="BQ97" s="365"/>
      <c r="BR97" s="365"/>
      <c r="BS97" s="365"/>
      <c r="BT97" s="365"/>
      <c r="BU97" s="365"/>
      <c r="BV97" s="365"/>
      <c r="BW97" s="365"/>
      <c r="BX97" s="365"/>
      <c r="BY97" s="365"/>
      <c r="BZ97" s="365"/>
      <c r="CA97" s="365"/>
      <c r="CB97" s="365"/>
      <c r="CC97" s="365"/>
      <c r="CD97" s="365"/>
      <c r="CE97" s="365"/>
    </row>
    <row r="98" spans="2:83" ht="13.5" customHeight="1" x14ac:dyDescent="0.2">
      <c r="B98" s="192"/>
      <c r="C98" s="192"/>
      <c r="D98" s="192"/>
      <c r="E98" s="192"/>
      <c r="F98" s="192"/>
      <c r="G98" s="192"/>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192"/>
      <c r="AV98" s="192"/>
      <c r="AW98" s="192"/>
      <c r="AX98" s="192"/>
      <c r="AY98" s="192"/>
      <c r="AZ98" s="192"/>
      <c r="BA98" s="192"/>
      <c r="BB98" s="192"/>
      <c r="BC98" s="365"/>
      <c r="BD98" s="365"/>
      <c r="BE98" s="365"/>
      <c r="BF98" s="365"/>
      <c r="BG98" s="365"/>
      <c r="BH98" s="365"/>
      <c r="BI98" s="365"/>
      <c r="BJ98" s="365"/>
      <c r="BK98" s="365"/>
      <c r="BL98" s="365"/>
      <c r="BM98" s="365"/>
      <c r="BN98" s="365"/>
      <c r="BO98" s="365"/>
      <c r="BP98" s="365"/>
      <c r="BQ98" s="365"/>
      <c r="BR98" s="365"/>
      <c r="BS98" s="365"/>
      <c r="BT98" s="365"/>
      <c r="BU98" s="365"/>
      <c r="BV98" s="365"/>
      <c r="BW98" s="365"/>
      <c r="BX98" s="365"/>
      <c r="BY98" s="365"/>
      <c r="BZ98" s="365"/>
      <c r="CA98" s="365"/>
      <c r="CB98" s="365"/>
      <c r="CC98" s="365"/>
      <c r="CD98" s="365"/>
      <c r="CE98" s="365"/>
    </row>
    <row r="99" spans="2:83" ht="13.5" customHeight="1" x14ac:dyDescent="0.2">
      <c r="B99" s="192"/>
      <c r="C99" s="192"/>
      <c r="D99" s="192"/>
      <c r="E99" s="192"/>
      <c r="F99" s="192"/>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192"/>
      <c r="AV99" s="192"/>
      <c r="AW99" s="192"/>
      <c r="AX99" s="192"/>
      <c r="AY99" s="192"/>
      <c r="AZ99" s="192"/>
      <c r="BA99" s="192"/>
      <c r="BB99" s="192"/>
      <c r="BC99" s="365"/>
      <c r="BD99" s="365"/>
      <c r="BE99" s="365"/>
      <c r="BF99" s="365"/>
      <c r="BG99" s="365"/>
      <c r="BH99" s="365"/>
      <c r="BI99" s="365"/>
      <c r="BJ99" s="365"/>
      <c r="BK99" s="365"/>
      <c r="BL99" s="365"/>
      <c r="BM99" s="365"/>
      <c r="BN99" s="365"/>
      <c r="BO99" s="365"/>
      <c r="BP99" s="365"/>
      <c r="BQ99" s="365"/>
      <c r="BR99" s="365"/>
      <c r="BS99" s="365"/>
      <c r="BT99" s="365"/>
      <c r="BU99" s="365"/>
      <c r="BV99" s="365"/>
      <c r="BW99" s="365"/>
      <c r="BX99" s="365"/>
      <c r="BY99" s="365"/>
      <c r="BZ99" s="365"/>
      <c r="CA99" s="365"/>
      <c r="CB99" s="365"/>
      <c r="CC99" s="365"/>
      <c r="CD99" s="365"/>
      <c r="CE99" s="365"/>
    </row>
    <row r="100" spans="2:83" ht="13.5" customHeight="1" x14ac:dyDescent="0.2">
      <c r="B100" s="192"/>
      <c r="C100" s="192"/>
      <c r="D100" s="192"/>
      <c r="E100" s="192"/>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192"/>
      <c r="AV100" s="192"/>
      <c r="AW100" s="192"/>
      <c r="AX100" s="192"/>
      <c r="AY100" s="192"/>
      <c r="AZ100" s="192"/>
      <c r="BA100" s="192"/>
      <c r="BB100" s="192"/>
      <c r="BC100" s="365"/>
      <c r="BD100" s="365"/>
      <c r="BE100" s="365"/>
      <c r="BF100" s="365"/>
      <c r="BG100" s="365"/>
      <c r="BH100" s="365"/>
      <c r="BI100" s="365"/>
      <c r="BJ100" s="365"/>
      <c r="BK100" s="365"/>
      <c r="BL100" s="365"/>
      <c r="BM100" s="365"/>
      <c r="BN100" s="365"/>
      <c r="BO100" s="365"/>
      <c r="BP100" s="365"/>
      <c r="BQ100" s="365"/>
      <c r="BR100" s="365"/>
      <c r="BS100" s="365"/>
      <c r="BT100" s="365"/>
      <c r="BU100" s="365"/>
      <c r="BV100" s="365"/>
      <c r="BW100" s="365"/>
      <c r="BX100" s="365"/>
      <c r="BY100" s="365"/>
      <c r="BZ100" s="365"/>
      <c r="CA100" s="365"/>
      <c r="CB100" s="365"/>
      <c r="CC100" s="365"/>
      <c r="CD100" s="365"/>
      <c r="CE100" s="365"/>
    </row>
    <row r="101" spans="2:83" ht="13.5" customHeight="1" x14ac:dyDescent="0.2">
      <c r="B101" s="192"/>
      <c r="C101" s="192"/>
      <c r="D101" s="192"/>
      <c r="E101" s="192"/>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92"/>
      <c r="AY101" s="192"/>
      <c r="AZ101" s="192"/>
      <c r="BA101" s="192"/>
      <c r="BB101" s="192"/>
      <c r="BC101" s="365"/>
      <c r="BD101" s="365"/>
      <c r="BE101" s="365"/>
      <c r="BF101" s="365"/>
      <c r="BG101" s="365"/>
      <c r="BH101" s="365"/>
      <c r="BI101" s="365"/>
      <c r="BJ101" s="365"/>
      <c r="BK101" s="365"/>
      <c r="BL101" s="365"/>
      <c r="BM101" s="365"/>
      <c r="BN101" s="365"/>
      <c r="BO101" s="365"/>
      <c r="BP101" s="365"/>
      <c r="BQ101" s="365"/>
      <c r="BR101" s="365"/>
      <c r="BS101" s="365"/>
      <c r="BT101" s="365"/>
      <c r="BU101" s="365"/>
      <c r="BV101" s="365"/>
      <c r="BW101" s="365"/>
      <c r="BX101" s="365"/>
      <c r="BY101" s="365"/>
      <c r="BZ101" s="365"/>
      <c r="CA101" s="365"/>
      <c r="CB101" s="365"/>
      <c r="CC101" s="365"/>
      <c r="CD101" s="365"/>
      <c r="CE101" s="365"/>
    </row>
    <row r="102" spans="2:83" ht="13.5" customHeight="1" x14ac:dyDescent="0.2">
      <c r="B102" s="192"/>
      <c r="C102" s="192"/>
      <c r="D102" s="192"/>
      <c r="E102" s="192"/>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365"/>
      <c r="BD102" s="365"/>
      <c r="BE102" s="365"/>
      <c r="BF102" s="365"/>
      <c r="BG102" s="365"/>
      <c r="BH102" s="365"/>
      <c r="BI102" s="365"/>
      <c r="BJ102" s="365"/>
      <c r="BK102" s="365"/>
      <c r="BL102" s="365"/>
      <c r="BM102" s="365"/>
      <c r="BN102" s="365"/>
      <c r="BO102" s="365"/>
      <c r="BP102" s="365"/>
      <c r="BQ102" s="365"/>
      <c r="BR102" s="365"/>
      <c r="BS102" s="365"/>
      <c r="BT102" s="365"/>
      <c r="BU102" s="365"/>
      <c r="BV102" s="365"/>
      <c r="BW102" s="365"/>
      <c r="BX102" s="365"/>
      <c r="BY102" s="365"/>
      <c r="BZ102" s="365"/>
      <c r="CA102" s="365"/>
      <c r="CB102" s="365"/>
      <c r="CC102" s="365"/>
      <c r="CD102" s="365"/>
      <c r="CE102" s="365"/>
    </row>
    <row r="103" spans="2:83" ht="13.5" customHeight="1" x14ac:dyDescent="0.2">
      <c r="B103" s="192"/>
      <c r="C103" s="192"/>
      <c r="D103" s="192"/>
      <c r="E103" s="192"/>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192"/>
      <c r="AV103" s="192"/>
      <c r="AW103" s="192"/>
      <c r="AX103" s="192"/>
      <c r="AY103" s="192"/>
      <c r="AZ103" s="192"/>
      <c r="BA103" s="192"/>
      <c r="BB103" s="192"/>
      <c r="BC103" s="365"/>
      <c r="BD103" s="365"/>
      <c r="BE103" s="365"/>
      <c r="BF103" s="365"/>
      <c r="BG103" s="365"/>
      <c r="BH103" s="365"/>
      <c r="BI103" s="365"/>
      <c r="BJ103" s="365"/>
      <c r="BK103" s="365"/>
      <c r="BL103" s="365"/>
      <c r="BM103" s="365"/>
      <c r="BN103" s="365"/>
      <c r="BO103" s="365"/>
      <c r="BP103" s="365"/>
      <c r="BQ103" s="365"/>
      <c r="BR103" s="365"/>
      <c r="BS103" s="365"/>
      <c r="BT103" s="365"/>
      <c r="BU103" s="365"/>
      <c r="BV103" s="365"/>
      <c r="BW103" s="365"/>
      <c r="BX103" s="365"/>
      <c r="BY103" s="365"/>
      <c r="BZ103" s="365"/>
      <c r="CA103" s="365"/>
      <c r="CB103" s="365"/>
      <c r="CC103" s="365"/>
      <c r="CD103" s="365"/>
      <c r="CE103" s="365"/>
    </row>
    <row r="104" spans="2:83" ht="13.5" customHeight="1" x14ac:dyDescent="0.2">
      <c r="B104" s="192"/>
      <c r="C104" s="192"/>
      <c r="D104" s="192"/>
      <c r="E104" s="192"/>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365"/>
      <c r="BD104" s="365"/>
      <c r="BE104" s="365"/>
      <c r="BF104" s="365"/>
      <c r="BG104" s="365"/>
      <c r="BH104" s="365"/>
      <c r="BI104" s="365"/>
      <c r="BJ104" s="365"/>
      <c r="BK104" s="365"/>
      <c r="BL104" s="365"/>
      <c r="BM104" s="365"/>
      <c r="BN104" s="365"/>
      <c r="BO104" s="365"/>
      <c r="BP104" s="365"/>
      <c r="BQ104" s="365"/>
      <c r="BR104" s="365"/>
      <c r="BS104" s="365"/>
      <c r="BT104" s="365"/>
      <c r="BU104" s="365"/>
      <c r="BV104" s="365"/>
      <c r="BW104" s="365"/>
      <c r="BX104" s="365"/>
      <c r="BY104" s="365"/>
      <c r="BZ104" s="365"/>
      <c r="CA104" s="365"/>
      <c r="CB104" s="365"/>
      <c r="CC104" s="365"/>
      <c r="CD104" s="365"/>
      <c r="CE104" s="365"/>
    </row>
    <row r="105" spans="2:83" ht="13.5" customHeight="1" x14ac:dyDescent="0.2">
      <c r="B105" s="192"/>
      <c r="C105" s="192"/>
      <c r="D105" s="192"/>
      <c r="E105" s="192"/>
      <c r="F105" s="192"/>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365"/>
      <c r="BD105" s="365"/>
      <c r="BE105" s="365"/>
      <c r="BF105" s="365"/>
      <c r="BG105" s="365"/>
      <c r="BH105" s="365"/>
      <c r="BI105" s="365"/>
      <c r="BJ105" s="365"/>
      <c r="BK105" s="365"/>
      <c r="BL105" s="365"/>
      <c r="BM105" s="365"/>
      <c r="BN105" s="365"/>
      <c r="BO105" s="365"/>
      <c r="BP105" s="365"/>
      <c r="BQ105" s="365"/>
      <c r="BR105" s="365"/>
      <c r="BS105" s="365"/>
      <c r="BT105" s="365"/>
      <c r="BU105" s="365"/>
      <c r="BV105" s="365"/>
      <c r="BW105" s="365"/>
      <c r="BX105" s="365"/>
      <c r="BY105" s="365"/>
      <c r="BZ105" s="365"/>
      <c r="CA105" s="365"/>
      <c r="CB105" s="365"/>
      <c r="CC105" s="365"/>
      <c r="CD105" s="365"/>
      <c r="CE105" s="365"/>
    </row>
    <row r="106" spans="2:83" ht="13.5" customHeight="1" x14ac:dyDescent="0.2">
      <c r="B106" s="192"/>
      <c r="C106" s="192"/>
      <c r="D106" s="192"/>
      <c r="E106" s="192"/>
      <c r="F106" s="192"/>
      <c r="G106" s="192"/>
      <c r="H106" s="192"/>
      <c r="I106" s="192"/>
      <c r="J106" s="192"/>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365"/>
      <c r="BD106" s="365"/>
      <c r="BE106" s="365"/>
      <c r="BF106" s="365"/>
      <c r="BG106" s="365"/>
      <c r="BH106" s="365"/>
      <c r="BI106" s="365"/>
      <c r="BJ106" s="365"/>
      <c r="BK106" s="365"/>
      <c r="BL106" s="365"/>
      <c r="BM106" s="365"/>
      <c r="BN106" s="365"/>
      <c r="BO106" s="365"/>
      <c r="BP106" s="365"/>
      <c r="BQ106" s="365"/>
      <c r="BR106" s="365"/>
      <c r="BS106" s="365"/>
      <c r="BT106" s="365"/>
      <c r="BU106" s="365"/>
      <c r="BV106" s="365"/>
      <c r="BW106" s="365"/>
      <c r="BX106" s="365"/>
      <c r="BY106" s="365"/>
      <c r="BZ106" s="365"/>
      <c r="CA106" s="365"/>
      <c r="CB106" s="365"/>
      <c r="CC106" s="365"/>
      <c r="CD106" s="365"/>
      <c r="CE106" s="365"/>
    </row>
    <row r="107" spans="2:83" ht="13.5" customHeight="1" x14ac:dyDescent="0.2">
      <c r="B107" s="192"/>
      <c r="C107" s="192"/>
      <c r="D107" s="192"/>
      <c r="E107" s="192"/>
      <c r="F107" s="192"/>
      <c r="G107" s="192"/>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365"/>
      <c r="BD107" s="365"/>
      <c r="BE107" s="365"/>
      <c r="BF107" s="365"/>
      <c r="BG107" s="365"/>
      <c r="BH107" s="365"/>
      <c r="BI107" s="365"/>
      <c r="BJ107" s="365"/>
      <c r="BK107" s="365"/>
      <c r="BL107" s="365"/>
      <c r="BM107" s="365"/>
      <c r="BN107" s="365"/>
      <c r="BO107" s="365"/>
      <c r="BP107" s="365"/>
      <c r="BQ107" s="365"/>
      <c r="BR107" s="365"/>
      <c r="BS107" s="365"/>
      <c r="BT107" s="365"/>
      <c r="BU107" s="365"/>
      <c r="BV107" s="365"/>
      <c r="BW107" s="365"/>
      <c r="BX107" s="365"/>
      <c r="BY107" s="365"/>
      <c r="BZ107" s="365"/>
      <c r="CA107" s="365"/>
      <c r="CB107" s="365"/>
      <c r="CC107" s="365"/>
      <c r="CD107" s="365"/>
      <c r="CE107" s="365"/>
    </row>
    <row r="108" spans="2:83" ht="13.5" customHeight="1" x14ac:dyDescent="0.2">
      <c r="B108" s="192"/>
      <c r="C108" s="192"/>
      <c r="D108" s="192"/>
      <c r="E108" s="192"/>
      <c r="F108" s="192"/>
      <c r="G108" s="192"/>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365"/>
      <c r="BD108" s="365"/>
      <c r="BE108" s="365"/>
      <c r="BF108" s="365"/>
      <c r="BG108" s="365"/>
      <c r="BH108" s="365"/>
      <c r="BI108" s="365"/>
      <c r="BJ108" s="365"/>
      <c r="BK108" s="365"/>
      <c r="BL108" s="365"/>
      <c r="BM108" s="365"/>
      <c r="BN108" s="365"/>
      <c r="BO108" s="365"/>
      <c r="BP108" s="365"/>
      <c r="BQ108" s="365"/>
      <c r="BR108" s="365"/>
      <c r="BS108" s="365"/>
      <c r="BT108" s="365"/>
      <c r="BU108" s="365"/>
      <c r="BV108" s="365"/>
      <c r="BW108" s="365"/>
      <c r="BX108" s="365"/>
      <c r="BY108" s="365"/>
      <c r="BZ108" s="365"/>
      <c r="CA108" s="365"/>
      <c r="CB108" s="365"/>
      <c r="CC108" s="365"/>
      <c r="CD108" s="365"/>
      <c r="CE108" s="365"/>
    </row>
    <row r="109" spans="2:83" ht="13.5" customHeight="1" x14ac:dyDescent="0.2">
      <c r="B109" s="192"/>
      <c r="C109" s="192"/>
      <c r="D109" s="192"/>
      <c r="E109" s="192"/>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365"/>
      <c r="BD109" s="365"/>
      <c r="BE109" s="365"/>
      <c r="BF109" s="365"/>
      <c r="BG109" s="365"/>
      <c r="BH109" s="365"/>
      <c r="BI109" s="365"/>
      <c r="BJ109" s="365"/>
      <c r="BK109" s="365"/>
      <c r="BL109" s="365"/>
      <c r="BM109" s="365"/>
      <c r="BN109" s="365"/>
      <c r="BO109" s="365"/>
      <c r="BP109" s="365"/>
      <c r="BQ109" s="365"/>
      <c r="BR109" s="365"/>
      <c r="BS109" s="365"/>
      <c r="BT109" s="365"/>
      <c r="BU109" s="365"/>
      <c r="BV109" s="365"/>
      <c r="BW109" s="365"/>
      <c r="BX109" s="365"/>
      <c r="BY109" s="365"/>
      <c r="BZ109" s="365"/>
      <c r="CA109" s="365"/>
      <c r="CB109" s="365"/>
      <c r="CC109" s="365"/>
      <c r="CD109" s="365"/>
      <c r="CE109" s="365"/>
    </row>
    <row r="110" spans="2:83" ht="13.5" customHeight="1" x14ac:dyDescent="0.2">
      <c r="B110" s="192"/>
      <c r="C110" s="192"/>
      <c r="D110" s="192"/>
      <c r="E110" s="192"/>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365"/>
      <c r="BD110" s="365"/>
      <c r="BE110" s="365"/>
      <c r="BF110" s="365"/>
      <c r="BG110" s="365"/>
      <c r="BH110" s="365"/>
      <c r="BI110" s="365"/>
      <c r="BJ110" s="365"/>
      <c r="BK110" s="365"/>
      <c r="BL110" s="365"/>
      <c r="BM110" s="365"/>
      <c r="BN110" s="365"/>
      <c r="BO110" s="365"/>
      <c r="BP110" s="365"/>
      <c r="BQ110" s="365"/>
      <c r="BR110" s="365"/>
      <c r="BS110" s="365"/>
      <c r="BT110" s="365"/>
      <c r="BU110" s="365"/>
      <c r="BV110" s="365"/>
      <c r="BW110" s="365"/>
      <c r="BX110" s="365"/>
      <c r="BY110" s="365"/>
      <c r="BZ110" s="365"/>
      <c r="CA110" s="365"/>
      <c r="CB110" s="365"/>
      <c r="CC110" s="365"/>
      <c r="CD110" s="365"/>
      <c r="CE110" s="365"/>
    </row>
    <row r="111" spans="2:83" ht="13.5" customHeight="1" x14ac:dyDescent="0.2">
      <c r="B111" s="192"/>
      <c r="C111" s="192"/>
      <c r="D111" s="192"/>
      <c r="E111" s="192"/>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365"/>
      <c r="BD111" s="365"/>
      <c r="BE111" s="365"/>
      <c r="BF111" s="365"/>
      <c r="BG111" s="365"/>
      <c r="BH111" s="365"/>
      <c r="BI111" s="365"/>
      <c r="BJ111" s="365"/>
      <c r="BK111" s="365"/>
      <c r="BL111" s="365"/>
      <c r="BM111" s="365"/>
      <c r="BN111" s="365"/>
      <c r="BO111" s="365"/>
      <c r="BP111" s="365"/>
      <c r="BQ111" s="365"/>
      <c r="BR111" s="365"/>
      <c r="BS111" s="365"/>
      <c r="BT111" s="365"/>
      <c r="BU111" s="365"/>
      <c r="BV111" s="365"/>
      <c r="BW111" s="365"/>
      <c r="BX111" s="365"/>
      <c r="BY111" s="365"/>
      <c r="BZ111" s="365"/>
      <c r="CA111" s="365"/>
      <c r="CB111" s="365"/>
      <c r="CC111" s="365"/>
      <c r="CD111" s="365"/>
      <c r="CE111" s="365"/>
    </row>
    <row r="112" spans="2:83" ht="13.5" customHeight="1" x14ac:dyDescent="0.2">
      <c r="B112" s="365"/>
      <c r="C112" s="365"/>
      <c r="D112" s="365"/>
      <c r="E112" s="365"/>
      <c r="F112" s="365"/>
      <c r="G112" s="365"/>
      <c r="H112" s="365"/>
      <c r="I112" s="365"/>
      <c r="J112" s="365"/>
      <c r="K112" s="365"/>
      <c r="L112" s="365"/>
      <c r="M112" s="365"/>
      <c r="N112" s="365"/>
      <c r="O112" s="365"/>
      <c r="P112" s="365"/>
      <c r="Q112" s="365"/>
      <c r="R112" s="365"/>
      <c r="S112" s="365"/>
      <c r="T112" s="365"/>
      <c r="U112" s="365"/>
      <c r="V112" s="365"/>
      <c r="W112" s="365"/>
      <c r="X112" s="365"/>
      <c r="Y112" s="365"/>
      <c r="Z112" s="365"/>
      <c r="AA112" s="365"/>
      <c r="AB112" s="365"/>
      <c r="AC112" s="365"/>
      <c r="AD112" s="365"/>
      <c r="AE112" s="365"/>
      <c r="AF112" s="365"/>
      <c r="AG112" s="365"/>
      <c r="AH112" s="365"/>
      <c r="AI112" s="365"/>
      <c r="AJ112" s="365"/>
      <c r="AK112" s="365"/>
      <c r="AL112" s="365"/>
      <c r="AM112" s="365"/>
      <c r="AN112" s="365"/>
      <c r="AO112" s="365"/>
      <c r="AP112" s="365"/>
      <c r="AQ112" s="365"/>
      <c r="AR112" s="365"/>
      <c r="AS112" s="365"/>
      <c r="AT112" s="365"/>
      <c r="AU112" s="365"/>
      <c r="AV112" s="365"/>
      <c r="AW112" s="365"/>
      <c r="AX112" s="365"/>
      <c r="AY112" s="365"/>
      <c r="AZ112" s="365"/>
      <c r="BA112" s="365"/>
      <c r="BB112" s="365"/>
      <c r="BC112" s="365"/>
      <c r="BD112" s="365"/>
      <c r="BE112" s="365"/>
      <c r="BF112" s="365"/>
      <c r="BG112" s="365"/>
      <c r="BH112" s="365"/>
      <c r="BI112" s="365"/>
      <c r="BJ112" s="365"/>
      <c r="BK112" s="365"/>
      <c r="BL112" s="365"/>
      <c r="BM112" s="365"/>
      <c r="BN112" s="365"/>
      <c r="BO112" s="365"/>
      <c r="BP112" s="365"/>
      <c r="BQ112" s="365"/>
      <c r="BR112" s="365"/>
      <c r="BS112" s="365"/>
      <c r="BT112" s="365"/>
      <c r="BU112" s="365"/>
      <c r="BV112" s="365"/>
      <c r="BW112" s="365"/>
      <c r="BX112" s="365"/>
      <c r="BY112" s="365"/>
      <c r="BZ112" s="365"/>
      <c r="CA112" s="365"/>
      <c r="CB112" s="365"/>
      <c r="CC112" s="365"/>
      <c r="CD112" s="365"/>
      <c r="CE112" s="365"/>
    </row>
    <row r="113" spans="2:83" ht="13.5" customHeight="1" x14ac:dyDescent="0.2">
      <c r="B113" s="365"/>
      <c r="C113" s="365"/>
      <c r="D113" s="365"/>
      <c r="E113" s="365"/>
      <c r="F113" s="365"/>
      <c r="G113" s="365"/>
      <c r="H113" s="365"/>
      <c r="I113" s="365"/>
      <c r="J113" s="365"/>
      <c r="K113" s="365"/>
      <c r="L113" s="365"/>
      <c r="M113" s="365"/>
      <c r="N113" s="365"/>
      <c r="O113" s="365"/>
      <c r="P113" s="365"/>
      <c r="Q113" s="365"/>
      <c r="R113" s="365"/>
      <c r="S113" s="365"/>
      <c r="T113" s="365"/>
      <c r="U113" s="365"/>
      <c r="V113" s="365"/>
      <c r="W113" s="365"/>
      <c r="X113" s="365"/>
      <c r="Y113" s="365"/>
      <c r="Z113" s="365"/>
      <c r="AA113" s="365"/>
      <c r="AB113" s="365"/>
      <c r="AC113" s="365"/>
      <c r="AD113" s="365"/>
      <c r="AE113" s="365"/>
      <c r="AF113" s="365"/>
      <c r="AG113" s="365"/>
      <c r="AH113" s="365"/>
      <c r="AI113" s="365"/>
      <c r="AJ113" s="365"/>
      <c r="AK113" s="365"/>
      <c r="AL113" s="365"/>
      <c r="AM113" s="365"/>
      <c r="AN113" s="365"/>
      <c r="AO113" s="365"/>
      <c r="AP113" s="365"/>
      <c r="AQ113" s="365"/>
      <c r="AR113" s="365"/>
      <c r="AS113" s="365"/>
      <c r="AT113" s="365"/>
      <c r="AU113" s="365"/>
      <c r="AV113" s="365"/>
      <c r="AW113" s="365"/>
      <c r="AX113" s="365"/>
      <c r="AY113" s="365"/>
      <c r="AZ113" s="365"/>
      <c r="BA113" s="365"/>
      <c r="BB113" s="365"/>
      <c r="BC113" s="365"/>
      <c r="BD113" s="365"/>
      <c r="BE113" s="365"/>
      <c r="BF113" s="365"/>
      <c r="BG113" s="365"/>
      <c r="BH113" s="365"/>
      <c r="BI113" s="365"/>
      <c r="BJ113" s="365"/>
      <c r="BK113" s="365"/>
      <c r="BL113" s="365"/>
      <c r="BM113" s="365"/>
      <c r="BN113" s="365"/>
      <c r="BO113" s="365"/>
      <c r="BP113" s="365"/>
      <c r="BQ113" s="365"/>
      <c r="BR113" s="365"/>
      <c r="BS113" s="365"/>
      <c r="BT113" s="365"/>
      <c r="BU113" s="365"/>
      <c r="BV113" s="365"/>
      <c r="BW113" s="365"/>
      <c r="BX113" s="365"/>
      <c r="BY113" s="365"/>
      <c r="BZ113" s="365"/>
      <c r="CA113" s="365"/>
      <c r="CB113" s="365"/>
      <c r="CC113" s="365"/>
      <c r="CD113" s="365"/>
      <c r="CE113" s="365"/>
    </row>
    <row r="114" spans="2:83" ht="13.5" customHeight="1" x14ac:dyDescent="0.2">
      <c r="B114" s="365"/>
      <c r="C114" s="365"/>
      <c r="D114" s="365"/>
      <c r="E114" s="365"/>
      <c r="F114" s="365"/>
      <c r="G114" s="365"/>
      <c r="H114" s="365"/>
      <c r="I114" s="365"/>
      <c r="J114" s="365"/>
      <c r="K114" s="365"/>
      <c r="L114" s="365"/>
      <c r="M114" s="365"/>
      <c r="N114" s="365"/>
      <c r="O114" s="365"/>
      <c r="P114" s="365"/>
      <c r="Q114" s="365"/>
      <c r="R114" s="365"/>
      <c r="S114" s="365"/>
      <c r="T114" s="365"/>
      <c r="U114" s="365"/>
      <c r="V114" s="365"/>
      <c r="W114" s="365"/>
      <c r="X114" s="365"/>
      <c r="Y114" s="365"/>
      <c r="Z114" s="365"/>
      <c r="AA114" s="365"/>
      <c r="AB114" s="365"/>
      <c r="AC114" s="365"/>
      <c r="AD114" s="365"/>
      <c r="AE114" s="365"/>
      <c r="AF114" s="365"/>
      <c r="AG114" s="365"/>
      <c r="AH114" s="365"/>
      <c r="AI114" s="365"/>
      <c r="AJ114" s="365"/>
      <c r="AK114" s="365"/>
      <c r="AL114" s="365"/>
      <c r="AM114" s="365"/>
      <c r="AN114" s="365"/>
      <c r="AO114" s="365"/>
      <c r="AP114" s="365"/>
      <c r="AQ114" s="365"/>
      <c r="AR114" s="365"/>
      <c r="AS114" s="365"/>
      <c r="AT114" s="365"/>
      <c r="AU114" s="365"/>
      <c r="AV114" s="365"/>
      <c r="AW114" s="365"/>
      <c r="AX114" s="365"/>
      <c r="AY114" s="365"/>
      <c r="AZ114" s="365"/>
      <c r="BA114" s="365"/>
      <c r="BB114" s="365"/>
      <c r="BC114" s="365"/>
      <c r="BD114" s="365"/>
      <c r="BE114" s="365"/>
      <c r="BF114" s="365"/>
      <c r="BG114" s="365"/>
      <c r="BH114" s="365"/>
      <c r="BI114" s="365"/>
      <c r="BJ114" s="365"/>
      <c r="BK114" s="365"/>
      <c r="BL114" s="365"/>
      <c r="BM114" s="365"/>
      <c r="BN114" s="365"/>
      <c r="BO114" s="365"/>
      <c r="BP114" s="365"/>
      <c r="BQ114" s="365"/>
      <c r="BR114" s="365"/>
      <c r="BS114" s="365"/>
      <c r="BT114" s="365"/>
      <c r="BU114" s="365"/>
      <c r="BV114" s="365"/>
      <c r="BW114" s="365"/>
      <c r="BX114" s="365"/>
      <c r="BY114" s="365"/>
      <c r="BZ114" s="365"/>
      <c r="CA114" s="365"/>
      <c r="CB114" s="365"/>
      <c r="CC114" s="365"/>
      <c r="CD114" s="365"/>
      <c r="CE114" s="365"/>
    </row>
    <row r="115" spans="2:83" ht="13.5" customHeight="1" x14ac:dyDescent="0.2">
      <c r="B115" s="365"/>
      <c r="C115" s="365"/>
      <c r="D115" s="365"/>
      <c r="E115" s="365"/>
      <c r="F115" s="365"/>
      <c r="G115" s="365"/>
      <c r="H115" s="365"/>
      <c r="I115" s="365"/>
      <c r="J115" s="365"/>
      <c r="K115" s="365"/>
      <c r="L115" s="365"/>
      <c r="M115" s="365"/>
      <c r="N115" s="365"/>
      <c r="O115" s="365"/>
      <c r="P115" s="365"/>
      <c r="Q115" s="365"/>
      <c r="R115" s="365"/>
      <c r="S115" s="365"/>
      <c r="T115" s="365"/>
      <c r="U115" s="365"/>
      <c r="V115" s="365"/>
      <c r="W115" s="365"/>
      <c r="X115" s="365"/>
      <c r="Y115" s="365"/>
      <c r="Z115" s="365"/>
      <c r="AA115" s="365"/>
      <c r="AB115" s="365"/>
      <c r="AC115" s="365"/>
      <c r="AD115" s="365"/>
      <c r="AE115" s="365"/>
      <c r="AF115" s="365"/>
      <c r="AG115" s="365"/>
      <c r="AH115" s="365"/>
      <c r="AI115" s="365"/>
      <c r="AJ115" s="365"/>
      <c r="AK115" s="365"/>
      <c r="AL115" s="365"/>
      <c r="AM115" s="365"/>
      <c r="AN115" s="365"/>
      <c r="AO115" s="365"/>
      <c r="AP115" s="365"/>
      <c r="AQ115" s="365"/>
      <c r="AR115" s="365"/>
      <c r="AS115" s="365"/>
      <c r="AT115" s="365"/>
      <c r="AU115" s="365"/>
      <c r="AV115" s="365"/>
      <c r="AW115" s="365"/>
      <c r="AX115" s="365"/>
      <c r="AY115" s="365"/>
      <c r="AZ115" s="365"/>
      <c r="BA115" s="365"/>
      <c r="BB115" s="365"/>
      <c r="BC115" s="365"/>
      <c r="BD115" s="365"/>
      <c r="BE115" s="365"/>
      <c r="BF115" s="365"/>
      <c r="BG115" s="365"/>
      <c r="BH115" s="365"/>
      <c r="BI115" s="365"/>
      <c r="BJ115" s="365"/>
      <c r="BK115" s="365"/>
      <c r="BL115" s="365"/>
      <c r="BM115" s="365"/>
      <c r="BN115" s="365"/>
      <c r="BO115" s="365"/>
      <c r="BP115" s="365"/>
      <c r="BQ115" s="365"/>
      <c r="BR115" s="365"/>
      <c r="BS115" s="365"/>
      <c r="BT115" s="365"/>
      <c r="BU115" s="365"/>
      <c r="BV115" s="365"/>
      <c r="BW115" s="365"/>
      <c r="BX115" s="365"/>
      <c r="BY115" s="365"/>
      <c r="BZ115" s="365"/>
      <c r="CA115" s="365"/>
      <c r="CB115" s="365"/>
      <c r="CC115" s="365"/>
      <c r="CD115" s="365"/>
      <c r="CE115" s="365"/>
    </row>
  </sheetData>
  <sheetProtection selectLockedCells="1" selectUnlockedCells="1"/>
  <mergeCells count="23">
    <mergeCell ref="AA57:AB57"/>
    <mergeCell ref="A58:B58"/>
    <mergeCell ref="C59:D59"/>
    <mergeCell ref="B61:C61"/>
    <mergeCell ref="X53:Y53"/>
    <mergeCell ref="A57:C57"/>
    <mergeCell ref="F57:G57"/>
    <mergeCell ref="I57:J57"/>
    <mergeCell ref="N57:O57"/>
    <mergeCell ref="Q57:R57"/>
    <mergeCell ref="X57:Y57"/>
    <mergeCell ref="C1:E1"/>
    <mergeCell ref="AM12:AO12"/>
    <mergeCell ref="AM14:AN14"/>
    <mergeCell ref="X49:Y49"/>
    <mergeCell ref="A50:A53"/>
    <mergeCell ref="X50:Y50"/>
    <mergeCell ref="E51:F51"/>
    <mergeCell ref="X51:Y51"/>
    <mergeCell ref="AD51:AI51"/>
    <mergeCell ref="X52:Y52"/>
    <mergeCell ref="W47:X47"/>
    <mergeCell ref="AA47:AB47"/>
  </mergeCells>
  <conditionalFormatting sqref="F22:G22 B22 L22:M22 R22:S22 Y22 AD22:AE22 AJ22:AK22 C21:G21 J21:M21 P21:S21 V21:Y21 AB21:AE21 AH21:AK21 AE23:AK23 B23:W23 N13:Q13 S13:AK13 N4:AK12 N14:AK17 B24:AK27 B37:AK40 B28:Y36 B19:AK20 AF28:AK36 B4:G17">
    <cfRule type="cellIs" dxfId="1082" priority="365" stopIfTrue="1" operator="equal">
      <formula>""" """</formula>
    </cfRule>
  </conditionalFormatting>
  <conditionalFormatting sqref="AJ32">
    <cfRule type="cellIs" dxfId="1081" priority="366" operator="equal">
      <formula>"B"</formula>
    </cfRule>
  </conditionalFormatting>
  <conditionalFormatting sqref="J22">
    <cfRule type="cellIs" dxfId="1080" priority="353" operator="equal">
      <formula>"Z"</formula>
    </cfRule>
    <cfRule type="cellIs" dxfId="1079" priority="354" operator="equal">
      <formula>"KD"</formula>
    </cfRule>
    <cfRule type="cellIs" dxfId="1078" priority="355" operator="equal">
      <formula>"CV"</formula>
    </cfRule>
    <cfRule type="cellIs" dxfId="1077" priority="356" operator="equal">
      <formula>"V"</formula>
    </cfRule>
    <cfRule type="cellIs" dxfId="1076" priority="357" operator="equal">
      <formula>"F"</formula>
    </cfRule>
    <cfRule type="cellIs" dxfId="1075" priority="358" operator="equal">
      <formula>""" """</formula>
    </cfRule>
    <cfRule type="timePeriod" dxfId="1074" priority="359" timePeriod="today">
      <formula>FLOOR(J22,1)=TODAY()</formula>
    </cfRule>
  </conditionalFormatting>
  <conditionalFormatting sqref="P22">
    <cfRule type="cellIs" dxfId="1073" priority="346" operator="equal">
      <formula>"Z"</formula>
    </cfRule>
    <cfRule type="cellIs" dxfId="1072" priority="347" operator="equal">
      <formula>"KD"</formula>
    </cfRule>
    <cfRule type="cellIs" dxfId="1071" priority="348" operator="equal">
      <formula>"CV"</formula>
    </cfRule>
    <cfRule type="cellIs" dxfId="1070" priority="349" operator="equal">
      <formula>"V"</formula>
    </cfRule>
    <cfRule type="cellIs" dxfId="1069" priority="350" operator="equal">
      <formula>"F"</formula>
    </cfRule>
    <cfRule type="cellIs" dxfId="1068" priority="351" operator="equal">
      <formula>""" """</formula>
    </cfRule>
    <cfRule type="timePeriod" dxfId="1067" priority="352" timePeriod="today">
      <formula>FLOOR(P22,1)=TODAY()</formula>
    </cfRule>
  </conditionalFormatting>
  <conditionalFormatting sqref="V22">
    <cfRule type="cellIs" dxfId="1066" priority="339" operator="equal">
      <formula>"Z"</formula>
    </cfRule>
    <cfRule type="cellIs" dxfId="1065" priority="340" operator="equal">
      <formula>"KD"</formula>
    </cfRule>
    <cfRule type="cellIs" dxfId="1064" priority="341" operator="equal">
      <formula>"CV"</formula>
    </cfRule>
    <cfRule type="cellIs" dxfId="1063" priority="342" operator="equal">
      <formula>"V"</formula>
    </cfRule>
    <cfRule type="cellIs" dxfId="1062" priority="343" operator="equal">
      <formula>"F"</formula>
    </cfRule>
    <cfRule type="cellIs" dxfId="1061" priority="344" operator="equal">
      <formula>""" """</formula>
    </cfRule>
    <cfRule type="timePeriod" dxfId="1060" priority="345" timePeriod="today">
      <formula>FLOOR(V22,1)=TODAY()</formula>
    </cfRule>
  </conditionalFormatting>
  <conditionalFormatting sqref="AB22">
    <cfRule type="cellIs" dxfId="1059" priority="332" operator="equal">
      <formula>"Z"</formula>
    </cfRule>
    <cfRule type="cellIs" dxfId="1058" priority="333" operator="equal">
      <formula>"KD"</formula>
    </cfRule>
    <cfRule type="cellIs" dxfId="1057" priority="334" operator="equal">
      <formula>"CV"</formula>
    </cfRule>
    <cfRule type="cellIs" dxfId="1056" priority="335" operator="equal">
      <formula>"V"</formula>
    </cfRule>
    <cfRule type="cellIs" dxfId="1055" priority="336" operator="equal">
      <formula>"F"</formula>
    </cfRule>
    <cfRule type="cellIs" dxfId="1054" priority="337" operator="equal">
      <formula>""" """</formula>
    </cfRule>
    <cfRule type="timePeriod" dxfId="1053" priority="338" timePeriod="today">
      <formula>FLOOR(AB22,1)=TODAY()</formula>
    </cfRule>
  </conditionalFormatting>
  <conditionalFormatting sqref="AH22">
    <cfRule type="cellIs" dxfId="1052" priority="325" operator="equal">
      <formula>"Z"</formula>
    </cfRule>
    <cfRule type="cellIs" dxfId="1051" priority="326" operator="equal">
      <formula>"KD"</formula>
    </cfRule>
    <cfRule type="cellIs" dxfId="1050" priority="327" operator="equal">
      <formula>"CV"</formula>
    </cfRule>
    <cfRule type="cellIs" dxfId="1049" priority="328" operator="equal">
      <formula>"V"</formula>
    </cfRule>
    <cfRule type="cellIs" dxfId="1048" priority="329" operator="equal">
      <formula>"F"</formula>
    </cfRule>
    <cfRule type="cellIs" dxfId="1047" priority="330" operator="equal">
      <formula>""" """</formula>
    </cfRule>
    <cfRule type="timePeriod" dxfId="1046" priority="331" timePeriod="today">
      <formula>FLOOR(AH22,1)=TODAY()</formula>
    </cfRule>
  </conditionalFormatting>
  <conditionalFormatting sqref="N13:Q13 S13:AK13 N5:AK12 B28:Y36 AF28:AK36 B5:G13">
    <cfRule type="cellIs" dxfId="1045" priority="319" operator="equal">
      <formula>"1/2VNM"</formula>
    </cfRule>
    <cfRule type="cellIs" dxfId="1044" priority="320" operator="equal">
      <formula>"1/2VVM"</formula>
    </cfRule>
    <cfRule type="cellIs" dxfId="1043" priority="321" operator="equal">
      <formula>"1/2KDNM"</formula>
    </cfRule>
    <cfRule type="cellIs" dxfId="1042" priority="322" operator="equal">
      <formula>"1/2KDVM"</formula>
    </cfRule>
    <cfRule type="cellIs" dxfId="1041" priority="360" operator="equal">
      <formula>"Z"</formula>
    </cfRule>
    <cfRule type="cellIs" dxfId="1040" priority="362" operator="equal">
      <formula>"CV"</formula>
    </cfRule>
    <cfRule type="cellIs" dxfId="1039" priority="363" operator="equal">
      <formula>"V"</formula>
    </cfRule>
  </conditionalFormatting>
  <conditionalFormatting sqref="N13:Q13 S13:AK13 N5:AK12 B37:AK40 B28:Y36 AF28:AK36 B5:G13">
    <cfRule type="cellIs" dxfId="1038" priority="361" operator="equal">
      <formula>"KD"</formula>
    </cfRule>
  </conditionalFormatting>
  <conditionalFormatting sqref="N13:Q13 S13:AK13 N5:AK12 N14:AK17 B37:AK40 B28:Y36 AF28:AK36 B5:G17">
    <cfRule type="cellIs" dxfId="1037" priority="364" operator="equal">
      <formula>"F"</formula>
    </cfRule>
    <cfRule type="timePeriod" dxfId="1036" priority="367" timePeriod="today">
      <formula>FLOOR(B5,1)=TODAY()</formula>
    </cfRule>
  </conditionalFormatting>
  <conditionalFormatting sqref="N13:Q13 S13:AK13 N5:AK12 N14:AK14 B28:Y36 AF28:AK36 B5:G14">
    <cfRule type="cellIs" dxfId="1035" priority="324" operator="equal">
      <formula>"1/2CVNM"</formula>
    </cfRule>
  </conditionalFormatting>
  <conditionalFormatting sqref="N13:Q13 S13:AK13 N5:AK12 N14:AK14 B37:AK40 B28:Y36 AF28:AK36 B5:G14">
    <cfRule type="cellIs" dxfId="1034" priority="323" operator="equal">
      <formula>"1/2CVVM"</formula>
    </cfRule>
  </conditionalFormatting>
  <conditionalFormatting sqref="C18">
    <cfRule type="cellIs" dxfId="1033" priority="312" operator="equal">
      <formula>"Z"</formula>
    </cfRule>
    <cfRule type="cellIs" dxfId="1032" priority="313" operator="equal">
      <formula>"KD"</formula>
    </cfRule>
    <cfRule type="cellIs" dxfId="1031" priority="314" operator="equal">
      <formula>"CV"</formula>
    </cfRule>
    <cfRule type="cellIs" dxfId="1030" priority="315" operator="equal">
      <formula>"V"</formula>
    </cfRule>
    <cfRule type="cellIs" dxfId="1029" priority="316" operator="equal">
      <formula>"F"</formula>
    </cfRule>
    <cfRule type="cellIs" dxfId="1028" priority="317" operator="equal">
      <formula>""" """</formula>
    </cfRule>
    <cfRule type="timePeriod" dxfId="1027" priority="318" timePeriod="today">
      <formula>FLOOR(C18,1)=TODAY()</formula>
    </cfRule>
  </conditionalFormatting>
  <conditionalFormatting sqref="C18">
    <cfRule type="cellIs" dxfId="1026" priority="305" operator="equal">
      <formula>"Z"</formula>
    </cfRule>
    <cfRule type="cellIs" dxfId="1025" priority="306" operator="equal">
      <formula>"KD"</formula>
    </cfRule>
    <cfRule type="cellIs" dxfId="1024" priority="307" operator="equal">
      <formula>"CV"</formula>
    </cfRule>
    <cfRule type="cellIs" dxfId="1023" priority="308" operator="equal">
      <formula>"V"</formula>
    </cfRule>
    <cfRule type="cellIs" dxfId="1022" priority="309" operator="equal">
      <formula>"F"</formula>
    </cfRule>
    <cfRule type="cellIs" dxfId="1021" priority="310" operator="equal">
      <formula>""" """</formula>
    </cfRule>
    <cfRule type="timePeriod" dxfId="1020" priority="311" timePeriod="today">
      <formula>FLOOR(C18,1)=TODAY()</formula>
    </cfRule>
  </conditionalFormatting>
  <conditionalFormatting sqref="D18">
    <cfRule type="cellIs" dxfId="1019" priority="298" operator="equal">
      <formula>"Z"</formula>
    </cfRule>
    <cfRule type="cellIs" dxfId="1018" priority="299" operator="equal">
      <formula>"KD"</formula>
    </cfRule>
    <cfRule type="cellIs" dxfId="1017" priority="300" operator="equal">
      <formula>"CV"</formula>
    </cfRule>
    <cfRule type="cellIs" dxfId="1016" priority="301" operator="equal">
      <formula>"V"</formula>
    </cfRule>
    <cfRule type="cellIs" dxfId="1015" priority="302" operator="equal">
      <formula>"F"</formula>
    </cfRule>
    <cfRule type="cellIs" dxfId="1014" priority="303" operator="equal">
      <formula>""" """</formula>
    </cfRule>
    <cfRule type="timePeriod" dxfId="1013" priority="304" timePeriod="today">
      <formula>FLOOR(D18,1)=TODAY()</formula>
    </cfRule>
  </conditionalFormatting>
  <conditionalFormatting sqref="D18">
    <cfRule type="cellIs" dxfId="1012" priority="291" operator="equal">
      <formula>"Z"</formula>
    </cfRule>
    <cfRule type="cellIs" dxfId="1011" priority="292" operator="equal">
      <formula>"KD"</formula>
    </cfRule>
    <cfRule type="cellIs" dxfId="1010" priority="293" operator="equal">
      <formula>"CV"</formula>
    </cfRule>
    <cfRule type="cellIs" dxfId="1009" priority="294" operator="equal">
      <formula>"V"</formula>
    </cfRule>
    <cfRule type="cellIs" dxfId="1008" priority="295" operator="equal">
      <formula>"F"</formula>
    </cfRule>
    <cfRule type="cellIs" dxfId="1007" priority="296" operator="equal">
      <formula>""" """</formula>
    </cfRule>
    <cfRule type="timePeriod" dxfId="1006" priority="297" timePeriod="today">
      <formula>FLOOR(D18,1)=TODAY()</formula>
    </cfRule>
  </conditionalFormatting>
  <conditionalFormatting sqref="E18">
    <cfRule type="cellIs" dxfId="1005" priority="284" operator="equal">
      <formula>"Z"</formula>
    </cfRule>
    <cfRule type="cellIs" dxfId="1004" priority="285" operator="equal">
      <formula>"KD"</formula>
    </cfRule>
    <cfRule type="cellIs" dxfId="1003" priority="286" operator="equal">
      <formula>"CV"</formula>
    </cfRule>
    <cfRule type="cellIs" dxfId="1002" priority="287" operator="equal">
      <formula>"V"</formula>
    </cfRule>
    <cfRule type="cellIs" dxfId="1001" priority="288" operator="equal">
      <formula>"F"</formula>
    </cfRule>
    <cfRule type="cellIs" dxfId="1000" priority="289" operator="equal">
      <formula>""" """</formula>
    </cfRule>
    <cfRule type="timePeriod" dxfId="999" priority="290" timePeriod="today">
      <formula>FLOOR(E18,1)=TODAY()</formula>
    </cfRule>
  </conditionalFormatting>
  <conditionalFormatting sqref="E18">
    <cfRule type="cellIs" dxfId="998" priority="277" operator="equal">
      <formula>"Z"</formula>
    </cfRule>
    <cfRule type="cellIs" dxfId="997" priority="278" operator="equal">
      <formula>"KD"</formula>
    </cfRule>
    <cfRule type="cellIs" dxfId="996" priority="279" operator="equal">
      <formula>"CV"</formula>
    </cfRule>
    <cfRule type="cellIs" dxfId="995" priority="280" operator="equal">
      <formula>"V"</formula>
    </cfRule>
    <cfRule type="cellIs" dxfId="994" priority="281" operator="equal">
      <formula>"F"</formula>
    </cfRule>
    <cfRule type="cellIs" dxfId="993" priority="282" operator="equal">
      <formula>""" """</formula>
    </cfRule>
    <cfRule type="timePeriod" dxfId="992" priority="283" timePeriod="today">
      <formula>FLOOR(E18,1)=TODAY()</formula>
    </cfRule>
  </conditionalFormatting>
  <conditionalFormatting sqref="F18">
    <cfRule type="cellIs" dxfId="991" priority="270" operator="equal">
      <formula>"Z"</formula>
    </cfRule>
    <cfRule type="cellIs" dxfId="990" priority="271" operator="equal">
      <formula>"KD"</formula>
    </cfRule>
    <cfRule type="cellIs" dxfId="989" priority="272" operator="equal">
      <formula>"CV"</formula>
    </cfRule>
    <cfRule type="cellIs" dxfId="988" priority="273" operator="equal">
      <formula>"V"</formula>
    </cfRule>
    <cfRule type="cellIs" dxfId="987" priority="274" operator="equal">
      <formula>"F"</formula>
    </cfRule>
    <cfRule type="cellIs" dxfId="986" priority="275" operator="equal">
      <formula>""" """</formula>
    </cfRule>
    <cfRule type="timePeriod" dxfId="985" priority="276" timePeriod="today">
      <formula>FLOOR(F18,1)=TODAY()</formula>
    </cfRule>
  </conditionalFormatting>
  <conditionalFormatting sqref="F18">
    <cfRule type="cellIs" dxfId="984" priority="263" operator="equal">
      <formula>"Z"</formula>
    </cfRule>
    <cfRule type="cellIs" dxfId="983" priority="264" operator="equal">
      <formula>"KD"</formula>
    </cfRule>
    <cfRule type="cellIs" dxfId="982" priority="265" operator="equal">
      <formula>"CV"</formula>
    </cfRule>
    <cfRule type="cellIs" dxfId="981" priority="266" operator="equal">
      <formula>"V"</formula>
    </cfRule>
    <cfRule type="cellIs" dxfId="980" priority="267" operator="equal">
      <formula>"F"</formula>
    </cfRule>
    <cfRule type="cellIs" dxfId="979" priority="268" operator="equal">
      <formula>""" """</formula>
    </cfRule>
    <cfRule type="timePeriod" dxfId="978" priority="269" timePeriod="today">
      <formula>FLOOR(F18,1)=TODAY()</formula>
    </cfRule>
  </conditionalFormatting>
  <conditionalFormatting sqref="G18">
    <cfRule type="cellIs" dxfId="977" priority="256" operator="equal">
      <formula>"Z"</formula>
    </cfRule>
    <cfRule type="cellIs" dxfId="976" priority="257" operator="equal">
      <formula>"KD"</formula>
    </cfRule>
    <cfRule type="cellIs" dxfId="975" priority="258" operator="equal">
      <formula>"CV"</formula>
    </cfRule>
    <cfRule type="cellIs" dxfId="974" priority="259" operator="equal">
      <formula>"V"</formula>
    </cfRule>
    <cfRule type="cellIs" dxfId="973" priority="260" operator="equal">
      <formula>"F"</formula>
    </cfRule>
    <cfRule type="cellIs" dxfId="972" priority="261" operator="equal">
      <formula>""" """</formula>
    </cfRule>
    <cfRule type="timePeriod" dxfId="971" priority="262" timePeriod="today">
      <formula>FLOOR(G18,1)=TODAY()</formula>
    </cfRule>
  </conditionalFormatting>
  <conditionalFormatting sqref="G18">
    <cfRule type="cellIs" dxfId="970" priority="249" operator="equal">
      <formula>"Z"</formula>
    </cfRule>
    <cfRule type="cellIs" dxfId="969" priority="250" operator="equal">
      <formula>"KD"</formula>
    </cfRule>
    <cfRule type="cellIs" dxfId="968" priority="251" operator="equal">
      <formula>"CV"</formula>
    </cfRule>
    <cfRule type="cellIs" dxfId="967" priority="252" operator="equal">
      <formula>"V"</formula>
    </cfRule>
    <cfRule type="cellIs" dxfId="966" priority="253" operator="equal">
      <formula>"F"</formula>
    </cfRule>
    <cfRule type="cellIs" dxfId="965" priority="254" operator="equal">
      <formula>""" """</formula>
    </cfRule>
    <cfRule type="timePeriod" dxfId="964" priority="255" timePeriod="today">
      <formula>FLOOR(G18,1)=TODAY()</formula>
    </cfRule>
  </conditionalFormatting>
  <conditionalFormatting sqref="H18">
    <cfRule type="cellIs" dxfId="963" priority="242" operator="equal">
      <formula>"Z"</formula>
    </cfRule>
    <cfRule type="cellIs" dxfId="962" priority="243" operator="equal">
      <formula>"KD"</formula>
    </cfRule>
    <cfRule type="cellIs" dxfId="961" priority="244" operator="equal">
      <formula>"CV"</formula>
    </cfRule>
    <cfRule type="cellIs" dxfId="960" priority="245" operator="equal">
      <formula>"V"</formula>
    </cfRule>
    <cfRule type="cellIs" dxfId="959" priority="246" operator="equal">
      <formula>"F"</formula>
    </cfRule>
    <cfRule type="cellIs" dxfId="958" priority="247" operator="equal">
      <formula>""" """</formula>
    </cfRule>
    <cfRule type="timePeriod" dxfId="957" priority="248" timePeriod="today">
      <formula>FLOOR(H18,1)=TODAY()</formula>
    </cfRule>
  </conditionalFormatting>
  <conditionalFormatting sqref="H18">
    <cfRule type="cellIs" dxfId="956" priority="235" operator="equal">
      <formula>"Z"</formula>
    </cfRule>
    <cfRule type="cellIs" dxfId="955" priority="236" operator="equal">
      <formula>"KD"</formula>
    </cfRule>
    <cfRule type="cellIs" dxfId="954" priority="237" operator="equal">
      <formula>"CV"</formula>
    </cfRule>
    <cfRule type="cellIs" dxfId="953" priority="238" operator="equal">
      <formula>"V"</formula>
    </cfRule>
    <cfRule type="cellIs" dxfId="952" priority="239" operator="equal">
      <formula>"F"</formula>
    </cfRule>
    <cfRule type="cellIs" dxfId="951" priority="240" operator="equal">
      <formula>""" """</formula>
    </cfRule>
    <cfRule type="timePeriod" dxfId="950" priority="241" timePeriod="today">
      <formula>FLOOR(H18,1)=TODAY()</formula>
    </cfRule>
  </conditionalFormatting>
  <conditionalFormatting sqref="I18:AK18">
    <cfRule type="cellIs" dxfId="949" priority="228" operator="equal">
      <formula>"Z"</formula>
    </cfRule>
    <cfRule type="cellIs" dxfId="948" priority="229" operator="equal">
      <formula>"KD"</formula>
    </cfRule>
    <cfRule type="cellIs" dxfId="947" priority="230" operator="equal">
      <formula>"CV"</formula>
    </cfRule>
    <cfRule type="cellIs" dxfId="946" priority="231" operator="equal">
      <formula>"V"</formula>
    </cfRule>
    <cfRule type="cellIs" dxfId="945" priority="232" operator="equal">
      <formula>"F"</formula>
    </cfRule>
    <cfRule type="cellIs" dxfId="944" priority="233" operator="equal">
      <formula>""" """</formula>
    </cfRule>
    <cfRule type="timePeriod" dxfId="943" priority="234" timePeriod="today">
      <formula>FLOOR(I18,1)=TODAY()</formula>
    </cfRule>
  </conditionalFormatting>
  <conditionalFormatting sqref="I18:AK18">
    <cfRule type="cellIs" dxfId="942" priority="221" operator="equal">
      <formula>"Z"</formula>
    </cfRule>
    <cfRule type="cellIs" dxfId="941" priority="222" operator="equal">
      <formula>"KD"</formula>
    </cfRule>
    <cfRule type="cellIs" dxfId="940" priority="223" operator="equal">
      <formula>"CV"</formula>
    </cfRule>
    <cfRule type="cellIs" dxfId="939" priority="224" operator="equal">
      <formula>"V"</formula>
    </cfRule>
    <cfRule type="cellIs" dxfId="938" priority="225" operator="equal">
      <formula>"F"</formula>
    </cfRule>
    <cfRule type="cellIs" dxfId="937" priority="226" operator="equal">
      <formula>""" """</formula>
    </cfRule>
    <cfRule type="timePeriod" dxfId="936" priority="227" timePeriod="today">
      <formula>FLOOR(I18,1)=TODAY()</formula>
    </cfRule>
  </conditionalFormatting>
  <conditionalFormatting sqref="H4:M17">
    <cfRule type="cellIs" dxfId="935" priority="214" operator="equal">
      <formula>"Z"</formula>
    </cfRule>
    <cfRule type="cellIs" dxfId="934" priority="215" operator="equal">
      <formula>"KD"</formula>
    </cfRule>
    <cfRule type="cellIs" dxfId="933" priority="216" operator="equal">
      <formula>"CV"</formula>
    </cfRule>
    <cfRule type="cellIs" dxfId="932" priority="217" operator="equal">
      <formula>"V"</formula>
    </cfRule>
    <cfRule type="cellIs" dxfId="931" priority="218" operator="equal">
      <formula>"F"</formula>
    </cfRule>
    <cfRule type="cellIs" dxfId="930" priority="219" operator="equal">
      <formula>""" """</formula>
    </cfRule>
    <cfRule type="timePeriod" dxfId="929" priority="220" timePeriod="today">
      <formula>FLOOR(H4,1)=TODAY()</formula>
    </cfRule>
  </conditionalFormatting>
  <conditionalFormatting sqref="B18">
    <cfRule type="cellIs" dxfId="928" priority="207" operator="equal">
      <formula>"Z"</formula>
    </cfRule>
    <cfRule type="cellIs" dxfId="927" priority="208" operator="equal">
      <formula>"KD"</formula>
    </cfRule>
    <cfRule type="cellIs" dxfId="926" priority="209" operator="equal">
      <formula>"CV"</formula>
    </cfRule>
    <cfRule type="cellIs" dxfId="925" priority="210" operator="equal">
      <formula>"V"</formula>
    </cfRule>
    <cfRule type="cellIs" dxfId="924" priority="211" operator="equal">
      <formula>"F"</formula>
    </cfRule>
    <cfRule type="cellIs" dxfId="923" priority="212" operator="equal">
      <formula>""" """</formula>
    </cfRule>
    <cfRule type="timePeriod" dxfId="922" priority="213" timePeriod="today">
      <formula>FLOOR(B18,1)=TODAY()</formula>
    </cfRule>
  </conditionalFormatting>
  <conditionalFormatting sqref="B18">
    <cfRule type="cellIs" dxfId="921" priority="200" operator="equal">
      <formula>"Z"</formula>
    </cfRule>
    <cfRule type="cellIs" dxfId="920" priority="201" operator="equal">
      <formula>"KD"</formula>
    </cfRule>
    <cfRule type="cellIs" dxfId="919" priority="202" operator="equal">
      <formula>"CV"</formula>
    </cfRule>
    <cfRule type="cellIs" dxfId="918" priority="203" operator="equal">
      <formula>"V"</formula>
    </cfRule>
    <cfRule type="cellIs" dxfId="917" priority="204" operator="equal">
      <formula>"F"</formula>
    </cfRule>
    <cfRule type="cellIs" dxfId="916" priority="205" operator="equal">
      <formula>""" """</formula>
    </cfRule>
    <cfRule type="timePeriod" dxfId="915" priority="206" timePeriod="today">
      <formula>FLOOR(B18,1)=TODAY()</formula>
    </cfRule>
  </conditionalFormatting>
  <conditionalFormatting sqref="I21">
    <cfRule type="cellIs" dxfId="914" priority="199" stopIfTrue="1" operator="equal">
      <formula>""" """</formula>
    </cfRule>
  </conditionalFormatting>
  <conditionalFormatting sqref="O21">
    <cfRule type="cellIs" dxfId="913" priority="198" stopIfTrue="1" operator="equal">
      <formula>""" """</formula>
    </cfRule>
  </conditionalFormatting>
  <conditionalFormatting sqref="U21">
    <cfRule type="cellIs" dxfId="912" priority="197" stopIfTrue="1" operator="equal">
      <formula>""" """</formula>
    </cfRule>
  </conditionalFormatting>
  <conditionalFormatting sqref="AA21">
    <cfRule type="cellIs" dxfId="911" priority="196" stopIfTrue="1" operator="equal">
      <formula>""" """</formula>
    </cfRule>
  </conditionalFormatting>
  <conditionalFormatting sqref="AF21:AG21">
    <cfRule type="cellIs" dxfId="910" priority="195" stopIfTrue="1" operator="equal">
      <formula>""" """</formula>
    </cfRule>
  </conditionalFormatting>
  <conditionalFormatting sqref="H22">
    <cfRule type="cellIs" dxfId="909" priority="194" stopIfTrue="1" operator="equal">
      <formula>""" """</formula>
    </cfRule>
  </conditionalFormatting>
  <conditionalFormatting sqref="N22">
    <cfRule type="cellIs" dxfId="908" priority="193" stopIfTrue="1" operator="equal">
      <formula>""" """</formula>
    </cfRule>
  </conditionalFormatting>
  <conditionalFormatting sqref="T22">
    <cfRule type="cellIs" dxfId="907" priority="192" stopIfTrue="1" operator="equal">
      <formula>""" """</formula>
    </cfRule>
  </conditionalFormatting>
  <conditionalFormatting sqref="Z22">
    <cfRule type="cellIs" dxfId="906" priority="191" stopIfTrue="1" operator="equal">
      <formula>""" """</formula>
    </cfRule>
  </conditionalFormatting>
  <conditionalFormatting sqref="AF22">
    <cfRule type="cellIs" dxfId="905" priority="190" stopIfTrue="1" operator="equal">
      <formula>""" """</formula>
    </cfRule>
  </conditionalFormatting>
  <conditionalFormatting sqref="F45:G45 B45 L45:M45 R45:S45 Y45 AD45:AE45 AJ45:AK45 B42:AK42 J44:M44 P44:S44 V44:Y44 AB44:AE44 AH44:AK44 C44:G44">
    <cfRule type="cellIs" dxfId="904" priority="189" stopIfTrue="1" operator="equal">
      <formula>""" """</formula>
    </cfRule>
  </conditionalFormatting>
  <conditionalFormatting sqref="J45">
    <cfRule type="cellIs" dxfId="903" priority="182" operator="equal">
      <formula>"Z"</formula>
    </cfRule>
    <cfRule type="cellIs" dxfId="902" priority="183" operator="equal">
      <formula>"KD"</formula>
    </cfRule>
    <cfRule type="cellIs" dxfId="901" priority="184" operator="equal">
      <formula>"CV"</formula>
    </cfRule>
    <cfRule type="cellIs" dxfId="900" priority="185" operator="equal">
      <formula>"V"</formula>
    </cfRule>
    <cfRule type="cellIs" dxfId="899" priority="186" operator="equal">
      <formula>"F"</formula>
    </cfRule>
    <cfRule type="cellIs" dxfId="898" priority="187" operator="equal">
      <formula>""" """</formula>
    </cfRule>
    <cfRule type="timePeriod" dxfId="897" priority="188" timePeriod="today">
      <formula>FLOOR(J45,1)=TODAY()</formula>
    </cfRule>
  </conditionalFormatting>
  <conditionalFormatting sqref="P45">
    <cfRule type="cellIs" dxfId="896" priority="175" operator="equal">
      <formula>"Z"</formula>
    </cfRule>
    <cfRule type="cellIs" dxfId="895" priority="176" operator="equal">
      <formula>"KD"</formula>
    </cfRule>
    <cfRule type="cellIs" dxfId="894" priority="177" operator="equal">
      <formula>"CV"</formula>
    </cfRule>
    <cfRule type="cellIs" dxfId="893" priority="178" operator="equal">
      <formula>"V"</formula>
    </cfRule>
    <cfRule type="cellIs" dxfId="892" priority="179" operator="equal">
      <formula>"F"</formula>
    </cfRule>
    <cfRule type="cellIs" dxfId="891" priority="180" operator="equal">
      <formula>""" """</formula>
    </cfRule>
    <cfRule type="timePeriod" dxfId="890" priority="181" timePeriod="today">
      <formula>FLOOR(P45,1)=TODAY()</formula>
    </cfRule>
  </conditionalFormatting>
  <conditionalFormatting sqref="V45">
    <cfRule type="cellIs" dxfId="889" priority="168" operator="equal">
      <formula>"Z"</formula>
    </cfRule>
    <cfRule type="cellIs" dxfId="888" priority="169" operator="equal">
      <formula>"KD"</formula>
    </cfRule>
    <cfRule type="cellIs" dxfId="887" priority="170" operator="equal">
      <formula>"CV"</formula>
    </cfRule>
    <cfRule type="cellIs" dxfId="886" priority="171" operator="equal">
      <formula>"V"</formula>
    </cfRule>
    <cfRule type="cellIs" dxfId="885" priority="172" operator="equal">
      <formula>"F"</formula>
    </cfRule>
    <cfRule type="cellIs" dxfId="884" priority="173" operator="equal">
      <formula>""" """</formula>
    </cfRule>
    <cfRule type="timePeriod" dxfId="883" priority="174" timePeriod="today">
      <formula>FLOOR(V45,1)=TODAY()</formula>
    </cfRule>
  </conditionalFormatting>
  <conditionalFormatting sqref="AB45">
    <cfRule type="cellIs" dxfId="882" priority="161" operator="equal">
      <formula>"Z"</formula>
    </cfRule>
    <cfRule type="cellIs" dxfId="881" priority="162" operator="equal">
      <formula>"KD"</formula>
    </cfRule>
    <cfRule type="cellIs" dxfId="880" priority="163" operator="equal">
      <formula>"CV"</formula>
    </cfRule>
    <cfRule type="cellIs" dxfId="879" priority="164" operator="equal">
      <formula>"V"</formula>
    </cfRule>
    <cfRule type="cellIs" dxfId="878" priority="165" operator="equal">
      <formula>"F"</formula>
    </cfRule>
    <cfRule type="cellIs" dxfId="877" priority="166" operator="equal">
      <formula>""" """</formula>
    </cfRule>
    <cfRule type="timePeriod" dxfId="876" priority="167" timePeriod="today">
      <formula>FLOOR(AB45,1)=TODAY()</formula>
    </cfRule>
  </conditionalFormatting>
  <conditionalFormatting sqref="AH45">
    <cfRule type="cellIs" dxfId="875" priority="154" operator="equal">
      <formula>"Z"</formula>
    </cfRule>
    <cfRule type="cellIs" dxfId="874" priority="155" operator="equal">
      <formula>"KD"</formula>
    </cfRule>
    <cfRule type="cellIs" dxfId="873" priority="156" operator="equal">
      <formula>"CV"</formula>
    </cfRule>
    <cfRule type="cellIs" dxfId="872" priority="157" operator="equal">
      <formula>"V"</formula>
    </cfRule>
    <cfRule type="cellIs" dxfId="871" priority="158" operator="equal">
      <formula>"F"</formula>
    </cfRule>
    <cfRule type="cellIs" dxfId="870" priority="159" operator="equal">
      <formula>""" """</formula>
    </cfRule>
    <cfRule type="timePeriod" dxfId="869" priority="160" timePeriod="today">
      <formula>FLOOR(AH45,1)=TODAY()</formula>
    </cfRule>
  </conditionalFormatting>
  <conditionalFormatting sqref="C41">
    <cfRule type="cellIs" dxfId="868" priority="147" operator="equal">
      <formula>"Z"</formula>
    </cfRule>
    <cfRule type="cellIs" dxfId="867" priority="148" operator="equal">
      <formula>"KD"</formula>
    </cfRule>
    <cfRule type="cellIs" dxfId="866" priority="149" operator="equal">
      <formula>"CV"</formula>
    </cfRule>
    <cfRule type="cellIs" dxfId="865" priority="150" operator="equal">
      <formula>"V"</formula>
    </cfRule>
    <cfRule type="cellIs" dxfId="864" priority="151" operator="equal">
      <formula>"F"</formula>
    </cfRule>
    <cfRule type="cellIs" dxfId="863" priority="152" operator="equal">
      <formula>""" """</formula>
    </cfRule>
    <cfRule type="timePeriod" dxfId="862" priority="153" timePeriod="today">
      <formula>FLOOR(C41,1)=TODAY()</formula>
    </cfRule>
  </conditionalFormatting>
  <conditionalFormatting sqref="C41">
    <cfRule type="cellIs" dxfId="861" priority="140" operator="equal">
      <formula>"Z"</formula>
    </cfRule>
    <cfRule type="cellIs" dxfId="860" priority="141" operator="equal">
      <formula>"KD"</formula>
    </cfRule>
    <cfRule type="cellIs" dxfId="859" priority="142" operator="equal">
      <formula>"CV"</formula>
    </cfRule>
    <cfRule type="cellIs" dxfId="858" priority="143" operator="equal">
      <formula>"V"</formula>
    </cfRule>
    <cfRule type="cellIs" dxfId="857" priority="144" operator="equal">
      <formula>"F"</formula>
    </cfRule>
    <cfRule type="cellIs" dxfId="856" priority="145" operator="equal">
      <formula>""" """</formula>
    </cfRule>
    <cfRule type="timePeriod" dxfId="855" priority="146" timePeriod="today">
      <formula>FLOOR(C41,1)=TODAY()</formula>
    </cfRule>
  </conditionalFormatting>
  <conditionalFormatting sqref="D41">
    <cfRule type="cellIs" dxfId="854" priority="133" operator="equal">
      <formula>"Z"</formula>
    </cfRule>
    <cfRule type="cellIs" dxfId="853" priority="134" operator="equal">
      <formula>"KD"</formula>
    </cfRule>
    <cfRule type="cellIs" dxfId="852" priority="135" operator="equal">
      <formula>"CV"</formula>
    </cfRule>
    <cfRule type="cellIs" dxfId="851" priority="136" operator="equal">
      <formula>"V"</formula>
    </cfRule>
    <cfRule type="cellIs" dxfId="850" priority="137" operator="equal">
      <formula>"F"</formula>
    </cfRule>
    <cfRule type="cellIs" dxfId="849" priority="138" operator="equal">
      <formula>""" """</formula>
    </cfRule>
    <cfRule type="timePeriod" dxfId="848" priority="139" timePeriod="today">
      <formula>FLOOR(D41,1)=TODAY()</formula>
    </cfRule>
  </conditionalFormatting>
  <conditionalFormatting sqref="D41">
    <cfRule type="cellIs" dxfId="847" priority="126" operator="equal">
      <formula>"Z"</formula>
    </cfRule>
    <cfRule type="cellIs" dxfId="846" priority="127" operator="equal">
      <formula>"KD"</formula>
    </cfRule>
    <cfRule type="cellIs" dxfId="845" priority="128" operator="equal">
      <formula>"CV"</formula>
    </cfRule>
    <cfRule type="cellIs" dxfId="844" priority="129" operator="equal">
      <formula>"V"</formula>
    </cfRule>
    <cfRule type="cellIs" dxfId="843" priority="130" operator="equal">
      <formula>"F"</formula>
    </cfRule>
    <cfRule type="cellIs" dxfId="842" priority="131" operator="equal">
      <formula>""" """</formula>
    </cfRule>
    <cfRule type="timePeriod" dxfId="841" priority="132" timePeriod="today">
      <formula>FLOOR(D41,1)=TODAY()</formula>
    </cfRule>
  </conditionalFormatting>
  <conditionalFormatting sqref="E41">
    <cfRule type="cellIs" dxfId="840" priority="119" operator="equal">
      <formula>"Z"</formula>
    </cfRule>
    <cfRule type="cellIs" dxfId="839" priority="120" operator="equal">
      <formula>"KD"</formula>
    </cfRule>
    <cfRule type="cellIs" dxfId="838" priority="121" operator="equal">
      <formula>"CV"</formula>
    </cfRule>
    <cfRule type="cellIs" dxfId="837" priority="122" operator="equal">
      <formula>"V"</formula>
    </cfRule>
    <cfRule type="cellIs" dxfId="836" priority="123" operator="equal">
      <formula>"F"</formula>
    </cfRule>
    <cfRule type="cellIs" dxfId="835" priority="124" operator="equal">
      <formula>""" """</formula>
    </cfRule>
    <cfRule type="timePeriod" dxfId="834" priority="125" timePeriod="today">
      <formula>FLOOR(E41,1)=TODAY()</formula>
    </cfRule>
  </conditionalFormatting>
  <conditionalFormatting sqref="E41">
    <cfRule type="cellIs" dxfId="833" priority="112" operator="equal">
      <formula>"Z"</formula>
    </cfRule>
    <cfRule type="cellIs" dxfId="832" priority="113" operator="equal">
      <formula>"KD"</formula>
    </cfRule>
    <cfRule type="cellIs" dxfId="831" priority="114" operator="equal">
      <formula>"CV"</formula>
    </cfRule>
    <cfRule type="cellIs" dxfId="830" priority="115" operator="equal">
      <formula>"V"</formula>
    </cfRule>
    <cfRule type="cellIs" dxfId="829" priority="116" operator="equal">
      <formula>"F"</formula>
    </cfRule>
    <cfRule type="cellIs" dxfId="828" priority="117" operator="equal">
      <formula>""" """</formula>
    </cfRule>
    <cfRule type="timePeriod" dxfId="827" priority="118" timePeriod="today">
      <formula>FLOOR(E41,1)=TODAY()</formula>
    </cfRule>
  </conditionalFormatting>
  <conditionalFormatting sqref="F41">
    <cfRule type="cellIs" dxfId="826" priority="105" operator="equal">
      <formula>"Z"</formula>
    </cfRule>
    <cfRule type="cellIs" dxfId="825" priority="106" operator="equal">
      <formula>"KD"</formula>
    </cfRule>
    <cfRule type="cellIs" dxfId="824" priority="107" operator="equal">
      <formula>"CV"</formula>
    </cfRule>
    <cfRule type="cellIs" dxfId="823" priority="108" operator="equal">
      <formula>"V"</formula>
    </cfRule>
    <cfRule type="cellIs" dxfId="822" priority="109" operator="equal">
      <formula>"F"</formula>
    </cfRule>
    <cfRule type="cellIs" dxfId="821" priority="110" operator="equal">
      <formula>""" """</formula>
    </cfRule>
    <cfRule type="timePeriod" dxfId="820" priority="111" timePeriod="today">
      <formula>FLOOR(F41,1)=TODAY()</formula>
    </cfRule>
  </conditionalFormatting>
  <conditionalFormatting sqref="F41">
    <cfRule type="cellIs" dxfId="819" priority="98" operator="equal">
      <formula>"Z"</formula>
    </cfRule>
    <cfRule type="cellIs" dxfId="818" priority="99" operator="equal">
      <formula>"KD"</formula>
    </cfRule>
    <cfRule type="cellIs" dxfId="817" priority="100" operator="equal">
      <formula>"CV"</formula>
    </cfRule>
    <cfRule type="cellIs" dxfId="816" priority="101" operator="equal">
      <formula>"V"</formula>
    </cfRule>
    <cfRule type="cellIs" dxfId="815" priority="102" operator="equal">
      <formula>"F"</formula>
    </cfRule>
    <cfRule type="cellIs" dxfId="814" priority="103" operator="equal">
      <formula>""" """</formula>
    </cfRule>
    <cfRule type="timePeriod" dxfId="813" priority="104" timePeriod="today">
      <formula>FLOOR(F41,1)=TODAY()</formula>
    </cfRule>
  </conditionalFormatting>
  <conditionalFormatting sqref="G41">
    <cfRule type="cellIs" dxfId="812" priority="91" operator="equal">
      <formula>"Z"</formula>
    </cfRule>
    <cfRule type="cellIs" dxfId="811" priority="92" operator="equal">
      <formula>"KD"</formula>
    </cfRule>
    <cfRule type="cellIs" dxfId="810" priority="93" operator="equal">
      <formula>"CV"</formula>
    </cfRule>
    <cfRule type="cellIs" dxfId="809" priority="94" operator="equal">
      <formula>"V"</formula>
    </cfRule>
    <cfRule type="cellIs" dxfId="808" priority="95" operator="equal">
      <formula>"F"</formula>
    </cfRule>
    <cfRule type="cellIs" dxfId="807" priority="96" operator="equal">
      <formula>""" """</formula>
    </cfRule>
    <cfRule type="timePeriod" dxfId="806" priority="97" timePeriod="today">
      <formula>FLOOR(G41,1)=TODAY()</formula>
    </cfRule>
  </conditionalFormatting>
  <conditionalFormatting sqref="G41">
    <cfRule type="cellIs" dxfId="805" priority="84" operator="equal">
      <formula>"Z"</formula>
    </cfRule>
    <cfRule type="cellIs" dxfId="804" priority="85" operator="equal">
      <formula>"KD"</formula>
    </cfRule>
    <cfRule type="cellIs" dxfId="803" priority="86" operator="equal">
      <formula>"CV"</formula>
    </cfRule>
    <cfRule type="cellIs" dxfId="802" priority="87" operator="equal">
      <formula>"V"</formula>
    </cfRule>
    <cfRule type="cellIs" dxfId="801" priority="88" operator="equal">
      <formula>"F"</formula>
    </cfRule>
    <cfRule type="cellIs" dxfId="800" priority="89" operator="equal">
      <formula>""" """</formula>
    </cfRule>
    <cfRule type="timePeriod" dxfId="799" priority="90" timePeriod="today">
      <formula>FLOOR(G41,1)=TODAY()</formula>
    </cfRule>
  </conditionalFormatting>
  <conditionalFormatting sqref="H41">
    <cfRule type="cellIs" dxfId="798" priority="77" operator="equal">
      <formula>"Z"</formula>
    </cfRule>
    <cfRule type="cellIs" dxfId="797" priority="78" operator="equal">
      <formula>"KD"</formula>
    </cfRule>
    <cfRule type="cellIs" dxfId="796" priority="79" operator="equal">
      <formula>"CV"</formula>
    </cfRule>
    <cfRule type="cellIs" dxfId="795" priority="80" operator="equal">
      <formula>"V"</formula>
    </cfRule>
    <cfRule type="cellIs" dxfId="794" priority="81" operator="equal">
      <formula>"F"</formula>
    </cfRule>
    <cfRule type="cellIs" dxfId="793" priority="82" operator="equal">
      <formula>""" """</formula>
    </cfRule>
    <cfRule type="timePeriod" dxfId="792" priority="83" timePeriod="today">
      <formula>FLOOR(H41,1)=TODAY()</formula>
    </cfRule>
  </conditionalFormatting>
  <conditionalFormatting sqref="H41">
    <cfRule type="cellIs" dxfId="791" priority="70" operator="equal">
      <formula>"Z"</formula>
    </cfRule>
    <cfRule type="cellIs" dxfId="790" priority="71" operator="equal">
      <formula>"KD"</formula>
    </cfRule>
    <cfRule type="cellIs" dxfId="789" priority="72" operator="equal">
      <formula>"CV"</formula>
    </cfRule>
    <cfRule type="cellIs" dxfId="788" priority="73" operator="equal">
      <formula>"V"</formula>
    </cfRule>
    <cfRule type="cellIs" dxfId="787" priority="74" operator="equal">
      <formula>"F"</formula>
    </cfRule>
    <cfRule type="cellIs" dxfId="786" priority="75" operator="equal">
      <formula>""" """</formula>
    </cfRule>
    <cfRule type="timePeriod" dxfId="785" priority="76" timePeriod="today">
      <formula>FLOOR(H41,1)=TODAY()</formula>
    </cfRule>
  </conditionalFormatting>
  <conditionalFormatting sqref="I41:AK41">
    <cfRule type="cellIs" dxfId="784" priority="63" operator="equal">
      <formula>"Z"</formula>
    </cfRule>
    <cfRule type="cellIs" dxfId="783" priority="64" operator="equal">
      <formula>"KD"</formula>
    </cfRule>
    <cfRule type="cellIs" dxfId="782" priority="65" operator="equal">
      <formula>"CV"</formula>
    </cfRule>
    <cfRule type="cellIs" dxfId="781" priority="66" operator="equal">
      <formula>"V"</formula>
    </cfRule>
    <cfRule type="cellIs" dxfId="780" priority="67" operator="equal">
      <formula>"F"</formula>
    </cfRule>
    <cfRule type="cellIs" dxfId="779" priority="68" operator="equal">
      <formula>""" """</formula>
    </cfRule>
    <cfRule type="timePeriod" dxfId="778" priority="69" timePeriod="today">
      <formula>FLOOR(I41,1)=TODAY()</formula>
    </cfRule>
  </conditionalFormatting>
  <conditionalFormatting sqref="I41:AK41">
    <cfRule type="cellIs" dxfId="777" priority="56" operator="equal">
      <formula>"Z"</formula>
    </cfRule>
    <cfRule type="cellIs" dxfId="776" priority="57" operator="equal">
      <formula>"KD"</formula>
    </cfRule>
    <cfRule type="cellIs" dxfId="775" priority="58" operator="equal">
      <formula>"CV"</formula>
    </cfRule>
    <cfRule type="cellIs" dxfId="774" priority="59" operator="equal">
      <formula>"V"</formula>
    </cfRule>
    <cfRule type="cellIs" dxfId="773" priority="60" operator="equal">
      <formula>"F"</formula>
    </cfRule>
    <cfRule type="cellIs" dxfId="772" priority="61" operator="equal">
      <formula>""" """</formula>
    </cfRule>
    <cfRule type="timePeriod" dxfId="771" priority="62" timePeriod="today">
      <formula>FLOOR(I41,1)=TODAY()</formula>
    </cfRule>
  </conditionalFormatting>
  <conditionalFormatting sqref="B41">
    <cfRule type="cellIs" dxfId="770" priority="49" operator="equal">
      <formula>"Z"</formula>
    </cfRule>
    <cfRule type="cellIs" dxfId="769" priority="50" operator="equal">
      <formula>"KD"</formula>
    </cfRule>
    <cfRule type="cellIs" dxfId="768" priority="51" operator="equal">
      <formula>"CV"</formula>
    </cfRule>
    <cfRule type="cellIs" dxfId="767" priority="52" operator="equal">
      <formula>"V"</formula>
    </cfRule>
    <cfRule type="cellIs" dxfId="766" priority="53" operator="equal">
      <formula>"F"</formula>
    </cfRule>
    <cfRule type="cellIs" dxfId="765" priority="54" operator="equal">
      <formula>""" """</formula>
    </cfRule>
  </conditionalFormatting>
  <conditionalFormatting sqref="B41">
    <cfRule type="cellIs" dxfId="764" priority="43" operator="equal">
      <formula>"Z"</formula>
    </cfRule>
    <cfRule type="cellIs" dxfId="763" priority="44" operator="equal">
      <formula>"KD"</formula>
    </cfRule>
    <cfRule type="cellIs" dxfId="762" priority="45" operator="equal">
      <formula>"CV"</formula>
    </cfRule>
    <cfRule type="cellIs" dxfId="761" priority="46" operator="equal">
      <formula>"V"</formula>
    </cfRule>
    <cfRule type="cellIs" dxfId="760" priority="47" operator="equal">
      <formula>"F"</formula>
    </cfRule>
    <cfRule type="cellIs" dxfId="759" priority="48" operator="equal">
      <formula>""" """</formula>
    </cfRule>
  </conditionalFormatting>
  <conditionalFormatting sqref="I44">
    <cfRule type="cellIs" dxfId="758" priority="42" stopIfTrue="1" operator="equal">
      <formula>""" """</formula>
    </cfRule>
  </conditionalFormatting>
  <conditionalFormatting sqref="O44">
    <cfRule type="cellIs" dxfId="757" priority="41" stopIfTrue="1" operator="equal">
      <formula>""" """</formula>
    </cfRule>
  </conditionalFormatting>
  <conditionalFormatting sqref="U44">
    <cfRule type="cellIs" dxfId="756" priority="40" stopIfTrue="1" operator="equal">
      <formula>""" """</formula>
    </cfRule>
  </conditionalFormatting>
  <conditionalFormatting sqref="AA44">
    <cfRule type="cellIs" dxfId="755" priority="39" stopIfTrue="1" operator="equal">
      <formula>""" """</formula>
    </cfRule>
  </conditionalFormatting>
  <conditionalFormatting sqref="AG44">
    <cfRule type="cellIs" dxfId="754" priority="38" stopIfTrue="1" operator="equal">
      <formula>""" """</formula>
    </cfRule>
  </conditionalFormatting>
  <conditionalFormatting sqref="H45">
    <cfRule type="cellIs" dxfId="753" priority="37" stopIfTrue="1" operator="equal">
      <formula>""" """</formula>
    </cfRule>
  </conditionalFormatting>
  <conditionalFormatting sqref="N45">
    <cfRule type="cellIs" dxfId="752" priority="36" stopIfTrue="1" operator="equal">
      <formula>""" """</formula>
    </cfRule>
  </conditionalFormatting>
  <conditionalFormatting sqref="T45">
    <cfRule type="cellIs" dxfId="751" priority="35" stopIfTrue="1" operator="equal">
      <formula>""" """</formula>
    </cfRule>
  </conditionalFormatting>
  <conditionalFormatting sqref="Z45">
    <cfRule type="cellIs" dxfId="750" priority="34" stopIfTrue="1" operator="equal">
      <formula>""" """</formula>
    </cfRule>
  </conditionalFormatting>
  <conditionalFormatting sqref="AF45">
    <cfRule type="cellIs" dxfId="749" priority="33" stopIfTrue="1" operator="equal">
      <formula>""" """</formula>
    </cfRule>
  </conditionalFormatting>
  <conditionalFormatting sqref="B13:Q13 S13:AK13 B14:AK16 B4:AK12">
    <cfRule type="timePeriod" dxfId="748" priority="55" timePeriod="today">
      <formula>FLOOR(B4,1)=TODAY()</formula>
    </cfRule>
  </conditionalFormatting>
  <conditionalFormatting sqref="B13:Q13 S13:AK13 B5:AK12">
    <cfRule type="containsText" dxfId="747" priority="32" operator="containsText" text="vuil">
      <formula>NOT(ISERROR(SEARCH("vuil",B5)))</formula>
    </cfRule>
  </conditionalFormatting>
  <conditionalFormatting sqref="B27:AK27 B28:Y36 AF28:AK36">
    <cfRule type="containsText" dxfId="746" priority="31" operator="containsText" text="vuil">
      <formula>NOT(ISERROR(SEARCH("vuil",B27)))</formula>
    </cfRule>
  </conditionalFormatting>
  <conditionalFormatting sqref="B43">
    <cfRule type="cellIs" dxfId="745" priority="30" stopIfTrue="1" operator="equal">
      <formula>""" """</formula>
    </cfRule>
  </conditionalFormatting>
  <conditionalFormatting sqref="C43:AK43">
    <cfRule type="cellIs" dxfId="744" priority="29" stopIfTrue="1" operator="equal">
      <formula>""" """</formula>
    </cfRule>
  </conditionalFormatting>
  <conditionalFormatting sqref="AG48:AG49">
    <cfRule type="expression" dxfId="743" priority="27">
      <formula>IF($X$51&lt;35,$X$51-35,"geen")</formula>
    </cfRule>
    <cfRule type="expression" dxfId="742" priority="28">
      <formula>IF($X$51&gt;35,$X$51-35,"geen")</formula>
    </cfRule>
  </conditionalFormatting>
  <conditionalFormatting sqref="X49:Y49">
    <cfRule type="containsText" dxfId="741" priority="25" operator="containsText" text="Geen">
      <formula>NOT(ISERROR(SEARCH("Geen",X49)))</formula>
    </cfRule>
    <cfRule type="cellIs" dxfId="740" priority="26" operator="greaterThan">
      <formula>0</formula>
    </cfRule>
  </conditionalFormatting>
  <conditionalFormatting sqref="X50:Y50">
    <cfRule type="containsText" dxfId="739" priority="23" operator="containsText" text="Geen">
      <formula>NOT(ISERROR(SEARCH("Geen",X50)))</formula>
    </cfRule>
    <cfRule type="cellIs" dxfId="738" priority="24" operator="greaterThan">
      <formula>0</formula>
    </cfRule>
  </conditionalFormatting>
  <conditionalFormatting sqref="X51:Y51">
    <cfRule type="containsText" dxfId="737" priority="21" operator="containsText" text="Geen">
      <formula>NOT(ISERROR(SEARCH("Geen",X51)))</formula>
    </cfRule>
    <cfRule type="cellIs" dxfId="736" priority="22" operator="greaterThan">
      <formula>0</formula>
    </cfRule>
  </conditionalFormatting>
  <conditionalFormatting sqref="X52:Y52">
    <cfRule type="containsText" dxfId="735" priority="19" operator="containsText" text="Geen">
      <formula>NOT(ISERROR(SEARCH("Geen",X52)))</formula>
    </cfRule>
    <cfRule type="cellIs" dxfId="734" priority="20" operator="greaterThan">
      <formula>0</formula>
    </cfRule>
  </conditionalFormatting>
  <conditionalFormatting sqref="X53:Y53">
    <cfRule type="containsText" dxfId="733" priority="17" operator="containsText" text="Geen">
      <formula>NOT(ISERROR(SEARCH("Geen",X53)))</formula>
    </cfRule>
    <cfRule type="cellIs" dxfId="732" priority="18" operator="greaterThan">
      <formula>0</formula>
    </cfRule>
  </conditionalFormatting>
  <conditionalFormatting sqref="Z28:AE36">
    <cfRule type="cellIs" dxfId="731" priority="15" stopIfTrue="1" operator="equal">
      <formula>""" """</formula>
    </cfRule>
  </conditionalFormatting>
  <conditionalFormatting sqref="Z28:AE36">
    <cfRule type="cellIs" dxfId="730" priority="4" operator="equal">
      <formula>"1/2VNM"</formula>
    </cfRule>
    <cfRule type="cellIs" dxfId="729" priority="5" operator="equal">
      <formula>"1/2VVM"</formula>
    </cfRule>
    <cfRule type="cellIs" dxfId="728" priority="6" operator="equal">
      <formula>"1/2KDNM"</formula>
    </cfRule>
    <cfRule type="cellIs" dxfId="727" priority="7" operator="equal">
      <formula>"1/2KDVM"</formula>
    </cfRule>
    <cfRule type="cellIs" dxfId="726" priority="10" operator="equal">
      <formula>"Z"</formula>
    </cfRule>
    <cfRule type="cellIs" dxfId="725" priority="12" operator="equal">
      <formula>"CV"</formula>
    </cfRule>
    <cfRule type="cellIs" dxfId="724" priority="13" operator="equal">
      <formula>"V"</formula>
    </cfRule>
  </conditionalFormatting>
  <conditionalFormatting sqref="Z28:AE36">
    <cfRule type="cellIs" dxfId="723" priority="11" operator="equal">
      <formula>"KD"</formula>
    </cfRule>
  </conditionalFormatting>
  <conditionalFormatting sqref="Z28:AE36">
    <cfRule type="cellIs" dxfId="722" priority="14" operator="equal">
      <formula>"F"</formula>
    </cfRule>
    <cfRule type="timePeriod" dxfId="721" priority="16" timePeriod="today">
      <formula>FLOOR(Z28,1)=TODAY()</formula>
    </cfRule>
  </conditionalFormatting>
  <conditionalFormatting sqref="Z28:AE36">
    <cfRule type="cellIs" dxfId="720" priority="9" operator="equal">
      <formula>"1/2CVNM"</formula>
    </cfRule>
  </conditionalFormatting>
  <conditionalFormatting sqref="Z28:AE36">
    <cfRule type="cellIs" dxfId="719" priority="8" operator="equal">
      <formula>"1/2CVVM"</formula>
    </cfRule>
  </conditionalFormatting>
  <conditionalFormatting sqref="Z28:AE36">
    <cfRule type="containsText" dxfId="718" priority="3" operator="containsText" text="vuil">
      <formula>NOT(ISERROR(SEARCH("vuil",Z28)))</formula>
    </cfRule>
  </conditionalFormatting>
  <conditionalFormatting sqref="B5:AK13">
    <cfRule type="cellIs" dxfId="717" priority="2" operator="equal">
      <formula>"wo"</formula>
    </cfRule>
  </conditionalFormatting>
  <conditionalFormatting sqref="C28:AK36">
    <cfRule type="cellIs" dxfId="716" priority="1" operator="equal">
      <formula>"wo"</formula>
    </cfRule>
  </conditionalFormatting>
  <dataValidations disablePrompts="1" count="3">
    <dataValidation type="whole" allowBlank="1" showInputMessage="1" showErrorMessage="1" errorTitle="Fout" error="Vul hier het dagnummer in. (1 - 31)" sqref="T40">
      <formula1>1</formula1>
      <formula2>31</formula2>
    </dataValidation>
    <dataValidation type="whole" allowBlank="1" showInputMessage="1" showErrorMessage="1" errorTitle="Fout" error="Vul hier het maandnummer in. (1 - 12)" sqref="U40">
      <formula1>1</formula1>
      <formula2>12</formula2>
    </dataValidation>
    <dataValidation type="whole" allowBlank="1" showInputMessage="1" showErrorMessage="1" sqref="B1">
      <formula1>1900</formula1>
      <formula2>2200</formula2>
    </dataValidation>
  </dataValidations>
  <printOptions horizontalCentered="1"/>
  <pageMargins left="0.23622047244094491" right="0.23622047244094491" top="0.39370078740157483" bottom="0.31496062992125984" header="0.27559055118110237" footer="0.19685039370078741"/>
  <pageSetup paperSize="9" scale="68" orientation="landscape" r:id="rId1"/>
  <headerFooter alignWithMargins="0"/>
  <ignoredErrors>
    <ignoredError sqref="T6:AL6 R6 B8:Q12 H3:AL3 B14:Q19 B13:D13 F13:I13 K13:O13 R16:R18 Q13 T14:AL19 T13 V13:Z13 T39:Y39 T38:Y38 AK38:AL38 T8:AL8 T7:AB7 AD7:AH7 T10:AL10 T9:AB9 AD9:AH9 T12:AL12 T11:AB11 AD11:AH11 AD13:AF13 AB13 AH13 AJ7:AL7 AJ9:AL9 AJ11:AL11 AJ13:AL13 B37:Q37 B36 G36 B29:Q29 B28 E28:G28 B31:Q31 B30 E30:G30 B33:Q33 B32 E32:G32 B35:Q35 B34 E34:G34 J28:O28 K30:O30 K32:O32 K34:O34 L36:O36 T35:Y35 T34 AF34:AH34 T37:Y37 T36 AG36:AH36 T29:Y29 T28 AF28:AI28 AE37:AL37 T27:Y27 T26:Z26 AE26:AL26 T31:Y31 T30 AF30:AI30 T33:Y33 T32 AF32:AH32 AF35:AL35 T41:AL44 T40:Y40 AA40:AL40 AE39:AL39 AE38:AI38 AF29:AL29 AE27:AL27 AF31:AL31 AF33:AL33 Z29:AD31 B21:Q22 B20:L20 M20 B24:Q27 B23:F23 P23:Q23 T21:AL25 AL20 AA36 AC36:AD36 V28:X28 V30:Y30 V32:Y32 V34:Y34 V36 Z35:AD35 AA34 AK28:AL28 AK36:AL36 AK30:AL30 AK32:AL32 AK34:AL34 AC34:AD34 Z33:AD33 Z32:AA32 AC32:AD32 Y36 Q28 Q30 Q32 Q34 Q36 B39:Q45 B38:O38 Q38 B6"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3553" r:id="rId4" name="Spinner 1">
              <controlPr locked="0" defaultSize="0" print="0" autoPict="0">
                <anchor moveWithCells="1" sizeWithCells="1">
                  <from>
                    <xdr:col>0</xdr:col>
                    <xdr:colOff>142875</xdr:colOff>
                    <xdr:row>0</xdr:row>
                    <xdr:rowOff>57150</xdr:rowOff>
                  </from>
                  <to>
                    <xdr:col>0</xdr:col>
                    <xdr:colOff>381000</xdr:colOff>
                    <xdr:row>1</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E115"/>
  <sheetViews>
    <sheetView showGridLines="0" showZeros="0" zoomScaleNormal="100" workbookViewId="0">
      <pane xSplit="1" topLeftCell="B1" activePane="topRight" state="frozen"/>
      <selection pane="topRight" activeCell="B3" sqref="B3"/>
    </sheetView>
  </sheetViews>
  <sheetFormatPr defaultColWidth="9.140625" defaultRowHeight="13.5" customHeight="1" x14ac:dyDescent="0.2"/>
  <cols>
    <col min="1" max="1" width="15" style="91" customWidth="1"/>
    <col min="2" max="2" width="4.7109375" style="91" customWidth="1"/>
    <col min="3" max="37" width="4.7109375" style="416" customWidth="1"/>
    <col min="38" max="39" width="4.5703125" style="416" customWidth="1"/>
    <col min="40" max="42" width="4.85546875" style="416" customWidth="1"/>
    <col min="43" max="44" width="4.85546875" style="88" customWidth="1"/>
    <col min="45" max="5228" width="4.85546875" style="416" customWidth="1"/>
    <col min="5229" max="5229" width="0" style="416" hidden="1" customWidth="1"/>
    <col min="5230" max="16384" width="9.140625" style="416"/>
  </cols>
  <sheetData>
    <row r="1" spans="1:44" s="87" customFormat="1" ht="21.75" customHeight="1" x14ac:dyDescent="0.2">
      <c r="A1" s="15"/>
      <c r="B1" s="17"/>
      <c r="C1" s="445">
        <f ca="1">TODAY()</f>
        <v>42659</v>
      </c>
      <c r="D1" s="437"/>
      <c r="E1" s="437"/>
      <c r="G1" s="87">
        <f ca="1">WEEKNUM(C1,1)</f>
        <v>43</v>
      </c>
      <c r="T1" s="18"/>
      <c r="AL1" s="88"/>
    </row>
    <row r="2" spans="1:44" ht="16.5" customHeight="1" thickBot="1" x14ac:dyDescent="0.25">
      <c r="A2" s="95">
        <f>jaar</f>
        <v>2017</v>
      </c>
      <c r="B2" s="6">
        <f>DATEVALUE("01/01/"&amp;$A$2)</f>
        <v>42736</v>
      </c>
      <c r="C2" s="9"/>
      <c r="D2" s="10"/>
      <c r="E2" s="10"/>
      <c r="F2" s="10"/>
      <c r="G2" s="10"/>
      <c r="H2" s="7">
        <f>DATEVALUE("01/02/"&amp;$A$2)</f>
        <v>42767</v>
      </c>
      <c r="I2" s="11"/>
      <c r="J2" s="87"/>
      <c r="K2" s="87"/>
      <c r="L2" s="87"/>
      <c r="M2" s="87"/>
      <c r="N2" s="7">
        <f>DATEVALUE("01/03/"&amp;$A$2)</f>
        <v>42795</v>
      </c>
      <c r="O2" s="11"/>
      <c r="P2" s="87"/>
      <c r="Q2" s="87"/>
      <c r="R2" s="87"/>
      <c r="S2" s="87"/>
      <c r="T2" s="8">
        <f>DATEVALUE("01/04/"&amp;$A$2)</f>
        <v>42826</v>
      </c>
      <c r="U2" s="13"/>
      <c r="V2" s="88"/>
      <c r="W2" s="88"/>
      <c r="X2" s="88"/>
      <c r="Y2" s="88"/>
      <c r="Z2" s="8">
        <f>DATEVALUE("01/05/"&amp;$A$2)</f>
        <v>42856</v>
      </c>
      <c r="AA2" s="13"/>
      <c r="AB2" s="88"/>
      <c r="AC2" s="88"/>
      <c r="AD2" s="88"/>
      <c r="AE2" s="88"/>
      <c r="AF2" s="8">
        <f>DATEVALUE("01/06/"&amp;$A$2)</f>
        <v>42887</v>
      </c>
      <c r="AG2" s="13"/>
      <c r="AH2" s="88"/>
      <c r="AI2" s="88"/>
      <c r="AJ2" s="88"/>
      <c r="AK2" s="88"/>
    </row>
    <row r="3" spans="1:44" ht="16.5" customHeight="1" x14ac:dyDescent="0.2">
      <c r="A3" s="16"/>
      <c r="B3" s="41">
        <f>1+INT((B2-DATE(YEAR(B2+4-WEEKDAY(B2+6)),1,5)+WEEKDAY(DATE(YEAR(B2+4-WEEKDAY(B2+6)),1,3)))/7)</f>
        <v>52</v>
      </c>
      <c r="C3" s="42">
        <f>IF(C4="","",1+INT((C4-DATE(YEAR(C4+4-WEEKDAY(C4+6)),1,5)+WEEKDAY(DATE(YEAR(C4+4-WEEKDAY(C4+6)),1,3)))/7))</f>
        <v>1</v>
      </c>
      <c r="D3" s="43">
        <f>IF(D4="","",1+INT((D4-DATE(YEAR(D4+4-WEEKDAY(D4+6)),1,5)+WEEKDAY(DATE(YEAR(D4+4-WEEKDAY(D4+6)),1,3)))/7))</f>
        <v>2</v>
      </c>
      <c r="E3" s="42">
        <f>IF(E4="","",1+INT((E4-DATE(YEAR(E4+4-WEEKDAY(E4+6)),1,5)+WEEKDAY(DATE(YEAR(E4+4-WEEKDAY(E4+6)),1,3)))/7))</f>
        <v>3</v>
      </c>
      <c r="F3" s="42">
        <f>IF(F4="","",1+INT((F4-DATE(YEAR(F4+4-WEEKDAY(F4+6)),1,5)+WEEKDAY(DATE(YEAR(F4+4-WEEKDAY(F4+6)),1,3)))/7))</f>
        <v>4</v>
      </c>
      <c r="G3" s="43">
        <f>IF(G4="","",1+INT((G4-DATE(YEAR(G4+4-WEEKDAY(G4+6)),1,5)+WEEKDAY(DATE(YEAR(G4+4-WEEKDAY(G4+6)),1,3)))/7))</f>
        <v>5</v>
      </c>
      <c r="H3" s="43">
        <f>1+INT((H2-DATE(YEAR(H2+4-WEEKDAY(H2+6)),1,5)+WEEKDAY(DATE(YEAR(H2+4-WEEKDAY(H2+6)),1,3)))/7)</f>
        <v>5</v>
      </c>
      <c r="I3" s="44">
        <f>IF(I4="","",1+INT((I4-DATE(YEAR(I4+4-WEEKDAY(I4+6)),1,5)+WEEKDAY(DATE(YEAR(I4+4-WEEKDAY(I4+6)),1,3)))/7))</f>
        <v>6</v>
      </c>
      <c r="J3" s="42">
        <f>IF(J4="","",1+INT((J4-DATE(YEAR(J4+4-WEEKDAY(J4+6)),1,5)+WEEKDAY(DATE(YEAR(J4+4-WEEKDAY(J4+6)),1,3)))/7))</f>
        <v>7</v>
      </c>
      <c r="K3" s="43">
        <f>IF(K4="","",1+INT((K4-DATE(YEAR(K4+4-WEEKDAY(K4+6)),1,5)+WEEKDAY(DATE(YEAR(K4+4-WEEKDAY(K4+6)),1,3)))/7))</f>
        <v>8</v>
      </c>
      <c r="L3" s="43">
        <f>IF(L4="","",1+INT((L4-DATE(YEAR(L4+4-WEEKDAY(L4+6)),1,5)+WEEKDAY(DATE(YEAR(L4+4-WEEKDAY(L4+6)),1,3)))/7))</f>
        <v>9</v>
      </c>
      <c r="M3" s="42" t="str">
        <f>IF(M4="","",1+INT((M4-DATE(YEAR(M4+4-WEEKDAY(M4+6)),1,5)+WEEKDAY(DATE(YEAR(M4+4-WEEKDAY(M4+6)),1,3)))/7))</f>
        <v/>
      </c>
      <c r="N3" s="43">
        <f>1+INT((N2-DATE(YEAR(N2+4-WEEKDAY(N2+6)),1,5)+WEEKDAY(DATE(YEAR(N2+4-WEEKDAY(N2+6)),1,3)))/7)</f>
        <v>9</v>
      </c>
      <c r="O3" s="44">
        <f>IF(O4="","",1+INT((O4-DATE(YEAR(O4+4-WEEKDAY(O4+6)),1,5)+WEEKDAY(DATE(YEAR(O4+4-WEEKDAY(O4+6)),1,3)))/7))</f>
        <v>10</v>
      </c>
      <c r="P3" s="42">
        <f>IF(P4="","",1+INT((P4-DATE(YEAR(P4+4-WEEKDAY(P4+6)),1,5)+WEEKDAY(DATE(YEAR(P4+4-WEEKDAY(P4+6)),1,3)))/7))</f>
        <v>11</v>
      </c>
      <c r="Q3" s="43">
        <f>IF(Q4="","",1+INT((Q4-DATE(YEAR(Q4+4-WEEKDAY(Q4+6)),1,5)+WEEKDAY(DATE(YEAR(Q4+4-WEEKDAY(Q4+6)),1,3)))/7))</f>
        <v>12</v>
      </c>
      <c r="R3" s="43">
        <f>IF(R4="","",1+INT((R4-DATE(YEAR(R4+4-WEEKDAY(R4+6)),1,5)+WEEKDAY(DATE(YEAR(R4+4-WEEKDAY(R4+6)),1,3)))/7))</f>
        <v>13</v>
      </c>
      <c r="S3" s="42" t="str">
        <f>IF(S4="","",1+INT((S4-DATE(YEAR(S4+4-WEEKDAY(S4+6)),1,5)+WEEKDAY(DATE(YEAR(S4+4-WEEKDAY(S4+6)),1,3)))/7))</f>
        <v/>
      </c>
      <c r="T3" s="45">
        <f>1+INT((T2-DATE(YEAR(T2+4-WEEKDAY(T2+6)),1,5)+WEEKDAY(DATE(YEAR(T2+4-WEEKDAY(T2+6)),1,3)))/7)</f>
        <v>13</v>
      </c>
      <c r="U3" s="46">
        <f>IF(U4="","",1+INT((U4-DATE(YEAR(U4+4-WEEKDAY(U4+6)),1,5)+WEEKDAY(DATE(YEAR(U4+4-WEEKDAY(U4+6)),1,3)))/7))</f>
        <v>14</v>
      </c>
      <c r="V3" s="45">
        <f>IF(V4="","",1+INT((V4-DATE(YEAR(V4+4-WEEKDAY(V4+6)),1,5)+WEEKDAY(DATE(YEAR(V4+4-WEEKDAY(V4+6)),1,3)))/7))</f>
        <v>15</v>
      </c>
      <c r="W3" s="46">
        <f>IF(W4="","",1+INT((W4-DATE(YEAR(W4+4-WEEKDAY(W4+6)),1,5)+WEEKDAY(DATE(YEAR(W4+4-WEEKDAY(W4+6)),1,3)))/7))</f>
        <v>16</v>
      </c>
      <c r="X3" s="45">
        <f>IF(X4="","",1+INT((X4-DATE(YEAR(X4+4-WEEKDAY(X4+6)),1,5)+WEEKDAY(DATE(YEAR(X4+4-WEEKDAY(X4+6)),1,3)))/7))</f>
        <v>17</v>
      </c>
      <c r="Y3" s="45" t="str">
        <f>IF(Y4="","",1+INT((Y4-DATE(YEAR(Y4+4-WEEKDAY(Y4+6)),1,5)+WEEKDAY(DATE(YEAR(Y4+4-WEEKDAY(Y4+6)),1,3)))/7))</f>
        <v/>
      </c>
      <c r="Z3" s="47">
        <f>1+INT((Z2-DATE(YEAR(Z2+4-WEEKDAY(Z2+6)),1,5)+WEEKDAY(DATE(YEAR(Z2+4-WEEKDAY(Z2+6)),1,3)))/7)</f>
        <v>18</v>
      </c>
      <c r="AA3" s="45">
        <f>IF(AA4="","",1+INT((AA4-DATE(YEAR(AA4+4-WEEKDAY(AA4+6)),1,5)+WEEKDAY(DATE(YEAR(AA4+4-WEEKDAY(AA4+6)),1,3)))/7))</f>
        <v>19</v>
      </c>
      <c r="AB3" s="47">
        <f>IF(AB4="","",1+INT((AB4-DATE(YEAR(AB4+4-WEEKDAY(AB4+6)),1,5)+WEEKDAY(DATE(YEAR(AB4+4-WEEKDAY(AB4+6)),1,3)))/7))</f>
        <v>20</v>
      </c>
      <c r="AC3" s="46">
        <f>IF(AC4="","",1+INT((AC4-DATE(YEAR(AC4+4-WEEKDAY(AC4+6)),1,5)+WEEKDAY(DATE(YEAR(AC4+4-WEEKDAY(AC4+6)),1,3)))/7))</f>
        <v>21</v>
      </c>
      <c r="AD3" s="45">
        <f>IF(AD4="","",1+INT((AD4-DATE(YEAR(AD4+4-WEEKDAY(AD4+6)),1,5)+WEEKDAY(DATE(YEAR(AD4+4-WEEKDAY(AD4+6)),1,3)))/7))</f>
        <v>22</v>
      </c>
      <c r="AE3" s="45" t="str">
        <f>IF(AE4="","",1+INT((AE4-DATE(YEAR(AE4+4-WEEKDAY(AE4+6)),1,5)+WEEKDAY(DATE(YEAR(AE4+4-WEEKDAY(AE4+6)),1,3)))/7))</f>
        <v/>
      </c>
      <c r="AF3" s="47">
        <f>1+INT((AF2-DATE(YEAR(AF2+4-WEEKDAY(AF2+6)),1,5)+WEEKDAY(DATE(YEAR(AF2+4-WEEKDAY(AF2+6)),1,3)))/7)</f>
        <v>22</v>
      </c>
      <c r="AG3" s="45">
        <f>IF(AG4="","",1+INT((AG4-DATE(YEAR(AG4+4-WEEKDAY(AG4+6)),1,5)+WEEKDAY(DATE(YEAR(AG4+4-WEEKDAY(AG4+6)),1,3)))/7))</f>
        <v>23</v>
      </c>
      <c r="AH3" s="47">
        <f>IF(AH4="","",1+INT((AH4-DATE(YEAR(AH4+4-WEEKDAY(AH4+6)),1,5)+WEEKDAY(DATE(YEAR(AH4+4-WEEKDAY(AH4+6)),1,3)))/7))</f>
        <v>24</v>
      </c>
      <c r="AI3" s="46">
        <f>IF(AI4="","",1+INT((AI4-DATE(YEAR(AI4+4-WEEKDAY(AI4+6)),1,5)+WEEKDAY(DATE(YEAR(AI4+4-WEEKDAY(AI4+6)),1,3)))/7))</f>
        <v>25</v>
      </c>
      <c r="AJ3" s="45">
        <f>IF(AJ4="","",1+INT((AJ4-DATE(YEAR(AJ4+4-WEEKDAY(AJ4+6)),1,5)+WEEKDAY(DATE(YEAR(AJ4+4-WEEKDAY(AJ4+6)),1,3)))/7))</f>
        <v>26</v>
      </c>
      <c r="AK3" s="121" t="str">
        <f>IF(AK4="","",1+INT((AK4-DATE(YEAR(AK4+4-WEEKDAY(AK4+6)),1,5)+WEEKDAY(DATE(YEAR(AK4+4-WEEKDAY(AK4+6)),1,3)))/7))</f>
        <v/>
      </c>
      <c r="AM3" s="416" t="str">
        <f>+TEXT(A2,"dddd")</f>
        <v>zondag</v>
      </c>
      <c r="AQ3" s="416"/>
      <c r="AR3" s="416"/>
    </row>
    <row r="4" spans="1:44" s="87" customFormat="1" ht="12" customHeight="1" x14ac:dyDescent="0.2">
      <c r="A4" s="19" t="s">
        <v>0</v>
      </c>
      <c r="B4" s="34" t="str">
        <f>IF(TEXT(B2,"dddd")=$A4,B2,"")</f>
        <v/>
      </c>
      <c r="C4" s="29">
        <f>B16+1</f>
        <v>42737</v>
      </c>
      <c r="D4" s="3">
        <f>C16+1</f>
        <v>42744</v>
      </c>
      <c r="E4" s="29">
        <f>D16+1</f>
        <v>42751</v>
      </c>
      <c r="F4" s="466">
        <f>IF(AND(E16&lt;&gt;"",IF(ISERROR(TEXT(E16+1,"mmm")),"",TEXT(E16+1,"mmm"))=TEXT(B2,"mmm")),E16+1,"")</f>
        <v>42758</v>
      </c>
      <c r="G4" s="174">
        <f>IF(AND(F16&lt;&gt;"",IF(ISERROR(TEXT(F16+1,"mmm")),"",TEXT(F16+1,"mmm"))=TEXT(B2,"mmm")),F16+1,"")</f>
        <v>42765</v>
      </c>
      <c r="H4" s="3" t="str">
        <f>IF(TEXT(H2,"dddd")=$A4,H2,"")</f>
        <v/>
      </c>
      <c r="I4" s="29">
        <f>H16+1</f>
        <v>42772</v>
      </c>
      <c r="J4" s="29">
        <f>I16+1</f>
        <v>42779</v>
      </c>
      <c r="K4" s="419">
        <f>J16+1</f>
        <v>42786</v>
      </c>
      <c r="L4" s="3">
        <f>IF(AND(K16&lt;&gt;"",IF(ISERROR(TEXT(K16+1,"mmm")),"",TEXT(K16+1,"mmm"))=TEXT(H2,"mmm")),K16+1,"")</f>
        <v>42793</v>
      </c>
      <c r="M4" s="24" t="str">
        <f>IF(AND(L16&lt;&gt;"",IF(ISERROR(TEXT(L16+1,"mmm")),"",TEXT(L16+1,"mmm"))=TEXT(H2,"mmm")),L16+1,"")</f>
        <v/>
      </c>
      <c r="N4" s="34" t="str">
        <f>IF(TEXT(N2,"dddd")=$A4,N2,"")</f>
        <v/>
      </c>
      <c r="O4" s="29">
        <f>N16+1</f>
        <v>42800</v>
      </c>
      <c r="P4" s="29">
        <f>O16+1</f>
        <v>42807</v>
      </c>
      <c r="Q4" s="155">
        <f>P16+1</f>
        <v>42814</v>
      </c>
      <c r="R4" s="3">
        <f>IF(AND(Q16&lt;&gt;"",IF(ISERROR(TEXT(Q16+1,"mmm")),"",TEXT(Q16+1,"mmm"))=TEXT(N2,"mmm")),Q16+1,"")</f>
        <v>42821</v>
      </c>
      <c r="S4" s="35" t="str">
        <f>IF(AND(R16&lt;&gt;"",IF(ISERROR(TEXT(R16+1,"mmm")),"",TEXT(R16+1,"mmm"))=TEXT(N2,"mmm")),R16+1,"")</f>
        <v/>
      </c>
      <c r="T4" s="3" t="str">
        <f>IF(TEXT(T2,"dddd")=$A4,T2,"")</f>
        <v/>
      </c>
      <c r="U4" s="29">
        <f>T16+1</f>
        <v>42828</v>
      </c>
      <c r="V4" s="29">
        <f>U16+1</f>
        <v>42835</v>
      </c>
      <c r="W4" s="155">
        <f>V16+1</f>
        <v>42842</v>
      </c>
      <c r="X4" s="3">
        <f>IF(AND(W16&lt;&gt;"",IF(ISERROR(TEXT(W16+1,"mmm")),"",TEXT(W16+1,"mmm"))=TEXT(T2,"mmm")),W16+1,"")</f>
        <v>42849</v>
      </c>
      <c r="Y4" s="24" t="str">
        <f>IF(AND(X16&lt;&gt;"",IF(ISERROR(TEXT(X16+1,"mmm")),"",TEXT(X16+1,"mmm"))=TEXT(T2,"mmm")),X16+1,"")</f>
        <v/>
      </c>
      <c r="Z4" s="34">
        <f>IF(TEXT(Z2,"dddd")=$A4,Z2,"")</f>
        <v>42856</v>
      </c>
      <c r="AA4" s="29">
        <f>Z16+1</f>
        <v>42863</v>
      </c>
      <c r="AB4" s="155">
        <f>AA16+1</f>
        <v>42870</v>
      </c>
      <c r="AC4" s="155">
        <f>AB16+1</f>
        <v>42877</v>
      </c>
      <c r="AD4" s="3">
        <f>IF(AND(AC16&lt;&gt;"",IF(ISERROR(TEXT(AC16+1,"mmm")),"",TEXT(AC16+1,"mmm"))=TEXT(Z2,"mmm")),AC16+1,"")</f>
        <v>42884</v>
      </c>
      <c r="AE4" s="35" t="str">
        <f>IF(AND(AD16&lt;&gt;"",IF(ISERROR(TEXT(AD16+1,"mmm")),"",TEXT(AD16+1,"mmm"))=TEXT(Z2,"mmm")),AD16+1,"")</f>
        <v/>
      </c>
      <c r="AF4" s="3" t="str">
        <f>IF(TEXT(AF2,"dddd")=$A4,AF2,"")</f>
        <v/>
      </c>
      <c r="AG4" s="29">
        <f>AF16+1</f>
        <v>42891</v>
      </c>
      <c r="AH4" s="3">
        <f>AG16+1</f>
        <v>42898</v>
      </c>
      <c r="AI4" s="29">
        <f>AH16+1</f>
        <v>42905</v>
      </c>
      <c r="AJ4" s="3">
        <f>IF(AND(AI16&lt;&gt;"",IF(ISERROR(TEXT(AI16+1,"mmm")),"",TEXT(AI16+1,"mmm"))=TEXT(AF2,"mmm")),AI16+1,"")</f>
        <v>42912</v>
      </c>
      <c r="AK4" s="35" t="str">
        <f>IF(AND(AJ16&lt;&gt;"",IF(ISERROR(TEXT(AJ16+1,"mmm")),"",TEXT(AJ16+1,"mmm"))=TEXT(AF2,"mmm")),AJ16+1,"")</f>
        <v/>
      </c>
      <c r="AM4"/>
      <c r="AO4" s="87">
        <v>0</v>
      </c>
    </row>
    <row r="5" spans="1:44" s="87" customFormat="1" ht="12" customHeight="1" x14ac:dyDescent="0.2">
      <c r="A5" s="12"/>
      <c r="B5" s="32"/>
      <c r="C5" s="28"/>
      <c r="D5" s="86"/>
      <c r="E5" s="28"/>
      <c r="F5" s="28"/>
      <c r="G5" s="175"/>
      <c r="H5" s="86"/>
      <c r="I5" s="28"/>
      <c r="J5" s="28"/>
      <c r="K5" s="273"/>
      <c r="L5" s="86"/>
      <c r="M5" s="25"/>
      <c r="N5" s="32"/>
      <c r="O5" s="28"/>
      <c r="P5" s="28"/>
      <c r="Q5" s="156"/>
      <c r="R5" s="86" t="str">
        <f>IF(ISNA(VLOOKUP(R4,feestdagen,5,0))=TRUE," ","F")</f>
        <v xml:space="preserve"> </v>
      </c>
      <c r="S5" s="33"/>
      <c r="T5" s="86" t="str">
        <f>IF(ISNA(VLOOKUP(T4,feestdagen,5,0))=TRUE," ","F")</f>
        <v xml:space="preserve"> </v>
      </c>
      <c r="U5" s="28" t="str">
        <f>IF(ISNA(VLOOKUP(U4,feestdagen,5,0))=TRUE," ","F")</f>
        <v xml:space="preserve"> </v>
      </c>
      <c r="V5" s="28" t="str">
        <f>IF(ISNA(VLOOKUP(V4,feestdagen,5,0))=TRUE," ","F")</f>
        <v xml:space="preserve"> </v>
      </c>
      <c r="W5" s="156" t="str">
        <f>IF(ISNA(VLOOKUP(W4,feestdagen,5,0))=TRUE," ","F")</f>
        <v>F</v>
      </c>
      <c r="X5" s="86"/>
      <c r="Y5" s="25"/>
      <c r="Z5" s="32" t="str">
        <f t="shared" ref="Z5:AH5" si="0">IF(ISNA(VLOOKUP(Z4,feestdagen,5,0))=TRUE," ","F")</f>
        <v>F</v>
      </c>
      <c r="AA5" s="28" t="str">
        <f t="shared" si="0"/>
        <v xml:space="preserve"> </v>
      </c>
      <c r="AB5" s="156" t="str">
        <f t="shared" si="0"/>
        <v xml:space="preserve"> </v>
      </c>
      <c r="AC5" s="156" t="str">
        <f t="shared" si="0"/>
        <v xml:space="preserve"> </v>
      </c>
      <c r="AD5" s="86" t="str">
        <f t="shared" si="0"/>
        <v xml:space="preserve"> </v>
      </c>
      <c r="AE5" s="33" t="str">
        <f t="shared" si="0"/>
        <v xml:space="preserve"> </v>
      </c>
      <c r="AF5" s="86" t="str">
        <f t="shared" si="0"/>
        <v xml:space="preserve"> </v>
      </c>
      <c r="AG5" s="28" t="str">
        <f t="shared" si="0"/>
        <v>F</v>
      </c>
      <c r="AH5" s="86" t="str">
        <f t="shared" si="0"/>
        <v xml:space="preserve"> </v>
      </c>
      <c r="AI5" s="28"/>
      <c r="AJ5" s="86"/>
      <c r="AK5" s="33"/>
      <c r="AM5"/>
    </row>
    <row r="6" spans="1:44" ht="12" customHeight="1" x14ac:dyDescent="0.2">
      <c r="A6" s="19" t="s">
        <v>1</v>
      </c>
      <c r="B6" s="34" t="str">
        <f>IF(AND(B4="",TEXT(B2,"dddd")=$A6),B2,IF(AND(B4&lt;&gt;""),B4+1,""))</f>
        <v/>
      </c>
      <c r="C6" s="29">
        <f>C4+1</f>
        <v>42738</v>
      </c>
      <c r="D6" s="3">
        <f>D4+1</f>
        <v>42745</v>
      </c>
      <c r="E6" s="29">
        <f>E4+1</f>
        <v>42752</v>
      </c>
      <c r="F6" s="29">
        <f>IF(AND(F4&lt;&gt;"",IF(ISERROR(TEXT(F4+1,"mmm")),"",TEXT(F4+1,"mmm"))=TEXT(B2,"mmm")),F4+1,"")</f>
        <v>42759</v>
      </c>
      <c r="G6" s="174">
        <f>IF(AND(G4&lt;&gt;"",IF(ISERROR(TEXT(G4+1,"mmm")),"",TEXT(G4+1,"mmm"))=TEXT(B2,"mmm")),G4+1,"")</f>
        <v>42766</v>
      </c>
      <c r="H6" s="3" t="str">
        <f>IF(AND(H4="",TEXT(H2,"dddd")=$A6),H2,IF(AND(H4&lt;&gt;""),H4+1,""))</f>
        <v/>
      </c>
      <c r="I6" s="29">
        <f>I4+1</f>
        <v>42773</v>
      </c>
      <c r="J6" s="29">
        <f>J4+1</f>
        <v>42780</v>
      </c>
      <c r="K6" s="155">
        <f>K4+1</f>
        <v>42787</v>
      </c>
      <c r="L6" s="3">
        <f>IF(AND(L4&lt;&gt;"",IF(ISERROR(TEXT(L4+1,"mmm")),"",TEXT(L4+1,"mmm"))=TEXT(H2,"mmm")),L4+1,"")</f>
        <v>42794</v>
      </c>
      <c r="M6" s="24" t="str">
        <f>IF(AND(M4&lt;&gt;"",IF(ISERROR(TEXT(M4+1,"mmm")),"",TEXT(M4+1,"mmm"))=TEXT(H2,"mmm")),M4+1,"")</f>
        <v/>
      </c>
      <c r="N6" s="34" t="str">
        <f>IF(AND(N4="",TEXT(N2,"dddd")=$A6),N2,IF(AND(N4&lt;&gt;""),N4+1,""))</f>
        <v/>
      </c>
      <c r="O6" s="29">
        <f>O4+1</f>
        <v>42801</v>
      </c>
      <c r="P6" s="29">
        <f>P4+1</f>
        <v>42808</v>
      </c>
      <c r="Q6" s="155">
        <f>Q4+1</f>
        <v>42815</v>
      </c>
      <c r="R6" s="3">
        <f>IF(AND(R4&lt;&gt;"",IF(ISERROR(TEXT(R4+1,"mmm")),"",TEXT(R4+1,"mmm"))=TEXT(N2,"mmm")),R4+1,"")</f>
        <v>42822</v>
      </c>
      <c r="S6" s="35" t="str">
        <f>IF(AND(S4&lt;&gt;"",IF(ISERROR(TEXT(S4+1,"mmm")),"",TEXT(S4+1,"mmm"))=TEXT(N2,"mmm")),S4+1,"")</f>
        <v/>
      </c>
      <c r="T6" s="3" t="str">
        <f>IF(AND(T4="",TEXT(T2,"dddd")=$A6),T2,IF(AND(T4&lt;&gt;""),T4+1,""))</f>
        <v/>
      </c>
      <c r="U6" s="29">
        <f>U4+1</f>
        <v>42829</v>
      </c>
      <c r="V6" s="29">
        <f>V4+1</f>
        <v>42836</v>
      </c>
      <c r="W6" s="155">
        <f>W4+1</f>
        <v>42843</v>
      </c>
      <c r="X6" s="3">
        <f>IF(AND(X4&lt;&gt;"",IF(ISERROR(TEXT(X4+1,"mmm")),"",TEXT(X4+1,"mmm"))=TEXT(T2,"mmm")),X4+1,"")</f>
        <v>42850</v>
      </c>
      <c r="Y6" s="24" t="str">
        <f>IF(AND(Y4&lt;&gt;"",IF(ISERROR(TEXT(Y4+1,"mmm")),"",TEXT(Y4+1,"mmm"))=TEXT(T2,"mmm")),Y4+1,"")</f>
        <v/>
      </c>
      <c r="Z6" s="34">
        <f>IF(AND(Z4="",TEXT(Z2,"dddd")=$A6),Z2,IF(AND(Z4&lt;&gt;""),Z4+1,""))</f>
        <v>42857</v>
      </c>
      <c r="AA6" s="29">
        <f>AA4+1</f>
        <v>42864</v>
      </c>
      <c r="AB6" s="155">
        <f>AB4+1</f>
        <v>42871</v>
      </c>
      <c r="AC6" s="155">
        <f>AC4+1</f>
        <v>42878</v>
      </c>
      <c r="AD6" s="3">
        <f>IF(AND(AD4&lt;&gt;"",IF(ISERROR(TEXT(AD4+1,"mmm")),"",TEXT(AD4+1,"mmm"))=TEXT(Z2,"mmm")),AD4+1,"")</f>
        <v>42885</v>
      </c>
      <c r="AE6" s="35" t="str">
        <f>IF(AND(AE4&lt;&gt;"",IF(ISERROR(TEXT(AE4+1,"mmm")),"",TEXT(AE4+1,"mmm"))=TEXT(Z2,"mmm")),AE4+1,"")</f>
        <v/>
      </c>
      <c r="AF6" s="3" t="str">
        <f>IF(AND(AF4="",TEXT(AF2,"dddd")=$A6),AF2,IF(AND(AF4&lt;&gt;""),AF4+1,""))</f>
        <v/>
      </c>
      <c r="AG6" s="29">
        <f>AG4+1</f>
        <v>42892</v>
      </c>
      <c r="AH6" s="3">
        <f>AH4+1</f>
        <v>42899</v>
      </c>
      <c r="AI6" s="29">
        <f>AI4+1</f>
        <v>42906</v>
      </c>
      <c r="AJ6" s="3">
        <f>IF(AND(AJ4&lt;&gt;"",IF(ISERROR(TEXT(AJ4+1,"mmm")),"",TEXT(AJ4+1,"mmm"))=TEXT(AF2,"mmm")),AJ4+1,"")</f>
        <v>42913</v>
      </c>
      <c r="AK6" s="35" t="str">
        <f>IF(AND(AK4&lt;&gt;"",IF(ISERROR(TEXT(AK4+1,"mmm")),"",TEXT(AK4+1,"mmm"))=TEXT(AF2,"mmm")),AK4+1,"")</f>
        <v/>
      </c>
      <c r="AM6"/>
      <c r="AN6" s="87"/>
    </row>
    <row r="7" spans="1:44" s="87" customFormat="1" ht="12" customHeight="1" x14ac:dyDescent="0.2">
      <c r="A7" s="12"/>
      <c r="B7" s="32" t="str">
        <f>IF(ISNA(VLOOKUP(B6,feestdagen,5,0))=TRUE," ","F")</f>
        <v xml:space="preserve"> </v>
      </c>
      <c r="C7" s="28"/>
      <c r="D7" s="86"/>
      <c r="E7" s="28"/>
      <c r="F7" s="28"/>
      <c r="G7" s="175"/>
      <c r="H7" s="86"/>
      <c r="I7" s="28"/>
      <c r="J7" s="28"/>
      <c r="K7" s="156"/>
      <c r="L7" s="86"/>
      <c r="M7" s="25"/>
      <c r="N7" s="32"/>
      <c r="O7" s="28"/>
      <c r="P7" s="28"/>
      <c r="Q7" s="156"/>
      <c r="R7" s="86" t="str">
        <f>IF(ISNA(VLOOKUP(R6,feestdagen,5,0))=TRUE," ","F")</f>
        <v xml:space="preserve"> </v>
      </c>
      <c r="S7" s="33"/>
      <c r="T7" s="86" t="str">
        <f>IF(ISNA(VLOOKUP(T6,feestdagen,5,0))=TRUE," ","F")</f>
        <v xml:space="preserve"> </v>
      </c>
      <c r="U7" s="28" t="str">
        <f>IF(ISNA(VLOOKUP(U6,feestdagen,5,0))=TRUE," ","F")</f>
        <v xml:space="preserve"> </v>
      </c>
      <c r="V7" s="28" t="str">
        <f>IF(ISNA(VLOOKUP(V6,feestdagen,5,0))=TRUE," ","F")</f>
        <v xml:space="preserve"> </v>
      </c>
      <c r="W7" s="156" t="str">
        <f>IF(ISNA(VLOOKUP(W6,feestdagen,5,0))=TRUE," ","F")</f>
        <v xml:space="preserve"> </v>
      </c>
      <c r="X7" s="86"/>
      <c r="Y7" s="25"/>
      <c r="Z7" s="32" t="str">
        <f t="shared" ref="Z7:AH7" si="1">IF(ISNA(VLOOKUP(Z6,feestdagen,5,0))=TRUE," ","F")</f>
        <v xml:space="preserve"> </v>
      </c>
      <c r="AA7" s="28" t="str">
        <f t="shared" si="1"/>
        <v xml:space="preserve"> </v>
      </c>
      <c r="AB7" s="156" t="str">
        <f t="shared" si="1"/>
        <v xml:space="preserve"> </v>
      </c>
      <c r="AC7" s="156" t="str">
        <f t="shared" si="1"/>
        <v xml:space="preserve"> </v>
      </c>
      <c r="AD7" s="86" t="str">
        <f t="shared" si="1"/>
        <v xml:space="preserve"> </v>
      </c>
      <c r="AE7" s="33" t="str">
        <f t="shared" si="1"/>
        <v xml:space="preserve"> </v>
      </c>
      <c r="AF7" s="86" t="str">
        <f t="shared" si="1"/>
        <v xml:space="preserve"> </v>
      </c>
      <c r="AG7" s="28" t="str">
        <f t="shared" si="1"/>
        <v xml:space="preserve"> </v>
      </c>
      <c r="AH7" s="86" t="str">
        <f t="shared" si="1"/>
        <v xml:space="preserve"> </v>
      </c>
      <c r="AI7" s="28"/>
      <c r="AJ7" s="86"/>
      <c r="AK7" s="33"/>
      <c r="AM7"/>
    </row>
    <row r="8" spans="1:44" ht="12" customHeight="1" x14ac:dyDescent="0.2">
      <c r="A8" s="19" t="s">
        <v>2</v>
      </c>
      <c r="B8" s="34" t="str">
        <f>IF(AND(B6="",TEXT(B2,"dddd")=$A8),B2,IF(AND(B6&lt;&gt;""),B6+1,""))</f>
        <v/>
      </c>
      <c r="C8" s="29">
        <f>C6+1</f>
        <v>42739</v>
      </c>
      <c r="D8" s="3">
        <f>D6+1</f>
        <v>42746</v>
      </c>
      <c r="E8" s="29">
        <f>E6+1</f>
        <v>42753</v>
      </c>
      <c r="F8" s="29">
        <f>IF(AND(F6&lt;&gt;"",IF(ISERROR(TEXT(F6+1,"mmm")),"",TEXT(F6+1,"mmm"))=TEXT(B2,"mmm")),F6+1,"")</f>
        <v>42760</v>
      </c>
      <c r="G8" s="174" t="str">
        <f>IF(AND(G6&lt;&gt;"",IF(ISERROR(TEXT(G6+1,"mmm")),"",TEXT(G6+1,"mmm"))=TEXT(B2,"mmm")),G6+1,"")</f>
        <v/>
      </c>
      <c r="H8" s="3">
        <f>IF(AND(H6="",TEXT(H2,"dddd")=$A8),H2,IF(AND(H6&lt;&gt;""),H6+1,""))</f>
        <v>42767</v>
      </c>
      <c r="I8" s="29">
        <f>I6+1</f>
        <v>42774</v>
      </c>
      <c r="J8" s="29">
        <f>J6+1</f>
        <v>42781</v>
      </c>
      <c r="K8" s="155">
        <f>K6+1</f>
        <v>42788</v>
      </c>
      <c r="L8" s="3" t="str">
        <f>IF(AND(L6&lt;&gt;"",IF(ISERROR(TEXT(L6+1,"mmm")),"",TEXT(L6+1,"mmm"))=TEXT(H2,"mmm")),L6+1,"")</f>
        <v/>
      </c>
      <c r="M8" s="24" t="str">
        <f>IF(AND(M6&lt;&gt;"",IF(ISERROR(TEXT(M6+1,"mmm")),"",TEXT(M6+1,"mmm"))=TEXT(H2,"mmm")),M6+1,"")</f>
        <v/>
      </c>
      <c r="N8" s="34">
        <f>IF(AND(N6="",TEXT(N2,"dddd")=$A8),N2,IF(AND(N6&lt;&gt;""),N6+1,""))</f>
        <v>42795</v>
      </c>
      <c r="O8" s="29">
        <f>O6+1</f>
        <v>42802</v>
      </c>
      <c r="P8" s="29">
        <f>P6+1</f>
        <v>42809</v>
      </c>
      <c r="Q8" s="155">
        <f>Q6+1</f>
        <v>42816</v>
      </c>
      <c r="R8" s="3">
        <f>IF(AND(R6&lt;&gt;"",IF(ISERROR(TEXT(R6+1,"mmm")),"",TEXT(R6+1,"mmm"))=TEXT(N2,"mmm")),R6+1,"")</f>
        <v>42823</v>
      </c>
      <c r="S8" s="35" t="str">
        <f>IF(AND(S6&lt;&gt;"",IF(ISERROR(TEXT(S6+1,"mmm")),"",TEXT(S6+1,"mmm"))=TEXT(N2,"mmm")),S6+1,"")</f>
        <v/>
      </c>
      <c r="T8" s="3" t="str">
        <f>IF(AND(T6="",TEXT(T2,"dddd")=$A8),T2,IF(AND(T6&lt;&gt;""),T6+1,""))</f>
        <v/>
      </c>
      <c r="U8" s="29">
        <f>U6+1</f>
        <v>42830</v>
      </c>
      <c r="V8" s="29">
        <f>V6+1</f>
        <v>42837</v>
      </c>
      <c r="W8" s="155">
        <f>W6+1</f>
        <v>42844</v>
      </c>
      <c r="X8" s="3">
        <f>IF(AND(X6&lt;&gt;"",IF(ISERROR(TEXT(X6+1,"mmm")),"",TEXT(X6+1,"mmm"))=TEXT(T2,"mmm")),X6+1,"")</f>
        <v>42851</v>
      </c>
      <c r="Y8" s="24" t="str">
        <f>IF(AND(Y6&lt;&gt;"",IF(ISERROR(TEXT(Y6+1,"mmm")),"",TEXT(Y6+1,"mmm"))=TEXT(T2,"mmm")),Y6+1,"")</f>
        <v/>
      </c>
      <c r="Z8" s="34">
        <f>IF(AND(Z6="",TEXT(Z2,"dddd")=$A8),Z2,IF(AND(Z6&lt;&gt;""),Z6+1,""))</f>
        <v>42858</v>
      </c>
      <c r="AA8" s="29">
        <f>AA6+1</f>
        <v>42865</v>
      </c>
      <c r="AB8" s="155">
        <f>AB6+1</f>
        <v>42872</v>
      </c>
      <c r="AC8" s="155">
        <f>AC6+1</f>
        <v>42879</v>
      </c>
      <c r="AD8" s="3">
        <f>IF(AND(AD6&lt;&gt;"",IF(ISERROR(TEXT(AD6+1,"mmm")),"",TEXT(AD6+1,"mmm"))=TEXT(Z2,"mmm")),AD6+1,"")</f>
        <v>42886</v>
      </c>
      <c r="AE8" s="35" t="str">
        <f>IF(AND(AE6&lt;&gt;"",IF(ISERROR(TEXT(AE6+1,"mmm")),"",TEXT(AE6+1,"mmm"))=TEXT(Z2,"mmm")),AE6+1,"")</f>
        <v/>
      </c>
      <c r="AF8" s="3" t="str">
        <f>IF(AND(AF6="",TEXT(AF2,"dddd")=$A8),AF2,IF(AND(AF6&lt;&gt;""),AF6+1,""))</f>
        <v/>
      </c>
      <c r="AG8" s="29">
        <f>AG6+1</f>
        <v>42893</v>
      </c>
      <c r="AH8" s="3">
        <f>AH6+1</f>
        <v>42900</v>
      </c>
      <c r="AI8" s="29">
        <f>AI6+1</f>
        <v>42907</v>
      </c>
      <c r="AJ8" s="3">
        <f>IF(AND(AJ6&lt;&gt;"",IF(ISERROR(TEXT(AJ6+1,"mmm")),"",TEXT(AJ6+1,"mmm"))=TEXT(AF2,"mmm")),AJ6+1,"")</f>
        <v>42914</v>
      </c>
      <c r="AK8" s="35" t="str">
        <f>IF(AND(AK6&lt;&gt;"",IF(ISERROR(TEXT(AK6+1,"mmm")),"",TEXT(AK6+1,"mmm"))=TEXT(AF2,"mmm")),AK6+1,"")</f>
        <v/>
      </c>
      <c r="AM8"/>
      <c r="AN8" s="87"/>
    </row>
    <row r="9" spans="1:44" s="87" customFormat="1" ht="12" customHeight="1" x14ac:dyDescent="0.2">
      <c r="A9" s="12"/>
      <c r="B9" s="32" t="str">
        <f>IF(ISNA(VLOOKUP(B8,feestdagen,5,0))=TRUE," ","F")</f>
        <v xml:space="preserve"> </v>
      </c>
      <c r="C9" s="28"/>
      <c r="D9" s="86"/>
      <c r="E9" s="28"/>
      <c r="F9" s="28"/>
      <c r="G9" s="175"/>
      <c r="H9" s="86"/>
      <c r="I9" s="28"/>
      <c r="J9" s="28"/>
      <c r="K9" s="156"/>
      <c r="L9" s="86"/>
      <c r="M9" s="25"/>
      <c r="N9" s="32"/>
      <c r="O9" s="28"/>
      <c r="P9" s="28"/>
      <c r="Q9" s="156"/>
      <c r="R9" s="86"/>
      <c r="S9" s="33"/>
      <c r="T9" s="86" t="str">
        <f>IF(ISNA(VLOOKUP(T8,feestdagen,5,0))=TRUE," ","F")</f>
        <v xml:space="preserve"> </v>
      </c>
      <c r="U9" s="28" t="str">
        <f>IF(ISNA(VLOOKUP(U8,feestdagen,5,0))=TRUE," ","F")</f>
        <v xml:space="preserve"> </v>
      </c>
      <c r="V9" s="28" t="str">
        <f>IF(ISNA(VLOOKUP(V8,feestdagen,5,0))=TRUE," ","F")</f>
        <v xml:space="preserve"> </v>
      </c>
      <c r="W9" s="156"/>
      <c r="X9" s="86"/>
      <c r="Y9" s="25"/>
      <c r="Z9" s="32" t="str">
        <f t="shared" ref="Z9:AG9" si="2">IF(ISNA(VLOOKUP(Z8,feestdagen,5,0))=TRUE," ","F")</f>
        <v xml:space="preserve"> </v>
      </c>
      <c r="AA9" s="28" t="str">
        <f t="shared" si="2"/>
        <v xml:space="preserve"> </v>
      </c>
      <c r="AB9" s="156" t="str">
        <f t="shared" si="2"/>
        <v xml:space="preserve"> </v>
      </c>
      <c r="AC9" s="156" t="str">
        <f t="shared" si="2"/>
        <v xml:space="preserve"> </v>
      </c>
      <c r="AD9" s="86" t="str">
        <f t="shared" si="2"/>
        <v xml:space="preserve"> </v>
      </c>
      <c r="AE9" s="33" t="str">
        <f t="shared" si="2"/>
        <v xml:space="preserve"> </v>
      </c>
      <c r="AF9" s="86" t="str">
        <f t="shared" si="2"/>
        <v xml:space="preserve"> </v>
      </c>
      <c r="AG9" s="28" t="str">
        <f t="shared" si="2"/>
        <v xml:space="preserve"> </v>
      </c>
      <c r="AH9" s="5"/>
      <c r="AI9" s="28"/>
      <c r="AJ9" s="86"/>
      <c r="AK9" s="33"/>
    </row>
    <row r="10" spans="1:44" ht="12" customHeight="1" x14ac:dyDescent="0.2">
      <c r="A10" s="19" t="s">
        <v>3</v>
      </c>
      <c r="B10" s="34" t="str">
        <f>IF(AND(B8="",TEXT(B2,"dddd")=$A10),B2,IF(AND(B8&lt;&gt;""),B8+1,""))</f>
        <v/>
      </c>
      <c r="C10" s="29">
        <f>C8+1</f>
        <v>42740</v>
      </c>
      <c r="D10" s="3">
        <f>D8+1</f>
        <v>42747</v>
      </c>
      <c r="E10" s="29">
        <f>E8+1</f>
        <v>42754</v>
      </c>
      <c r="F10" s="29">
        <f>IF(AND(F8&lt;&gt;"",IF(ISERROR(TEXT(F8+1,"mmm")),"",TEXT(F8+1,"mmm"))=TEXT(B2,"mmm")),F8+1,"")</f>
        <v>42761</v>
      </c>
      <c r="G10" s="174" t="str">
        <f>IF(AND(G8&lt;&gt;"",IF(ISERROR(TEXT(G8+1,"mmm")),"",TEXT(G8+1,"mmm"))=TEXT(B2,"mmm")),G8+1,"")</f>
        <v/>
      </c>
      <c r="H10" s="3">
        <f>IF(AND(H8="",TEXT(H2,"dddd")=$A10),H2,IF(AND(H8&lt;&gt;""),H8+1,""))</f>
        <v>42768</v>
      </c>
      <c r="I10" s="29">
        <f>I8+1</f>
        <v>42775</v>
      </c>
      <c r="J10" s="29">
        <f>J8+1</f>
        <v>42782</v>
      </c>
      <c r="K10" s="155">
        <f>K8+1</f>
        <v>42789</v>
      </c>
      <c r="L10" s="3" t="str">
        <f>IF(AND(L8&lt;&gt;"",IF(ISERROR(TEXT(L8+1,"mmm")),"",TEXT(L8+1,"mmm"))=TEXT(H2,"mmm")),L8+1,"")</f>
        <v/>
      </c>
      <c r="M10" s="24" t="str">
        <f>IF(AND(M8&lt;&gt;"",IF(ISERROR(TEXT(M8+1,"mmm")),"",TEXT(M8+1,"mmm"))=TEXT(H2,"mmm")),M8+1,"")</f>
        <v/>
      </c>
      <c r="N10" s="34">
        <f>IF(AND(N8="",TEXT(N2,"dddd")=$A10),N2,IF(AND(N8&lt;&gt;""),N8+1,""))</f>
        <v>42796</v>
      </c>
      <c r="O10" s="29">
        <f>O8+1</f>
        <v>42803</v>
      </c>
      <c r="P10" s="29">
        <f>P8+1</f>
        <v>42810</v>
      </c>
      <c r="Q10" s="155">
        <f>Q8+1</f>
        <v>42817</v>
      </c>
      <c r="R10" s="3">
        <f>IF(AND(R8&lt;&gt;"",IF(ISERROR(TEXT(R8+1,"mmm")),"",TEXT(R8+1,"mmm"))=TEXT(N2,"mmm")),R8+1,"")</f>
        <v>42824</v>
      </c>
      <c r="S10" s="35" t="str">
        <f>IF(AND(S8&lt;&gt;"",IF(ISERROR(TEXT(S8+1,"mmm")),"",TEXT(S8+1,"mmm"))=TEXT(N2,"mmm")),S8+1,"")</f>
        <v/>
      </c>
      <c r="T10" s="3" t="str">
        <f>IF(AND(T8="",TEXT(T2,"dddd")=$A10),T2,IF(AND(T8&lt;&gt;""),T8+1,""))</f>
        <v/>
      </c>
      <c r="U10" s="29">
        <f>U8+1</f>
        <v>42831</v>
      </c>
      <c r="V10" s="29">
        <f>V8+1</f>
        <v>42838</v>
      </c>
      <c r="W10" s="155">
        <f>W8+1</f>
        <v>42845</v>
      </c>
      <c r="X10" s="3">
        <f>IF(AND(X8&lt;&gt;"",IF(ISERROR(TEXT(X8+1,"mmm")),"",TEXT(X8+1,"mmm"))=TEXT(T2,"mmm")),X8+1,"")</f>
        <v>42852</v>
      </c>
      <c r="Y10" s="24" t="str">
        <f>IF(AND(Y8&lt;&gt;"",IF(ISERROR(TEXT(Y8+1,"mmm")),"",TEXT(Y8+1,"mmm"))=TEXT(T2,"mmm")),Y8+1,"")</f>
        <v/>
      </c>
      <c r="Z10" s="34">
        <f>IF(AND(Z8="",TEXT(Z2,"dddd")=$A10),Z2,IF(AND(Z8&lt;&gt;""),Z8+1,""))</f>
        <v>42859</v>
      </c>
      <c r="AA10" s="29">
        <f>AA8+1</f>
        <v>42866</v>
      </c>
      <c r="AB10" s="155">
        <f>AB8+1</f>
        <v>42873</v>
      </c>
      <c r="AC10" s="155">
        <f>AC8+1</f>
        <v>42880</v>
      </c>
      <c r="AD10" s="3" t="str">
        <f>IF(AND(AD8&lt;&gt;"",IF(ISERROR(TEXT(AD8+1,"mmm")),"",TEXT(AD8+1,"mmm"))=TEXT(Z2,"mmm")),AD8+1,"")</f>
        <v/>
      </c>
      <c r="AE10" s="35" t="str">
        <f>IF(AND(AE8&lt;&gt;"",IF(ISERROR(TEXT(AE8+1,"mmm")),"",TEXT(AE8+1,"mmm"))=TEXT(Z2,"mmm")),AE8+1,"")</f>
        <v/>
      </c>
      <c r="AF10" s="3">
        <f>IF(AND(AF8="",TEXT(AF2,"dddd")=$A10),AF2,IF(AND(AF8&lt;&gt;""),AF8+1,""))</f>
        <v>42887</v>
      </c>
      <c r="AG10" s="29">
        <f>AG8+1</f>
        <v>42894</v>
      </c>
      <c r="AH10" s="3">
        <f>AH8+1</f>
        <v>42901</v>
      </c>
      <c r="AI10" s="29">
        <f>AI8+1</f>
        <v>42908</v>
      </c>
      <c r="AJ10" s="3">
        <f>IF(AND(AJ8&lt;&gt;"",IF(ISERROR(TEXT(AJ8+1,"mmm")),"",TEXT(AJ8+1,"mmm"))=TEXT(AF2,"mmm")),AJ8+1,"")</f>
        <v>42915</v>
      </c>
      <c r="AK10" s="35" t="str">
        <f>IF(AND(AK8&lt;&gt;"",IF(ISERROR(TEXT(AK8+1,"mmm")),"",TEXT(AK8+1,"mmm"))=TEXT(AF2,"mmm")),AK8+1,"")</f>
        <v/>
      </c>
    </row>
    <row r="11" spans="1:44" s="87" customFormat="1" ht="12" customHeight="1" x14ac:dyDescent="0.2">
      <c r="A11" s="12"/>
      <c r="B11" s="32" t="str">
        <f>IF(ISNA(VLOOKUP(B10,feestdagen,5,0))=TRUE," ","F")</f>
        <v xml:space="preserve"> </v>
      </c>
      <c r="C11" s="28"/>
      <c r="D11" s="86"/>
      <c r="E11" s="28"/>
      <c r="F11" s="28"/>
      <c r="G11" s="175"/>
      <c r="H11" s="86"/>
      <c r="I11" s="28"/>
      <c r="J11" s="28"/>
      <c r="K11" s="156"/>
      <c r="L11" s="86"/>
      <c r="M11" s="25"/>
      <c r="N11" s="32"/>
      <c r="O11" s="28"/>
      <c r="P11" s="28"/>
      <c r="Q11" s="156"/>
      <c r="R11" s="86"/>
      <c r="S11" s="33"/>
      <c r="T11" s="86" t="str">
        <f>IF(ISNA(VLOOKUP(T10,feestdagen,5,0))=TRUE," ","F")</f>
        <v xml:space="preserve"> </v>
      </c>
      <c r="U11" s="28" t="str">
        <f>IF(ISNA(VLOOKUP(U10,feestdagen,5,0))=TRUE," ","F")</f>
        <v xml:space="preserve"> </v>
      </c>
      <c r="V11" s="28" t="str">
        <f>IF(ISNA(VLOOKUP(V10,feestdagen,5,0))=TRUE," ","F")</f>
        <v xml:space="preserve"> </v>
      </c>
      <c r="W11" s="156"/>
      <c r="X11" s="86"/>
      <c r="Y11" s="25"/>
      <c r="Z11" s="32" t="str">
        <f t="shared" ref="Z11:AG11" si="3">IF(ISNA(VLOOKUP(Z10,feestdagen,5,0))=TRUE," ","F")</f>
        <v xml:space="preserve"> </v>
      </c>
      <c r="AA11" s="28" t="str">
        <f t="shared" si="3"/>
        <v xml:space="preserve"> </v>
      </c>
      <c r="AB11" s="156" t="str">
        <f t="shared" si="3"/>
        <v xml:space="preserve"> </v>
      </c>
      <c r="AC11" s="156" t="str">
        <f t="shared" si="3"/>
        <v>F</v>
      </c>
      <c r="AD11" s="86" t="str">
        <f t="shared" si="3"/>
        <v xml:space="preserve"> </v>
      </c>
      <c r="AE11" s="33" t="str">
        <f t="shared" si="3"/>
        <v xml:space="preserve"> </v>
      </c>
      <c r="AF11" s="86" t="str">
        <f t="shared" si="3"/>
        <v xml:space="preserve"> </v>
      </c>
      <c r="AG11" s="28" t="str">
        <f t="shared" si="3"/>
        <v xml:space="preserve"> </v>
      </c>
      <c r="AH11" s="5"/>
      <c r="AI11" s="28"/>
      <c r="AJ11" s="86"/>
      <c r="AK11" s="33"/>
    </row>
    <row r="12" spans="1:44" ht="12" customHeight="1" x14ac:dyDescent="0.2">
      <c r="A12" s="19" t="s">
        <v>4</v>
      </c>
      <c r="B12" s="34" t="str">
        <f>IF(AND(B10="",TEXT(B2,"dddd")=$A12),B2,IF(AND(B10&lt;&gt;""),B10+1,""))</f>
        <v/>
      </c>
      <c r="C12" s="29">
        <f>C10+1</f>
        <v>42741</v>
      </c>
      <c r="D12" s="3">
        <f>D10+1</f>
        <v>42748</v>
      </c>
      <c r="E12" s="29">
        <f>E10+1</f>
        <v>42755</v>
      </c>
      <c r="F12" s="29">
        <f>IF(AND(F10&lt;&gt;"",IF(ISERROR(TEXT(F10+1,"mmm")),"",TEXT(F10+1,"mmm"))=TEXT(B2,"mmm")),F10+1,"")</f>
        <v>42762</v>
      </c>
      <c r="G12" s="174" t="str">
        <f>IF(AND(G10&lt;&gt;"",IF(ISERROR(TEXT(G10+1,"mmm")),"",TEXT(G10+1,"mmm"))=TEXT(B2,"mmm")),G10+1,"")</f>
        <v/>
      </c>
      <c r="H12" s="3">
        <f>IF(AND(H10="",TEXT(H2,"dddd")=$A12),H2,IF(AND(H10&lt;&gt;""),H10+1,""))</f>
        <v>42769</v>
      </c>
      <c r="I12" s="29">
        <f>I10+1</f>
        <v>42776</v>
      </c>
      <c r="J12" s="29">
        <f>J10+1</f>
        <v>42783</v>
      </c>
      <c r="K12" s="155">
        <f>K10+1</f>
        <v>42790</v>
      </c>
      <c r="L12" s="3" t="str">
        <f>IF(AND(L10&lt;&gt;"",IF(ISERROR(TEXT(L10+1,"mmm")),"",TEXT(L10+1,"mmm"))=TEXT(H2,"mmm")),L10+1,"")</f>
        <v/>
      </c>
      <c r="M12" s="24" t="str">
        <f>IF(AND(M10&lt;&gt;"",IF(ISERROR(TEXT(M10+1,"mmm")),"",TEXT(M10+1,"mmm"))=TEXT(H2,"mmm")),M10+1,"")</f>
        <v/>
      </c>
      <c r="N12" s="34">
        <f>IF(AND(N10="",TEXT(N2,"dddd")=$A12),N2,IF(AND(N10&lt;&gt;""),N10+1,""))</f>
        <v>42797</v>
      </c>
      <c r="O12" s="29">
        <f>O10+1</f>
        <v>42804</v>
      </c>
      <c r="P12" s="29">
        <f>P10+1</f>
        <v>42811</v>
      </c>
      <c r="Q12" s="155">
        <f>Q10+1</f>
        <v>42818</v>
      </c>
      <c r="R12" s="3">
        <f>IF(AND(R10&lt;&gt;"",IF(ISERROR(TEXT(R10+1,"mmm")),"",TEXT(R10+1,"mmm"))=TEXT(N2,"mmm")),R10+1,"")</f>
        <v>42825</v>
      </c>
      <c r="S12" s="35" t="str">
        <f>IF(AND(S10&lt;&gt;"",IF(ISERROR(TEXT(S10+1,"mmm")),"",TEXT(S10+1,"mmm"))=TEXT(N2,"mmm")),S10+1,"")</f>
        <v/>
      </c>
      <c r="T12" s="3" t="str">
        <f>IF(AND(T10="",TEXT(T2,"dddd")=$A12),T2,IF(AND(T10&lt;&gt;""),T10+1,""))</f>
        <v/>
      </c>
      <c r="U12" s="29">
        <f>U10+1</f>
        <v>42832</v>
      </c>
      <c r="V12" s="29">
        <f>V10+1</f>
        <v>42839</v>
      </c>
      <c r="W12" s="155">
        <f>W10+1</f>
        <v>42846</v>
      </c>
      <c r="X12" s="3">
        <f>IF(AND(X10&lt;&gt;"",IF(ISERROR(TEXT(X10+1,"mmm")),"",TEXT(X10+1,"mmm"))=TEXT(T2,"mmm")),X10+1,"")</f>
        <v>42853</v>
      </c>
      <c r="Y12" s="24" t="str">
        <f>IF(AND(Y10&lt;&gt;"",IF(ISERROR(TEXT(Y10+1,"mmm")),"",TEXT(Y10+1,"mmm"))=TEXT(T2,"mmm")),Y10+1,"")</f>
        <v/>
      </c>
      <c r="Z12" s="34">
        <f>IF(AND(Z10="",TEXT(Z2,"dddd")=$A12),Z2,IF(AND(Z10&lt;&gt;""),Z10+1,""))</f>
        <v>42860</v>
      </c>
      <c r="AA12" s="29">
        <f>AA10+1</f>
        <v>42867</v>
      </c>
      <c r="AB12" s="155">
        <f>AB10+1</f>
        <v>42874</v>
      </c>
      <c r="AC12" s="155">
        <f>AC10+1</f>
        <v>42881</v>
      </c>
      <c r="AD12" s="3" t="str">
        <f>IF(AND(AD10&lt;&gt;"",IF(ISERROR(TEXT(AD10+1,"mmm")),"",TEXT(AD10+1,"mmm"))=TEXT(Z2,"mmm")),AD10+1,"")</f>
        <v/>
      </c>
      <c r="AE12" s="35" t="str">
        <f>IF(AND(AE10&lt;&gt;"",IF(ISERROR(TEXT(AE10+1,"mmm")),"",TEXT(AE10+1,"mmm"))=TEXT(Z2,"mmm")),AE10+1,"")</f>
        <v/>
      </c>
      <c r="AF12" s="3">
        <f>IF(AND(AF10="",TEXT(AF2,"dddd")=$A12),AF2,IF(AND(AF10&lt;&gt;""),AF10+1,""))</f>
        <v>42888</v>
      </c>
      <c r="AG12" s="29">
        <f>AG10+1</f>
        <v>42895</v>
      </c>
      <c r="AH12" s="3">
        <f>AH10+1</f>
        <v>42902</v>
      </c>
      <c r="AI12" s="29">
        <f>AI10+1</f>
        <v>42909</v>
      </c>
      <c r="AJ12" s="3">
        <f>IF(AND(AJ10&lt;&gt;"",IF(ISERROR(TEXT(AJ10+1,"mmm")),"",TEXT(AJ10+1,"mmm"))=TEXT(AF2,"mmm")),AJ10+1,"")</f>
        <v>42916</v>
      </c>
      <c r="AK12" s="35" t="str">
        <f>IF(AND(AK10&lt;&gt;"",IF(ISERROR(TEXT(AK10+1,"mmm")),"",TEXT(AK10+1,"mmm"))=TEXT(AF2,"mmm")),AK10+1,"")</f>
        <v/>
      </c>
      <c r="AM12" s="442"/>
      <c r="AN12" s="442"/>
      <c r="AO12" s="442"/>
    </row>
    <row r="13" spans="1:44" s="87" customFormat="1" ht="12" customHeight="1" x14ac:dyDescent="0.2">
      <c r="A13" s="12"/>
      <c r="B13" s="32"/>
      <c r="C13" s="28"/>
      <c r="D13" s="86"/>
      <c r="E13" s="28"/>
      <c r="F13" s="28"/>
      <c r="G13" s="175"/>
      <c r="H13" s="86"/>
      <c r="I13" s="28"/>
      <c r="J13" s="28"/>
      <c r="K13" s="156"/>
      <c r="L13" s="86"/>
      <c r="M13" s="25"/>
      <c r="N13" s="32"/>
      <c r="O13" s="28"/>
      <c r="P13" s="28"/>
      <c r="Q13" s="156"/>
      <c r="S13" s="33"/>
      <c r="T13" s="86" t="str">
        <f>IF(ISNA(VLOOKUP(T12,feestdagen,5,0))=TRUE," ","F")</f>
        <v xml:space="preserve"> </v>
      </c>
      <c r="U13" s="28" t="str">
        <f>IF(ISNA(VLOOKUP(U12,feestdagen,5,0))=TRUE," ","F")</f>
        <v xml:space="preserve"> </v>
      </c>
      <c r="V13" s="28" t="str">
        <f>IF(ISNA(VLOOKUP(V12,feestdagen,5,0))=TRUE," ","F")</f>
        <v xml:space="preserve"> </v>
      </c>
      <c r="W13" s="156" t="str">
        <f>IF(ISNA(VLOOKUP(W12,feestdagen,5,0))=TRUE," ","F")</f>
        <v xml:space="preserve"> </v>
      </c>
      <c r="X13" s="86"/>
      <c r="Y13" s="25"/>
      <c r="Z13" s="32" t="str">
        <f t="shared" ref="Z13:AG13" si="4">IF(ISNA(VLOOKUP(Z12,feestdagen,5,0))=TRUE," ","F")</f>
        <v xml:space="preserve"> </v>
      </c>
      <c r="AA13" s="28" t="str">
        <f t="shared" si="4"/>
        <v xml:space="preserve"> </v>
      </c>
      <c r="AB13" s="156"/>
      <c r="AC13" s="156" t="str">
        <f t="shared" si="4"/>
        <v xml:space="preserve"> </v>
      </c>
      <c r="AD13" s="86" t="str">
        <f t="shared" si="4"/>
        <v xml:space="preserve"> </v>
      </c>
      <c r="AE13" s="33" t="str">
        <f t="shared" si="4"/>
        <v xml:space="preserve"> </v>
      </c>
      <c r="AF13" s="86" t="str">
        <f t="shared" si="4"/>
        <v xml:space="preserve"> </v>
      </c>
      <c r="AG13" s="28" t="str">
        <f t="shared" si="4"/>
        <v xml:space="preserve"> </v>
      </c>
      <c r="AH13" s="5"/>
      <c r="AI13" s="28"/>
      <c r="AJ13" s="86"/>
      <c r="AK13" s="33"/>
    </row>
    <row r="14" spans="1:44" ht="12" customHeight="1" x14ac:dyDescent="0.2">
      <c r="A14" s="49" t="s">
        <v>5</v>
      </c>
      <c r="B14" s="36" t="str">
        <f>IF(AND(B12="",TEXT(B2,"dddd")=$A14),B2,IF(AND(B12&lt;&gt;""),B12+1,""))</f>
        <v/>
      </c>
      <c r="C14" s="30">
        <f>C12+1</f>
        <v>42742</v>
      </c>
      <c r="D14" s="1">
        <f>D12+1</f>
        <v>42749</v>
      </c>
      <c r="E14" s="30">
        <f>E12+1</f>
        <v>42756</v>
      </c>
      <c r="F14" s="30">
        <f>IF(AND(F12&lt;&gt;"",IF(ISERROR(TEXT(F12+1,"mmm")),"",TEXT(F12+1,"mmm"))=TEXT(B2,"mmm")),F12+1,"")</f>
        <v>42763</v>
      </c>
      <c r="G14" s="176" t="str">
        <f>IF(AND(G12&lt;&gt;"",IF(ISERROR(TEXT(G12+1,"mmm")),"",TEXT(G12+1,"mmm"))=TEXT(B2,"mmm")),G12+1,"")</f>
        <v/>
      </c>
      <c r="H14" s="1">
        <f>IF(AND(H12="",TEXT(H2,"dddd")=$A14),H2,IF(AND(H12&lt;&gt;""),H12+1,""))</f>
        <v>42770</v>
      </c>
      <c r="I14" s="30">
        <f>I12+1</f>
        <v>42777</v>
      </c>
      <c r="J14" s="30">
        <f>J12+1</f>
        <v>42784</v>
      </c>
      <c r="K14" s="157">
        <f>K12+1</f>
        <v>42791</v>
      </c>
      <c r="L14" s="1" t="str">
        <f>IF(AND(L12&lt;&gt;"",IF(ISERROR(TEXT(L12+1,"mmm")),"",TEXT(L12+1,"mmm"))=TEXT(H2,"mmm")),L12+1,"")</f>
        <v/>
      </c>
      <c r="M14" s="27" t="str">
        <f>IF(AND(M12&lt;&gt;"",IF(ISERROR(TEXT(M12+1,"mmm")),"",TEXT(M12+1,"mmm"))=TEXT(H2,"mmm")),M12+1,"")</f>
        <v/>
      </c>
      <c r="N14" s="38">
        <f>IF(AND(N12="",TEXT(N2,"dddd")=$A14),N2,IF(AND(N12&lt;&gt;""),N12+1,""))</f>
        <v>42798</v>
      </c>
      <c r="O14" s="30">
        <f>O12+1</f>
        <v>42805</v>
      </c>
      <c r="P14" s="30">
        <f>P12+1</f>
        <v>42812</v>
      </c>
      <c r="Q14" s="157">
        <f>Q12+1</f>
        <v>42819</v>
      </c>
      <c r="R14" s="1" t="str">
        <f>IF(AND(R12&lt;&gt;"",IF(ISERROR(TEXT(R12+1,"mmm")),"",TEXT(R12+1,"mmm"))=TEXT(N2,"mmm")),R12+1,"")</f>
        <v/>
      </c>
      <c r="S14" s="40" t="str">
        <f>IF(AND(S12&lt;&gt;"",IF(ISERROR(TEXT(S12+1,"mmm")),"",TEXT(S12+1,"mmm"))=TEXT(N2,"mmm")),S12+1,"")</f>
        <v/>
      </c>
      <c r="T14" s="1">
        <f>IF(AND(T12="",TEXT(T2,"dddd")=$A14),T2,IF(AND(T12&lt;&gt;""),T12+1,""))</f>
        <v>42826</v>
      </c>
      <c r="U14" s="30">
        <f>U12+1</f>
        <v>42833</v>
      </c>
      <c r="V14" s="30">
        <f>V12+1</f>
        <v>42840</v>
      </c>
      <c r="W14" s="157">
        <f>W12+1</f>
        <v>42847</v>
      </c>
      <c r="X14" s="1">
        <f>IF(AND(X12&lt;&gt;"",IF(ISERROR(TEXT(X12+1,"mmm")),"",TEXT(X12+1,"mmm"))=TEXT(T2,"mmm")),X12+1,"")</f>
        <v>42854</v>
      </c>
      <c r="Y14" s="27" t="str">
        <f>IF(AND(Y12&lt;&gt;"",IF(ISERROR(TEXT(Y12+1,"mmm")),"",TEXT(Y12+1,"mmm"))=TEXT(T2,"mmm")),Y12+1,"")</f>
        <v/>
      </c>
      <c r="Z14" s="38">
        <f>IF(AND(Z12="",TEXT(Z2,"dddd")=$A14),Z2,IF(AND(Z12&lt;&gt;""),Z12+1,""))</f>
        <v>42861</v>
      </c>
      <c r="AA14" s="30">
        <f>AA12+1</f>
        <v>42868</v>
      </c>
      <c r="AB14" s="157">
        <f>AB12+1</f>
        <v>42875</v>
      </c>
      <c r="AC14" s="157">
        <f>AC12+1</f>
        <v>42882</v>
      </c>
      <c r="AD14" s="1" t="str">
        <f>IF(AND(AD12&lt;&gt;"",IF(ISERROR(TEXT(AD12+1,"mmm")),"",TEXT(AD12+1,"mmm"))=TEXT(Z2,"mmm")),AD12+1,"")</f>
        <v/>
      </c>
      <c r="AE14" s="40" t="str">
        <f>IF(AND(AE12&lt;&gt;"",IF(ISERROR(TEXT(AE12+1,"mmm")),"",TEXT(AE12+1,"mmm"))=TEXT(Z2,"mmm")),AE12+1,"")</f>
        <v/>
      </c>
      <c r="AF14" s="1">
        <f>IF(AND(AF12="",TEXT(AF2,"dddd")=$A14),AF2,IF(AND(AF12&lt;&gt;""),AF12+1,""))</f>
        <v>42889</v>
      </c>
      <c r="AG14" s="30">
        <f>AG12+1</f>
        <v>42896</v>
      </c>
      <c r="AH14" s="1">
        <f>AH12+1</f>
        <v>42903</v>
      </c>
      <c r="AI14" s="30">
        <f>AI12+1</f>
        <v>42910</v>
      </c>
      <c r="AJ14" s="1" t="str">
        <f>IF(AND(AJ12&lt;&gt;"",IF(ISERROR(TEXT(AJ12+1,"mmm")),"",TEXT(AJ12+1,"mmm"))=TEXT(AF2,"mmm")),AJ12+1,"")</f>
        <v/>
      </c>
      <c r="AK14" s="37" t="str">
        <f>IF(AND(AK12&lt;&gt;"",IF(ISERROR(TEXT(AK12+1,"mmm")),"",TEXT(AK12+1,"mmm"))=TEXT(AF2,"mmm")),AK12+1,"")</f>
        <v/>
      </c>
      <c r="AM14" s="436"/>
      <c r="AN14" s="436"/>
    </row>
    <row r="15" spans="1:44" s="87" customFormat="1" ht="12" customHeight="1" x14ac:dyDescent="0.2">
      <c r="A15" s="4"/>
      <c r="B15" s="32" t="str">
        <f>IF(ISNA(VLOOKUP(B14,feestdagen,5,0))=TRUE," ","F")</f>
        <v xml:space="preserve"> </v>
      </c>
      <c r="C15" s="28"/>
      <c r="D15" s="86"/>
      <c r="E15" s="28"/>
      <c r="F15" s="28"/>
      <c r="G15" s="175"/>
      <c r="H15" s="86"/>
      <c r="I15" s="28"/>
      <c r="J15" s="28"/>
      <c r="K15" s="156"/>
      <c r="L15" s="86"/>
      <c r="M15" s="25"/>
      <c r="N15" s="32"/>
      <c r="O15" s="28"/>
      <c r="P15" s="28"/>
      <c r="Q15" s="156"/>
      <c r="R15" s="86" t="str">
        <f>IF(ISNA(VLOOKUP(R14,feestdagen,5,0))=TRUE," ","F")</f>
        <v xml:space="preserve"> </v>
      </c>
      <c r="S15" s="33"/>
      <c r="T15" s="86" t="str">
        <f>IF(ISNA(VLOOKUP(T14,feestdagen,5,0))=TRUE," ","F")</f>
        <v xml:space="preserve"> </v>
      </c>
      <c r="U15" s="28" t="str">
        <f>IF(ISNA(VLOOKUP(U14,feestdagen,5,0))=TRUE," ","F")</f>
        <v xml:space="preserve"> </v>
      </c>
      <c r="V15" s="28" t="str">
        <f>IF(ISNA(VLOOKUP(V14,feestdagen,5,0))=TRUE," ","F")</f>
        <v xml:space="preserve"> </v>
      </c>
      <c r="W15" s="156" t="str">
        <f>IF(ISNA(VLOOKUP(W14,feestdagen,5,0))=TRUE," ","F")</f>
        <v xml:space="preserve"> </v>
      </c>
      <c r="X15" s="86"/>
      <c r="Y15" s="25"/>
      <c r="Z15" s="32" t="str">
        <f t="shared" ref="Z15:AG15" si="5">IF(ISNA(VLOOKUP(Z14,feestdagen,5,0))=TRUE," ","F")</f>
        <v xml:space="preserve"> </v>
      </c>
      <c r="AA15" s="28" t="str">
        <f t="shared" si="5"/>
        <v xml:space="preserve"> </v>
      </c>
      <c r="AB15" s="156" t="str">
        <f t="shared" si="5"/>
        <v xml:space="preserve"> </v>
      </c>
      <c r="AC15" s="156" t="str">
        <f t="shared" si="5"/>
        <v xml:space="preserve"> </v>
      </c>
      <c r="AD15" s="86" t="str">
        <f t="shared" si="5"/>
        <v xml:space="preserve"> </v>
      </c>
      <c r="AE15" s="33" t="str">
        <f t="shared" si="5"/>
        <v xml:space="preserve"> </v>
      </c>
      <c r="AF15" s="86" t="str">
        <f t="shared" si="5"/>
        <v xml:space="preserve"> </v>
      </c>
      <c r="AG15" s="28" t="str">
        <f t="shared" si="5"/>
        <v xml:space="preserve"> </v>
      </c>
      <c r="AH15" s="86"/>
      <c r="AI15" s="28"/>
      <c r="AJ15" s="86"/>
      <c r="AK15" s="33"/>
    </row>
    <row r="16" spans="1:44" ht="12" customHeight="1" x14ac:dyDescent="0.2">
      <c r="A16" s="49" t="s">
        <v>6</v>
      </c>
      <c r="B16" s="38">
        <f>IF(AND(B14="",TEXT(B2,"dddd")=$A16),B2,IF(AND(B14&lt;&gt;""),B14+1,""))</f>
        <v>42736</v>
      </c>
      <c r="C16" s="30">
        <f>C14+1</f>
        <v>42743</v>
      </c>
      <c r="D16" s="1">
        <f>D14+1</f>
        <v>42750</v>
      </c>
      <c r="E16" s="30">
        <f>E14+1</f>
        <v>42757</v>
      </c>
      <c r="F16" s="30">
        <f>IF(AND(F14&lt;&gt;"",IF(ISERROR(TEXT(F14+1,"mmm")),"",TEXT(F14+1,"mmm"))=TEXT(B2,"mmm")),F14+1,"")</f>
        <v>42764</v>
      </c>
      <c r="G16" s="418" t="str">
        <f>IF(AND(G14&lt;&gt;"",IF(ISERROR(TEXT(G14+1,"mmm")),"",TEXT(G14+1,"mmm"))=TEXT(B2,"mmm")),G14+1,"")</f>
        <v/>
      </c>
      <c r="H16" s="1">
        <f>IF(AND(H14="",TEXT(H2,"dddd")=$A16),H2,IF(AND(H14&lt;&gt;""),H14+1,""))</f>
        <v>42771</v>
      </c>
      <c r="I16" s="30">
        <f>I14+1</f>
        <v>42778</v>
      </c>
      <c r="J16" s="30">
        <f>J14+1</f>
        <v>42785</v>
      </c>
      <c r="K16" s="157">
        <f>K14+1</f>
        <v>42792</v>
      </c>
      <c r="L16" s="1" t="str">
        <f>IF(AND(L14&lt;&gt;"",IF(ISERROR(TEXT(L14+1,"mmm")),"",TEXT(L14+1,"mmm"))=TEXT(H2,"mmm")),L14+1,"")</f>
        <v/>
      </c>
      <c r="M16" s="27" t="str">
        <f>IF(AND(M14&lt;&gt;"",IF(ISERROR(TEXT(M14+1,"mmm")),"",TEXT(M14+1,"mmm"))=TEXT(H2,"mmm")),M14+1,"")</f>
        <v/>
      </c>
      <c r="N16" s="38">
        <f>IF(AND(N14="",TEXT(N2,"dddd")=$A16),N2,IF(AND(N14&lt;&gt;""),N14+1,""))</f>
        <v>42799</v>
      </c>
      <c r="O16" s="30">
        <f>O14+1</f>
        <v>42806</v>
      </c>
      <c r="P16" s="30">
        <f>P14+1</f>
        <v>42813</v>
      </c>
      <c r="Q16" s="157">
        <f>Q14+1</f>
        <v>42820</v>
      </c>
      <c r="R16" s="1" t="str">
        <f>IF(AND(R14&lt;&gt;"",IF(ISERROR(TEXT(R14+1,"mmm")),"",TEXT(R14+1,"mmm"))=TEXT(N2,"mmm")),R14+1,"")</f>
        <v/>
      </c>
      <c r="S16" s="40" t="str">
        <f>IF(AND(S14&lt;&gt;"",IF(ISERROR(TEXT(S14+1,"mmm")),"",TEXT(S14+1,"mmm"))=TEXT(N2,"mmm")),S14+1,"")</f>
        <v/>
      </c>
      <c r="T16" s="1">
        <f>IF(AND(T14="",TEXT(T2,"dddd")=$A16),T2,IF(AND(T14&lt;&gt;""),T14+1,""))</f>
        <v>42827</v>
      </c>
      <c r="U16" s="30">
        <f>U14+1</f>
        <v>42834</v>
      </c>
      <c r="V16" s="30">
        <f>V14+1</f>
        <v>42841</v>
      </c>
      <c r="W16" s="157">
        <f>W14+1</f>
        <v>42848</v>
      </c>
      <c r="X16" s="1">
        <f>IF(AND(X14&lt;&gt;"",IF(ISERROR(TEXT(X14+1,"mmm")),"",TEXT(X14+1,"mmm"))=TEXT(T2,"mmm")),X14+1,"")</f>
        <v>42855</v>
      </c>
      <c r="Y16" s="27" t="str">
        <f>IF(AND(Y14&lt;&gt;"",IF(ISERROR(TEXT(Y14+1,"mmm")),"",TEXT(Y14+1,"mmm"))=TEXT(T2,"mmm")),Y14+1,"")</f>
        <v/>
      </c>
      <c r="Z16" s="38">
        <f>IF(AND(Z14="",TEXT(Z2,"dddd")=$A16),Z2,IF(AND(Z14&lt;&gt;""),Z14+1,""))</f>
        <v>42862</v>
      </c>
      <c r="AA16" s="30">
        <f>AA14+1</f>
        <v>42869</v>
      </c>
      <c r="AB16" s="157">
        <f>AB14+1</f>
        <v>42876</v>
      </c>
      <c r="AC16" s="157">
        <f>AC14+1</f>
        <v>42883</v>
      </c>
      <c r="AD16" s="1" t="str">
        <f>IF(AND(AD14&lt;&gt;"",IF(ISERROR(TEXT(AD14+1,"mmm")),"",TEXT(AD14+1,"mmm"))=TEXT(Z2,"mmm")),AD14+1,"")</f>
        <v/>
      </c>
      <c r="AE16" s="40" t="str">
        <f>IF(AND(AE14&lt;&gt;"",IF(ISERROR(TEXT(AE14+1,"mmm")),"",TEXT(AE14+1,"mmm"))=TEXT(Z2,"mmm")),AE14+1,"")</f>
        <v/>
      </c>
      <c r="AF16" s="1">
        <f>IF(AND(AF14="",TEXT(AF2,"dddd")=$A16),AF2,IF(AND(AF14&lt;&gt;""),AF14+1,""))</f>
        <v>42890</v>
      </c>
      <c r="AG16" s="30">
        <f>AG14+1</f>
        <v>42897</v>
      </c>
      <c r="AH16" s="1">
        <f>AH14+1</f>
        <v>42904</v>
      </c>
      <c r="AI16" s="30">
        <f>AI14+1</f>
        <v>42911</v>
      </c>
      <c r="AJ16" s="1" t="str">
        <f>IF(AND(AJ14&lt;&gt;"",IF(ISERROR(TEXT(AJ14+1,"mmm")),"",TEXT(AJ14+1,"mmm"))=TEXT(AF2,"mmm")),AJ14+1,"")</f>
        <v/>
      </c>
      <c r="AK16" s="37" t="str">
        <f>IF(AND(AK14&lt;&gt;"",IF(ISERROR(TEXT(AK14+1,"mmm")),"",TEXT(AK14+1,"mmm"))=TEXT(AF2,"mmm")),AK14+1,"")</f>
        <v/>
      </c>
    </row>
    <row r="17" spans="1:82" s="87" customFormat="1" ht="12" customHeight="1" x14ac:dyDescent="0.2">
      <c r="A17" s="4"/>
      <c r="B17" s="32" t="str">
        <f>IF(ISNA(VLOOKUP(B16,feestdagen,5,0))=TRUE," ","F")</f>
        <v>F</v>
      </c>
      <c r="C17" s="28"/>
      <c r="D17" s="86"/>
      <c r="E17" s="28"/>
      <c r="F17" s="126"/>
      <c r="G17" s="425"/>
      <c r="H17" s="124"/>
      <c r="I17" s="125"/>
      <c r="J17" s="126"/>
      <c r="K17" s="125"/>
      <c r="L17" s="124"/>
      <c r="M17" s="126"/>
      <c r="N17" s="32"/>
      <c r="O17" s="28"/>
      <c r="P17" s="126"/>
      <c r="Q17" s="125" t="str">
        <f>IF(ISNA(VLOOKUP(Q16,feestdagen,5,0))=TRUE," ","F")</f>
        <v xml:space="preserve"> </v>
      </c>
      <c r="R17" s="86" t="str">
        <f>IF(ISNA(VLOOKUP(R16,feestdagen,5,0))=TRUE," ","F")</f>
        <v xml:space="preserve"> </v>
      </c>
      <c r="S17" s="33"/>
      <c r="T17" s="86" t="str">
        <f>IF(ISNA(VLOOKUP(T16,feestdagen,5,0))=TRUE," ","F")</f>
        <v xml:space="preserve"> </v>
      </c>
      <c r="U17" s="28" t="str">
        <f>IF(ISNA(VLOOKUP(U16,feestdagen,5,0))=TRUE," ","F")</f>
        <v xml:space="preserve"> </v>
      </c>
      <c r="V17" s="126" t="str">
        <f>IF(ISNA(VLOOKUP(V16,feestdagen,5,0))=TRUE," ","F")</f>
        <v>F</v>
      </c>
      <c r="W17" s="125" t="str">
        <f>IF(ISNA(VLOOKUP(W16,feestdagen,5,0))=TRUE," ","F")</f>
        <v xml:space="preserve"> </v>
      </c>
      <c r="X17" s="86"/>
      <c r="Y17" s="25"/>
      <c r="Z17" s="32" t="str">
        <f t="shared" ref="Z17:AG17" si="6">IF(ISNA(VLOOKUP(Z16,feestdagen,5,0))=TRUE," ","F")</f>
        <v xml:space="preserve"> </v>
      </c>
      <c r="AA17" s="126" t="str">
        <f t="shared" si="6"/>
        <v xml:space="preserve"> </v>
      </c>
      <c r="AB17" s="125" t="str">
        <f t="shared" si="6"/>
        <v xml:space="preserve"> </v>
      </c>
      <c r="AC17" s="156" t="str">
        <f t="shared" si="6"/>
        <v xml:space="preserve"> </v>
      </c>
      <c r="AD17" s="86" t="str">
        <f t="shared" si="6"/>
        <v xml:space="preserve"> </v>
      </c>
      <c r="AE17" s="33" t="str">
        <f t="shared" si="6"/>
        <v xml:space="preserve"> </v>
      </c>
      <c r="AF17" s="86" t="str">
        <f t="shared" si="6"/>
        <v>F</v>
      </c>
      <c r="AG17" s="126" t="str">
        <f t="shared" si="6"/>
        <v xml:space="preserve"> </v>
      </c>
      <c r="AH17" s="125"/>
      <c r="AI17" s="28"/>
      <c r="AJ17" s="86"/>
      <c r="AK17" s="33"/>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row>
    <row r="18" spans="1:82" s="54" customFormat="1" ht="13.5" customHeight="1" x14ac:dyDescent="0.2">
      <c r="A18" s="113" t="s">
        <v>46</v>
      </c>
      <c r="B18" s="114">
        <f ca="1">MAX(0,SUMPRODUCT((B4:B13&lt;=$C$1)*(B4:B13&lt;&gt;0)-(B4:B13="V")-(B4:B13="1/2VVM")-(B4:B13="1/2VNM")-(B4:B13="CV")-(B4:B13="1/2CVVM")-(B4:B13="1/2CVNM")-(B4:B13="F")-(B4:B13="Z")-(B4:B13="Kd")-(B4:B13="1/2KDVM")-(B4:B13="1/2KDNM")))</f>
        <v>0</v>
      </c>
      <c r="C18" s="115">
        <f t="shared" ref="C18:AK18" ca="1" si="7">MAX(0,SUMPRODUCT((C4:C13&lt;=$C$1)*(C4:C13&lt;&gt;0)-(C4:C13="V")-(C4:C13="1/2VVM")-(C4:C13="1/2VNM")-(C4:C13="CV")-(C4:C13="1/2CVVM")-(C4:C13="1/2CVNM")-(C4:C13="F")-(C4:C13="Z")-(C4:C13="Kd")-(C4:C13="1/2KDVM")-(C4:C13="1/2KDNM")))</f>
        <v>0</v>
      </c>
      <c r="D18" s="115">
        <f t="shared" ca="1" si="7"/>
        <v>0</v>
      </c>
      <c r="E18" s="115">
        <f t="shared" ca="1" si="7"/>
        <v>0</v>
      </c>
      <c r="F18" s="117">
        <f t="shared" ca="1" si="7"/>
        <v>0</v>
      </c>
      <c r="G18" s="116">
        <f t="shared" ca="1" si="7"/>
        <v>0</v>
      </c>
      <c r="H18" s="117">
        <f t="shared" ca="1" si="7"/>
        <v>0</v>
      </c>
      <c r="I18" s="115">
        <f t="shared" ca="1" si="7"/>
        <v>0</v>
      </c>
      <c r="J18" s="115">
        <f t="shared" ca="1" si="7"/>
        <v>0</v>
      </c>
      <c r="K18" s="115">
        <f t="shared" ca="1" si="7"/>
        <v>0</v>
      </c>
      <c r="L18" s="117">
        <f t="shared" ca="1" si="7"/>
        <v>0</v>
      </c>
      <c r="M18" s="118">
        <f t="shared" ca="1" si="7"/>
        <v>0</v>
      </c>
      <c r="N18" s="114">
        <f t="shared" ca="1" si="7"/>
        <v>0</v>
      </c>
      <c r="O18" s="115">
        <f t="shared" ca="1" si="7"/>
        <v>0</v>
      </c>
      <c r="P18" s="115">
        <f t="shared" ca="1" si="7"/>
        <v>0</v>
      </c>
      <c r="Q18" s="115">
        <f t="shared" ca="1" si="7"/>
        <v>0</v>
      </c>
      <c r="R18" s="117">
        <f ca="1">MAX(0,SUMPRODUCT((R4:R12&lt;=$C$1)*(R4:R12&lt;&gt;0)-(R4:R12="V")-(R4:R12="1/2VVM")-(R4:R12="1/2VNM")-(R4:R12="CV")-(R4:R12="1/2CVVM")-(R4:R12="1/2CVNM")-(R4:R12="F")-(R4:R12="Z")-(R4:R12="Kd")-(R4:R12="1/2KDVM")-(R4:R12="1/2KDNM")))</f>
        <v>0</v>
      </c>
      <c r="S18" s="118">
        <f t="shared" ca="1" si="7"/>
        <v>0</v>
      </c>
      <c r="T18" s="114">
        <f t="shared" ca="1" si="7"/>
        <v>0</v>
      </c>
      <c r="U18" s="115">
        <f t="shared" ca="1" si="7"/>
        <v>0</v>
      </c>
      <c r="V18" s="115">
        <f t="shared" ca="1" si="7"/>
        <v>0</v>
      </c>
      <c r="W18" s="117">
        <f t="shared" ca="1" si="7"/>
        <v>0</v>
      </c>
      <c r="X18" s="115">
        <f t="shared" ca="1" si="7"/>
        <v>0</v>
      </c>
      <c r="Y18" s="116">
        <f t="shared" ca="1" si="7"/>
        <v>0</v>
      </c>
      <c r="Z18" s="117">
        <f t="shared" ca="1" si="7"/>
        <v>0</v>
      </c>
      <c r="AA18" s="115">
        <f t="shared" ca="1" si="7"/>
        <v>0</v>
      </c>
      <c r="AB18" s="115">
        <f t="shared" ca="1" si="7"/>
        <v>0</v>
      </c>
      <c r="AC18" s="117">
        <f t="shared" ca="1" si="7"/>
        <v>0</v>
      </c>
      <c r="AD18" s="115">
        <f t="shared" ca="1" si="7"/>
        <v>0</v>
      </c>
      <c r="AE18" s="116">
        <f t="shared" ca="1" si="7"/>
        <v>0</v>
      </c>
      <c r="AF18" s="117">
        <f t="shared" ca="1" si="7"/>
        <v>0</v>
      </c>
      <c r="AG18" s="115">
        <f t="shared" ca="1" si="7"/>
        <v>0</v>
      </c>
      <c r="AH18" s="117">
        <f t="shared" ca="1" si="7"/>
        <v>0</v>
      </c>
      <c r="AI18" s="115">
        <f t="shared" ca="1" si="7"/>
        <v>0</v>
      </c>
      <c r="AJ18" s="115">
        <f t="shared" ca="1" si="7"/>
        <v>0</v>
      </c>
      <c r="AK18" s="116">
        <f t="shared" ca="1" si="7"/>
        <v>0</v>
      </c>
      <c r="AL18" s="97"/>
      <c r="AM18" s="97"/>
      <c r="AN18" s="97"/>
      <c r="AO18" s="97"/>
      <c r="AP18" s="97"/>
      <c r="AQ18" s="97"/>
      <c r="AR18" s="97"/>
      <c r="AS18" s="97"/>
      <c r="AT18" s="97"/>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row>
    <row r="19" spans="1:82" s="54" customFormat="1" ht="12" customHeight="1" thickBot="1" x14ac:dyDescent="0.25">
      <c r="A19" s="51" t="s">
        <v>47</v>
      </c>
      <c r="B19" s="127" t="str">
        <f ca="1">IF(B3&lt;=$G$1,B18*8,"")</f>
        <v/>
      </c>
      <c r="C19" s="128">
        <f ca="1">IF(C3&lt;=$G$1,C18*8,"")</f>
        <v>0</v>
      </c>
      <c r="D19" s="108">
        <f t="shared" ref="D19:AK19" ca="1" si="8">IF(D3&lt;=$G$1,D18*8,"")</f>
        <v>0</v>
      </c>
      <c r="E19" s="108">
        <f t="shared" ca="1" si="8"/>
        <v>0</v>
      </c>
      <c r="F19" s="111">
        <f t="shared" ca="1" si="8"/>
        <v>0</v>
      </c>
      <c r="G19" s="109">
        <f t="shared" ca="1" si="8"/>
        <v>0</v>
      </c>
      <c r="H19" s="110">
        <f t="shared" ca="1" si="8"/>
        <v>0</v>
      </c>
      <c r="I19" s="108">
        <f t="shared" ca="1" si="8"/>
        <v>0</v>
      </c>
      <c r="J19" s="108">
        <f t="shared" ca="1" si="8"/>
        <v>0</v>
      </c>
      <c r="K19" s="108">
        <f t="shared" ca="1" si="8"/>
        <v>0</v>
      </c>
      <c r="L19" s="111">
        <f t="shared" ca="1" si="8"/>
        <v>0</v>
      </c>
      <c r="M19" s="109" t="str">
        <f t="shared" ca="1" si="8"/>
        <v/>
      </c>
      <c r="N19" s="110">
        <f t="shared" ca="1" si="8"/>
        <v>0</v>
      </c>
      <c r="O19" s="108">
        <f t="shared" ca="1" si="8"/>
        <v>0</v>
      </c>
      <c r="P19" s="108">
        <f t="shared" ca="1" si="8"/>
        <v>0</v>
      </c>
      <c r="Q19" s="108">
        <f t="shared" ca="1" si="8"/>
        <v>0</v>
      </c>
      <c r="R19" s="111">
        <f t="shared" ca="1" si="8"/>
        <v>0</v>
      </c>
      <c r="S19" s="109" t="str">
        <f t="shared" ca="1" si="8"/>
        <v/>
      </c>
      <c r="T19" s="110">
        <f t="shared" ca="1" si="8"/>
        <v>0</v>
      </c>
      <c r="U19" s="108">
        <f t="shared" ca="1" si="8"/>
        <v>0</v>
      </c>
      <c r="V19" s="108">
        <f t="shared" ca="1" si="8"/>
        <v>0</v>
      </c>
      <c r="W19" s="111">
        <f t="shared" ca="1" si="8"/>
        <v>0</v>
      </c>
      <c r="X19" s="108">
        <f t="shared" ca="1" si="8"/>
        <v>0</v>
      </c>
      <c r="Y19" s="107" t="str">
        <f t="shared" ca="1" si="8"/>
        <v/>
      </c>
      <c r="Z19" s="111">
        <f t="shared" ca="1" si="8"/>
        <v>0</v>
      </c>
      <c r="AA19" s="108">
        <f t="shared" ca="1" si="8"/>
        <v>0</v>
      </c>
      <c r="AB19" s="108">
        <f t="shared" ca="1" si="8"/>
        <v>0</v>
      </c>
      <c r="AC19" s="111">
        <f t="shared" ca="1" si="8"/>
        <v>0</v>
      </c>
      <c r="AD19" s="108">
        <f t="shared" ca="1" si="8"/>
        <v>0</v>
      </c>
      <c r="AE19" s="107" t="str">
        <f t="shared" ca="1" si="8"/>
        <v/>
      </c>
      <c r="AF19" s="111">
        <f t="shared" ca="1" si="8"/>
        <v>0</v>
      </c>
      <c r="AG19" s="108">
        <f t="shared" ca="1" si="8"/>
        <v>0</v>
      </c>
      <c r="AH19" s="111">
        <f t="shared" ca="1" si="8"/>
        <v>0</v>
      </c>
      <c r="AI19" s="108">
        <f t="shared" ca="1" si="8"/>
        <v>0</v>
      </c>
      <c r="AJ19" s="108">
        <f t="shared" ca="1" si="8"/>
        <v>0</v>
      </c>
      <c r="AK19" s="107" t="str">
        <f t="shared" ca="1" si="8"/>
        <v/>
      </c>
      <c r="AL19" s="97"/>
      <c r="AM19" s="97"/>
      <c r="AN19" s="97"/>
      <c r="AO19" s="97"/>
      <c r="AP19" s="97"/>
      <c r="AQ19" s="97"/>
      <c r="AR19" s="97"/>
      <c r="AS19" s="97"/>
      <c r="AT19" s="97"/>
      <c r="AU19" s="97"/>
      <c r="AV19" s="97"/>
      <c r="AW19" s="97"/>
      <c r="AX19" s="97"/>
      <c r="AY19" s="52"/>
      <c r="AZ19" s="97"/>
      <c r="BA19" s="97"/>
      <c r="BB19" s="97"/>
      <c r="BC19" s="97"/>
      <c r="BD19" s="97"/>
      <c r="BE19" s="97"/>
      <c r="BF19" s="53"/>
      <c r="BG19" s="97"/>
      <c r="BH19" s="97"/>
      <c r="BI19" s="97"/>
      <c r="BJ19" s="97"/>
      <c r="BK19" s="97"/>
      <c r="BL19" s="97"/>
      <c r="BM19" s="97"/>
      <c r="BN19" s="97"/>
      <c r="BO19" s="97"/>
      <c r="BP19" s="97"/>
      <c r="BQ19" s="97"/>
      <c r="BR19" s="97"/>
      <c r="BS19" s="97"/>
      <c r="BT19" s="52"/>
      <c r="BU19" s="97"/>
      <c r="BV19" s="97"/>
      <c r="BW19" s="97"/>
      <c r="BX19" s="53"/>
      <c r="BY19" s="97"/>
      <c r="BZ19" s="97"/>
      <c r="CA19" s="97"/>
      <c r="CB19" s="97"/>
      <c r="CC19" s="97"/>
      <c r="CD19" s="97"/>
    </row>
    <row r="20" spans="1:82" s="87" customFormat="1" ht="13.5" customHeight="1" thickBot="1" x14ac:dyDescent="0.25">
      <c r="A20" s="131" t="s">
        <v>97</v>
      </c>
      <c r="B20" s="200" t="str">
        <f t="shared" ref="B20:F20" ca="1" si="9">IF(B19="","",B19/2)</f>
        <v/>
      </c>
      <c r="C20" s="200">
        <f t="shared" ca="1" si="9"/>
        <v>0</v>
      </c>
      <c r="D20" s="200">
        <f t="shared" ca="1" si="9"/>
        <v>0</v>
      </c>
      <c r="E20" s="200">
        <f t="shared" ca="1" si="9"/>
        <v>0</v>
      </c>
      <c r="F20" s="200">
        <f t="shared" ca="1" si="9"/>
        <v>0</v>
      </c>
      <c r="G20" s="200">
        <f ca="1">IF(G19="","",G19/2)</f>
        <v>0</v>
      </c>
      <c r="H20" s="200">
        <f t="shared" ref="H20:AK20" ca="1" si="10">IF(H19="","",H19/2)</f>
        <v>0</v>
      </c>
      <c r="I20" s="200">
        <f t="shared" ca="1" si="10"/>
        <v>0</v>
      </c>
      <c r="J20" s="200">
        <f t="shared" ca="1" si="10"/>
        <v>0</v>
      </c>
      <c r="K20" s="200">
        <f t="shared" ca="1" si="10"/>
        <v>0</v>
      </c>
      <c r="L20" s="200">
        <f t="shared" ca="1" si="10"/>
        <v>0</v>
      </c>
      <c r="M20" s="200" t="str">
        <f t="shared" ca="1" si="10"/>
        <v/>
      </c>
      <c r="N20" s="200">
        <f t="shared" ca="1" si="10"/>
        <v>0</v>
      </c>
      <c r="O20" s="200">
        <f t="shared" ca="1" si="10"/>
        <v>0</v>
      </c>
      <c r="P20" s="200">
        <f t="shared" ca="1" si="10"/>
        <v>0</v>
      </c>
      <c r="Q20" s="200">
        <f t="shared" ca="1" si="10"/>
        <v>0</v>
      </c>
      <c r="R20" s="200">
        <f t="shared" ca="1" si="10"/>
        <v>0</v>
      </c>
      <c r="S20" s="200" t="str">
        <f t="shared" ca="1" si="10"/>
        <v/>
      </c>
      <c r="T20" s="200">
        <f t="shared" ca="1" si="10"/>
        <v>0</v>
      </c>
      <c r="U20" s="200">
        <f t="shared" ca="1" si="10"/>
        <v>0</v>
      </c>
      <c r="V20" s="200">
        <f t="shared" ca="1" si="10"/>
        <v>0</v>
      </c>
      <c r="W20" s="200">
        <f t="shared" ca="1" si="10"/>
        <v>0</v>
      </c>
      <c r="X20" s="200">
        <f t="shared" ca="1" si="10"/>
        <v>0</v>
      </c>
      <c r="Y20" s="200" t="str">
        <f t="shared" ca="1" si="10"/>
        <v/>
      </c>
      <c r="Z20" s="200">
        <f t="shared" ca="1" si="10"/>
        <v>0</v>
      </c>
      <c r="AA20" s="200">
        <f t="shared" ca="1" si="10"/>
        <v>0</v>
      </c>
      <c r="AB20" s="200">
        <f t="shared" ca="1" si="10"/>
        <v>0</v>
      </c>
      <c r="AC20" s="200">
        <f t="shared" ca="1" si="10"/>
        <v>0</v>
      </c>
      <c r="AD20" s="200">
        <f t="shared" ca="1" si="10"/>
        <v>0</v>
      </c>
      <c r="AE20" s="200" t="str">
        <f t="shared" ca="1" si="10"/>
        <v/>
      </c>
      <c r="AF20" s="200">
        <f t="shared" ca="1" si="10"/>
        <v>0</v>
      </c>
      <c r="AG20" s="200">
        <f t="shared" ca="1" si="10"/>
        <v>0</v>
      </c>
      <c r="AH20" s="200">
        <f t="shared" ca="1" si="10"/>
        <v>0</v>
      </c>
      <c r="AI20" s="200">
        <f t="shared" ca="1" si="10"/>
        <v>0</v>
      </c>
      <c r="AJ20" s="200">
        <f t="shared" ca="1" si="10"/>
        <v>0</v>
      </c>
      <c r="AK20" s="200" t="str">
        <f t="shared" ca="1" si="10"/>
        <v/>
      </c>
      <c r="AL20" s="32"/>
      <c r="AM20" s="86"/>
      <c r="AN20" s="86"/>
      <c r="AO20" s="86"/>
      <c r="AP20" s="86"/>
      <c r="AQ20" s="86"/>
      <c r="AR20" s="86"/>
      <c r="AS20" s="86"/>
      <c r="AT20" s="86"/>
      <c r="AU20" s="86"/>
      <c r="AV20" s="86"/>
      <c r="AW20" s="86"/>
      <c r="AX20" s="86"/>
      <c r="AY20" s="92"/>
      <c r="AZ20" s="86"/>
      <c r="BA20" s="86"/>
      <c r="BB20" s="86"/>
      <c r="BC20" s="86"/>
      <c r="BD20" s="86"/>
      <c r="BE20" s="86"/>
      <c r="BF20" s="93"/>
      <c r="BG20" s="86"/>
      <c r="BH20" s="86"/>
      <c r="BI20" s="86"/>
      <c r="BJ20" s="86"/>
      <c r="BK20" s="86"/>
      <c r="BL20" s="86"/>
      <c r="BM20" s="86"/>
      <c r="BN20" s="86"/>
      <c r="BO20" s="86"/>
      <c r="BP20" s="86"/>
      <c r="BQ20" s="86"/>
      <c r="BR20" s="86"/>
      <c r="BS20" s="86"/>
      <c r="BT20" s="92"/>
      <c r="BU20" s="86"/>
      <c r="BV20" s="86"/>
      <c r="BW20" s="86"/>
      <c r="BX20" s="93"/>
      <c r="BY20" s="86"/>
      <c r="BZ20" s="86"/>
      <c r="CA20" s="86"/>
      <c r="CB20" s="86"/>
      <c r="CC20" s="86"/>
      <c r="CD20" s="86"/>
    </row>
    <row r="21" spans="1:82" s="87" customFormat="1" ht="13.5" customHeight="1" x14ac:dyDescent="0.2">
      <c r="A21" s="144" t="s">
        <v>98</v>
      </c>
      <c r="B21" s="197">
        <f ca="1">SUM(B20:G20)</f>
        <v>0</v>
      </c>
      <c r="C21" s="134"/>
      <c r="D21" s="184"/>
      <c r="E21" s="132"/>
      <c r="F21" s="132"/>
      <c r="G21" s="140"/>
      <c r="H21" s="197">
        <f ca="1">SUM(H20:M20)</f>
        <v>0</v>
      </c>
      <c r="I21" s="194"/>
      <c r="J21" s="132"/>
      <c r="K21" s="132"/>
      <c r="L21" s="132"/>
      <c r="M21" s="140"/>
      <c r="N21" s="197">
        <f ca="1">SUM(N20:S20)</f>
        <v>0</v>
      </c>
      <c r="O21" s="196"/>
      <c r="P21" s="188"/>
      <c r="Q21" s="132"/>
      <c r="R21" s="132"/>
      <c r="S21" s="140"/>
      <c r="T21" s="197">
        <f ca="1">SUM(T20:Y20)</f>
        <v>0</v>
      </c>
      <c r="U21" s="134"/>
      <c r="V21" s="188"/>
      <c r="W21" s="132"/>
      <c r="X21" s="132"/>
      <c r="Y21" s="140"/>
      <c r="Z21" s="197">
        <f ca="1">SUM(Z20:AE20)</f>
        <v>0</v>
      </c>
      <c r="AA21" s="134"/>
      <c r="AB21" s="188"/>
      <c r="AC21" s="132"/>
      <c r="AD21" s="132"/>
      <c r="AE21" s="140"/>
      <c r="AF21" s="133">
        <f ca="1">SUM(AF20:AK20)</f>
        <v>0</v>
      </c>
      <c r="AG21" s="186"/>
      <c r="AH21" s="132"/>
      <c r="AI21" s="132"/>
      <c r="AJ21" s="132"/>
      <c r="AK21" s="140"/>
      <c r="AL21" s="86"/>
      <c r="AM21" s="86"/>
      <c r="AN21" s="86"/>
      <c r="AO21" s="86"/>
      <c r="AP21" s="86"/>
      <c r="AQ21" s="86"/>
      <c r="AR21" s="86"/>
      <c r="AS21" s="86"/>
      <c r="AT21" s="86"/>
      <c r="AU21" s="86"/>
      <c r="AV21" s="86"/>
      <c r="AW21" s="86"/>
      <c r="AX21" s="86"/>
      <c r="AY21" s="92"/>
      <c r="AZ21" s="86"/>
      <c r="BA21" s="86"/>
      <c r="BB21" s="86"/>
      <c r="BC21" s="86"/>
      <c r="BD21" s="86"/>
      <c r="BE21" s="86"/>
      <c r="BF21" s="93"/>
      <c r="BG21" s="86"/>
      <c r="BH21" s="86"/>
      <c r="BI21" s="86"/>
      <c r="BJ21" s="86"/>
      <c r="BK21" s="86"/>
      <c r="BL21" s="86"/>
      <c r="BM21" s="86"/>
      <c r="BN21" s="86"/>
      <c r="BO21" s="86"/>
      <c r="BP21" s="86"/>
      <c r="BQ21" s="86"/>
      <c r="BR21" s="86"/>
      <c r="BS21" s="86"/>
      <c r="BT21" s="92"/>
      <c r="BU21" s="86"/>
      <c r="BV21" s="86"/>
      <c r="BW21" s="86"/>
      <c r="BX21" s="93"/>
      <c r="BY21" s="86"/>
      <c r="BZ21" s="86"/>
      <c r="CA21" s="86"/>
      <c r="CB21" s="86"/>
      <c r="CC21" s="86"/>
      <c r="CD21" s="86"/>
    </row>
    <row r="22" spans="1:82" s="87" customFormat="1" ht="27.75" customHeight="1" thickBot="1" x14ac:dyDescent="0.25">
      <c r="A22" s="144" t="s">
        <v>86</v>
      </c>
      <c r="B22" s="145">
        <f ca="1">SUM(B19:G19)</f>
        <v>0</v>
      </c>
      <c r="C22" s="187">
        <f ca="1">SUM(B18:G18)</f>
        <v>0</v>
      </c>
      <c r="D22" s="185"/>
      <c r="E22" s="135"/>
      <c r="F22" s="136"/>
      <c r="G22" s="143"/>
      <c r="H22" s="145">
        <f ca="1">SUM(H19:M19)</f>
        <v>0</v>
      </c>
      <c r="I22" s="195">
        <f ca="1">SUM(H18:M18)</f>
        <v>0</v>
      </c>
      <c r="J22" s="136"/>
      <c r="K22" s="137"/>
      <c r="L22" s="136"/>
      <c r="M22" s="143"/>
      <c r="N22" s="145">
        <f ca="1">SUM(N19:S19)</f>
        <v>0</v>
      </c>
      <c r="O22" s="195">
        <f ca="1">SUM(N18:S18)</f>
        <v>0</v>
      </c>
      <c r="P22" s="136"/>
      <c r="Q22" s="137"/>
      <c r="R22" s="138"/>
      <c r="S22" s="141"/>
      <c r="T22" s="145">
        <f ca="1">SUM(T19:Y19)</f>
        <v>0</v>
      </c>
      <c r="U22" s="182">
        <f ca="1">SUM(T18:Y18)</f>
        <v>0</v>
      </c>
      <c r="V22" s="183"/>
      <c r="W22" s="139"/>
      <c r="X22" s="139"/>
      <c r="Y22" s="141"/>
      <c r="Z22" s="145">
        <f ca="1">SUM(Z19:AE19)</f>
        <v>0</v>
      </c>
      <c r="AA22" s="182">
        <f ca="1">SUM(Z18:AE18)</f>
        <v>0</v>
      </c>
      <c r="AB22" s="183">
        <f ca="1">SUM(Z19:AE19)</f>
        <v>0</v>
      </c>
      <c r="AC22" s="139">
        <f ca="1">SUM(Z18:AE18)</f>
        <v>0</v>
      </c>
      <c r="AD22" s="138"/>
      <c r="AE22" s="141"/>
      <c r="AF22" s="145">
        <f ca="1">SUM(AF19:AK19)</f>
        <v>0</v>
      </c>
      <c r="AG22" s="182">
        <f ca="1">SUM(AF18:AK18)</f>
        <v>0</v>
      </c>
      <c r="AH22" s="183">
        <f ca="1">SUM(AF19:AK19)</f>
        <v>0</v>
      </c>
      <c r="AI22" s="139">
        <f ca="1">SUM(AF18:AK18)</f>
        <v>0</v>
      </c>
      <c r="AJ22" s="138"/>
      <c r="AK22" s="141"/>
      <c r="AL22" s="86"/>
      <c r="AM22" s="86"/>
      <c r="AN22" s="86"/>
      <c r="AO22" s="86"/>
      <c r="AP22" s="86"/>
      <c r="AQ22" s="86"/>
      <c r="AR22" s="86"/>
      <c r="AS22" s="86"/>
      <c r="AT22" s="86"/>
      <c r="AU22" s="86"/>
      <c r="AV22" s="86"/>
      <c r="AW22" s="86"/>
      <c r="AX22" s="86"/>
      <c r="AY22" s="92"/>
      <c r="AZ22" s="86"/>
      <c r="BA22" s="86"/>
      <c r="BB22" s="86"/>
      <c r="BC22" s="86"/>
      <c r="BD22" s="86"/>
      <c r="BE22" s="86"/>
      <c r="BF22" s="93"/>
      <c r="BG22" s="86"/>
      <c r="BH22" s="86"/>
      <c r="BI22" s="86"/>
      <c r="BJ22" s="86"/>
      <c r="BK22" s="86"/>
      <c r="BL22" s="86"/>
      <c r="BM22" s="86"/>
      <c r="BN22" s="86"/>
      <c r="BO22" s="86"/>
      <c r="BP22" s="86"/>
      <c r="BQ22" s="86"/>
      <c r="BR22" s="86"/>
      <c r="BS22" s="86"/>
      <c r="BT22" s="92"/>
      <c r="BU22" s="86"/>
      <c r="BV22" s="86"/>
      <c r="BW22" s="86"/>
      <c r="BX22" s="93"/>
      <c r="BY22" s="86"/>
      <c r="BZ22" s="86"/>
      <c r="CA22" s="86"/>
      <c r="CB22" s="86"/>
      <c r="CC22" s="86"/>
      <c r="CD22" s="86"/>
    </row>
    <row r="23" spans="1:82" s="87" customFormat="1" ht="13.5" customHeight="1" x14ac:dyDescent="0.2">
      <c r="A23" s="142"/>
      <c r="B23" s="130"/>
      <c r="C23" s="130"/>
      <c r="D23" s="21"/>
      <c r="E23" s="96"/>
      <c r="F23" s="96"/>
      <c r="G23" s="96"/>
      <c r="H23" s="96"/>
      <c r="I23" s="96"/>
      <c r="J23" s="96"/>
      <c r="K23" s="96"/>
      <c r="L23" s="96"/>
      <c r="M23" s="96"/>
      <c r="N23" s="96"/>
      <c r="O23" s="96"/>
      <c r="P23" s="96"/>
      <c r="Q23" s="96"/>
      <c r="R23" s="96"/>
      <c r="S23" s="96"/>
      <c r="T23" s="96"/>
      <c r="U23" s="96"/>
      <c r="V23" s="96"/>
      <c r="W23" s="96"/>
      <c r="AE23" s="96"/>
      <c r="AF23" s="96"/>
      <c r="AG23" s="96"/>
      <c r="AH23" s="96" t="str">
        <f>LOWER(K23)</f>
        <v/>
      </c>
      <c r="AI23" s="96"/>
      <c r="AJ23" s="96"/>
      <c r="AK23" s="96"/>
      <c r="AL23" s="86"/>
      <c r="AM23" s="86"/>
      <c r="AN23" s="86"/>
      <c r="AO23" s="86"/>
      <c r="AP23" s="86"/>
      <c r="AQ23" s="86"/>
      <c r="AR23" s="86"/>
      <c r="AS23" s="86"/>
      <c r="AT23" s="86"/>
      <c r="AU23" s="86"/>
      <c r="AV23" s="86"/>
      <c r="AW23" s="86"/>
      <c r="AX23" s="86"/>
      <c r="AY23" s="92"/>
      <c r="AZ23" s="86"/>
      <c r="BA23" s="86"/>
      <c r="BB23" s="86"/>
      <c r="BC23" s="86"/>
      <c r="BD23" s="86"/>
      <c r="BE23" s="86"/>
      <c r="BF23" s="93"/>
      <c r="BG23" s="86"/>
      <c r="BH23" s="86"/>
      <c r="BI23" s="86"/>
      <c r="BJ23" s="86"/>
      <c r="BK23" s="86"/>
      <c r="BL23" s="86"/>
      <c r="BM23" s="86"/>
      <c r="BN23" s="86"/>
      <c r="BO23" s="86"/>
      <c r="BP23" s="86"/>
      <c r="BQ23" s="86"/>
      <c r="BR23" s="86"/>
      <c r="BS23" s="86"/>
      <c r="BT23" s="92"/>
      <c r="BU23" s="86"/>
      <c r="BV23" s="86"/>
      <c r="BW23" s="86"/>
      <c r="BX23" s="93"/>
      <c r="BY23" s="86"/>
      <c r="BZ23" s="86"/>
      <c r="CA23" s="86"/>
      <c r="CB23" s="86"/>
      <c r="CC23" s="86"/>
      <c r="CD23" s="86"/>
    </row>
    <row r="24" spans="1:82" s="87" customFormat="1" ht="13.5" customHeight="1" x14ac:dyDescent="0.2">
      <c r="A24" s="129"/>
      <c r="B24" s="130"/>
      <c r="C24" s="130"/>
      <c r="D24" s="21"/>
      <c r="E24" s="96"/>
      <c r="F24" s="96"/>
      <c r="G24" s="96"/>
      <c r="H24" s="96"/>
      <c r="I24" s="21"/>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86"/>
      <c r="AM24" s="86"/>
      <c r="AN24" s="86"/>
      <c r="AO24" s="86"/>
      <c r="AP24" s="86"/>
      <c r="AQ24" s="86"/>
      <c r="AR24" s="86"/>
      <c r="AS24" s="86"/>
      <c r="AT24" s="86"/>
      <c r="AU24" s="86"/>
      <c r="AV24" s="86"/>
      <c r="AW24" s="86"/>
      <c r="AX24" s="86"/>
      <c r="AY24" s="92"/>
      <c r="AZ24" s="86"/>
      <c r="BA24" s="86"/>
      <c r="BB24" s="86"/>
      <c r="BC24" s="86"/>
      <c r="BD24" s="86"/>
      <c r="BE24" s="86"/>
      <c r="BF24" s="93"/>
      <c r="BG24" s="86"/>
      <c r="BH24" s="86"/>
      <c r="BI24" s="86"/>
      <c r="BJ24" s="86"/>
      <c r="BK24" s="86"/>
      <c r="BL24" s="86"/>
      <c r="BM24" s="86"/>
      <c r="BN24" s="86"/>
      <c r="BO24" s="86"/>
      <c r="BP24" s="86"/>
      <c r="BQ24" s="86"/>
      <c r="BR24" s="86"/>
      <c r="BS24" s="86"/>
      <c r="BT24" s="92"/>
      <c r="BU24" s="86"/>
      <c r="BV24" s="86"/>
      <c r="BW24" s="86"/>
      <c r="BX24" s="93"/>
      <c r="BY24" s="86"/>
      <c r="BZ24" s="86"/>
      <c r="CA24" s="86"/>
      <c r="CB24" s="86"/>
      <c r="CC24" s="86"/>
      <c r="CD24" s="86"/>
    </row>
    <row r="25" spans="1:82" s="87" customFormat="1" ht="16.5" customHeight="1" x14ac:dyDescent="0.2">
      <c r="A25" s="4"/>
      <c r="B25" s="8">
        <f>DATEVALUE("01/07/"&amp;$A$2)</f>
        <v>42917</v>
      </c>
      <c r="C25" s="13"/>
      <c r="D25" s="88"/>
      <c r="E25" s="88"/>
      <c r="F25" s="88"/>
      <c r="G25" s="88"/>
      <c r="H25" s="8">
        <f>DATEVALUE("01/08/"&amp;$A$2)</f>
        <v>42948</v>
      </c>
      <c r="I25" s="14"/>
      <c r="J25" s="14"/>
      <c r="K25" s="88"/>
      <c r="L25" s="88"/>
      <c r="M25" s="88"/>
      <c r="N25" s="8">
        <f>DATEVALUE("01/09/"&amp;$A$2)</f>
        <v>42979</v>
      </c>
      <c r="O25" s="13"/>
      <c r="P25" s="13"/>
      <c r="Q25" s="88"/>
      <c r="R25" s="88"/>
      <c r="S25" s="88"/>
      <c r="T25" s="8">
        <f>DATEVALUE("01/10/"&amp;$A$2)</f>
        <v>43009</v>
      </c>
      <c r="U25" s="13"/>
      <c r="V25" s="88"/>
      <c r="W25" s="88"/>
      <c r="X25" s="88"/>
      <c r="Y25" s="88"/>
      <c r="Z25" s="8">
        <f>DATEVALUE("01/11/"&amp;$A$2)</f>
        <v>43040</v>
      </c>
      <c r="AA25" s="13"/>
      <c r="AB25" s="13"/>
      <c r="AC25" s="88"/>
      <c r="AD25" s="88"/>
      <c r="AE25" s="88"/>
      <c r="AF25" s="8">
        <f>DATEVALUE("01/12/"&amp;$A$2)</f>
        <v>43070</v>
      </c>
      <c r="AG25" s="13"/>
      <c r="AH25" s="13"/>
      <c r="AI25" s="88"/>
      <c r="AJ25" s="88"/>
      <c r="AK25" s="88"/>
      <c r="AL25" s="86"/>
      <c r="AM25" s="86"/>
      <c r="AN25" s="86"/>
      <c r="AO25" s="86"/>
      <c r="AP25" s="86"/>
      <c r="AQ25" s="86"/>
      <c r="AR25" s="86"/>
      <c r="AS25" s="86"/>
      <c r="AT25" s="86"/>
      <c r="AU25" s="86"/>
      <c r="AV25" s="86"/>
      <c r="AW25" s="86"/>
      <c r="AX25" s="86"/>
      <c r="AY25" s="92"/>
      <c r="AZ25" s="86"/>
      <c r="BA25" s="86"/>
      <c r="BB25" s="86"/>
      <c r="BC25" s="86"/>
      <c r="BD25" s="86"/>
      <c r="BE25" s="86"/>
      <c r="BF25" s="93"/>
      <c r="BG25" s="86"/>
      <c r="BH25" s="86"/>
      <c r="BI25" s="86"/>
      <c r="BJ25" s="86"/>
      <c r="BK25" s="86"/>
      <c r="BL25" s="86"/>
      <c r="BM25" s="86"/>
      <c r="BN25" s="86"/>
      <c r="BO25" s="86"/>
      <c r="BP25" s="86"/>
      <c r="BQ25" s="86"/>
      <c r="BR25" s="86"/>
      <c r="BS25" s="86"/>
      <c r="BT25" s="92"/>
      <c r="BU25" s="86"/>
      <c r="BV25" s="86"/>
      <c r="BW25" s="86"/>
      <c r="BX25" s="93"/>
      <c r="BY25" s="86"/>
      <c r="BZ25" s="86"/>
      <c r="CA25" s="86"/>
      <c r="CB25" s="86"/>
      <c r="CC25" s="86"/>
      <c r="CD25" s="86"/>
    </row>
    <row r="26" spans="1:82" s="411" customFormat="1" ht="16.5" customHeight="1" x14ac:dyDescent="0.2">
      <c r="A26" s="5"/>
      <c r="B26" s="47">
        <f>1+INT((B25-DATE(YEAR(B25+4-WEEKDAY(B25+6)),1,5)+WEEKDAY(DATE(YEAR(B25+4-WEEKDAY(B25+6)),1,3)))/7)</f>
        <v>26</v>
      </c>
      <c r="C26" s="45">
        <f>IF(C27="","",1+INT((C27-DATE(YEAR(C27+4-WEEKDAY(C27+6)),1,5)+WEEKDAY(DATE(YEAR(C27+4-WEEKDAY(C27+6)),1,3)))/7))</f>
        <v>27</v>
      </c>
      <c r="D26" s="47">
        <f>IF(D27="","",1+INT((D27-DATE(YEAR(D27+4-WEEKDAY(D27+6)),1,5)+WEEKDAY(DATE(YEAR(D27+4-WEEKDAY(D27+6)),1,3)))/7))</f>
        <v>28</v>
      </c>
      <c r="E26" s="46">
        <f>IF(E27="","",1+INT((E27-DATE(YEAR(E27+4-WEEKDAY(E27+6)),1,5)+WEEKDAY(DATE(YEAR(E27+4-WEEKDAY(E27+6)),1,3)))/7))</f>
        <v>29</v>
      </c>
      <c r="F26" s="45">
        <f>IF(F27="","",1+INT((F27-DATE(YEAR(F27+4-WEEKDAY(F27+6)),1,5)+WEEKDAY(DATE(YEAR(F27+4-WEEKDAY(F27+6)),1,3)))/7))</f>
        <v>30</v>
      </c>
      <c r="G26" s="45">
        <f>IF(G27="","",1+INT((G27-DATE(YEAR(G27+4-WEEKDAY(G27+6)),1,5)+WEEKDAY(DATE(YEAR(G27+4-WEEKDAY(G27+6)),1,3)))/7))</f>
        <v>31</v>
      </c>
      <c r="H26" s="47">
        <f>1+INT((H25-DATE(YEAR(H25+4-WEEKDAY(H25+6)),1,5)+WEEKDAY(DATE(YEAR(H25+4-WEEKDAY(H25+6)),1,3)))/7)</f>
        <v>31</v>
      </c>
      <c r="I26" s="47">
        <f>IF(I27="","",1+INT((I27-DATE(YEAR(I27+4-WEEKDAY(I27+6)),1,5)+WEEKDAY(DATE(YEAR(I27+4-WEEKDAY(I27+6)),1,3)))/7))</f>
        <v>32</v>
      </c>
      <c r="J26" s="47">
        <f>IF(J27="","",1+INT((J27-DATE(YEAR(J27+4-WEEKDAY(J27+6)),1,5)+WEEKDAY(DATE(YEAR(J27+4-WEEKDAY(J27+6)),1,3)))/7))</f>
        <v>33</v>
      </c>
      <c r="K26" s="46">
        <f>IF(K27="","",1+INT((K27-DATE(YEAR(K27+4-WEEKDAY(K27+6)),1,5)+WEEKDAY(DATE(YEAR(K27+4-WEEKDAY(K27+6)),1,3)))/7))</f>
        <v>34</v>
      </c>
      <c r="L26" s="45">
        <f>IF(L27="","",1+INT((L27-DATE(YEAR(L27+4-WEEKDAY(L27+6)),1,5)+WEEKDAY(DATE(YEAR(L27+4-WEEKDAY(L27+6)),1,3)))/7))</f>
        <v>35</v>
      </c>
      <c r="M26" s="45" t="str">
        <f>IF(M27="","",1+INT((M27-DATE(YEAR(M27+4-WEEKDAY(M27+6)),1,5)+WEEKDAY(DATE(YEAR(M27+4-WEEKDAY(M27+6)),1,3)))/7))</f>
        <v/>
      </c>
      <c r="N26" s="47">
        <f>1+INT((N25-DATE(YEAR(N25+4-WEEKDAY(N25+6)),1,5)+WEEKDAY(DATE(YEAR(N25+4-WEEKDAY(N25+6)),1,3)))/7)</f>
        <v>35</v>
      </c>
      <c r="O26" s="46">
        <f>IF(O27="","",1+INT((O27-DATE(YEAR(O27+4-WEEKDAY(O27+6)),1,5)+WEEKDAY(DATE(YEAR(O27+4-WEEKDAY(O27+6)),1,3)))/7))</f>
        <v>36</v>
      </c>
      <c r="P26" s="45">
        <f>IF(P27="","",1+INT((P27-DATE(YEAR(P27+4-WEEKDAY(P27+6)),1,5)+WEEKDAY(DATE(YEAR(P27+4-WEEKDAY(P27+6)),1,3)))/7))</f>
        <v>37</v>
      </c>
      <c r="Q26" s="46">
        <f>IF(Q27="","",1+INT((Q27-DATE(YEAR(Q27+4-WEEKDAY(Q27+6)),1,5)+WEEKDAY(DATE(YEAR(Q27+4-WEEKDAY(Q27+6)),1,3)))/7))</f>
        <v>38</v>
      </c>
      <c r="R26" s="48">
        <f>IF(R27="","",1+INT((R27-DATE(YEAR(R27+4-WEEKDAY(R27+6)),1,5)+WEEKDAY(DATE(YEAR(R27+4-WEEKDAY(R27+6)),1,3)))/7))</f>
        <v>39</v>
      </c>
      <c r="S26" s="45" t="str">
        <f>IF(S27="","",1+INT((S27-DATE(YEAR(S27+4-WEEKDAY(S27+6)),1,5)+WEEKDAY(DATE(YEAR(S27+4-WEEKDAY(S27+6)),1,3)))/7))</f>
        <v/>
      </c>
      <c r="T26" s="47">
        <f>1+INT((T25-DATE(YEAR(T25+4-WEEKDAY(T25+6)),1,5)+WEEKDAY(DATE(YEAR(T25+4-WEEKDAY(T25+6)),1,3)))/7)</f>
        <v>39</v>
      </c>
      <c r="U26" s="46">
        <f>IF(U27="","",1+INT((U27-DATE(YEAR(U27+4-WEEKDAY(U27+6)),1,5)+WEEKDAY(DATE(YEAR(U27+4-WEEKDAY(U27+6)),1,3)))/7))</f>
        <v>40</v>
      </c>
      <c r="V26" s="45">
        <f>IF(V27="","",1+INT((V27-DATE(YEAR(V27+4-WEEKDAY(V27+6)),1,5)+WEEKDAY(DATE(YEAR(V27+4-WEEKDAY(V27+6)),1,3)))/7))</f>
        <v>41</v>
      </c>
      <c r="W26" s="46">
        <f>IF(W27="","",1+INT((W27-DATE(YEAR(W27+4-WEEKDAY(W27+6)),1,5)+WEEKDAY(DATE(YEAR(W27+4-WEEKDAY(W27+6)),1,3)))/7))</f>
        <v>42</v>
      </c>
      <c r="X26" s="45">
        <f>IF(X27="","",1+INT((X27-DATE(YEAR(X27+4-WEEKDAY(X27+6)),1,5)+WEEKDAY(DATE(YEAR(X27+4-WEEKDAY(X27+6)),1,3)))/7))</f>
        <v>43</v>
      </c>
      <c r="Y26" s="47">
        <f>IF(Y27="","",1+INT((Y27-DATE(YEAR(Y27+4-WEEKDAY(Y27+6)),1,5)+WEEKDAY(DATE(YEAR(Y27+4-WEEKDAY(Y27+6)),1,3)))/7))</f>
        <v>44</v>
      </c>
      <c r="Z26" s="47">
        <f>1+INT((Z25-DATE(YEAR(Z25+4-WEEKDAY(Z25+6)),1,5)+WEEKDAY(DATE(YEAR(Z25+4-WEEKDAY(Z25+6)),1,3)))/7)</f>
        <v>44</v>
      </c>
      <c r="AA26" s="47">
        <f>IF(AA27="","",1+INT((AA27-DATE(YEAR(AA27+4-WEEKDAY(AA27+6)),1,5)+WEEKDAY(DATE(YEAR(AA27+4-WEEKDAY(AA27+6)),1,3)))/7))</f>
        <v>45</v>
      </c>
      <c r="AB26" s="46">
        <f>IF(AB27="","",1+INT((AB27-DATE(YEAR(AB27+4-WEEKDAY(AB27+6)),1,5)+WEEKDAY(DATE(YEAR(AB27+4-WEEKDAY(AB27+6)),1,3)))/7))</f>
        <v>46</v>
      </c>
      <c r="AC26" s="45">
        <f>IF(AC27="","",1+INT((AC27-DATE(YEAR(AC27+4-WEEKDAY(AC27+6)),1,5)+WEEKDAY(DATE(YEAR(AC27+4-WEEKDAY(AC27+6)),1,3)))/7))</f>
        <v>47</v>
      </c>
      <c r="AD26" s="47">
        <f>IF(AD27="","",1+INT((AD27-DATE(YEAR(AD27+4-WEEKDAY(AD27+6)),1,5)+WEEKDAY(DATE(YEAR(AD27+4-WEEKDAY(AD27+6)),1,3)))/7))</f>
        <v>48</v>
      </c>
      <c r="AE26" s="47" t="str">
        <f>IF(AE27="","",1+INT((AE27-DATE(YEAR(AE27+4-WEEKDAY(AE27+6)),1,5)+WEEKDAY(DATE(YEAR(AE27+4-WEEKDAY(AE27+6)),1,3)))/7))</f>
        <v/>
      </c>
      <c r="AF26" s="46">
        <f>1+INT((AF25-DATE(YEAR(AF25+4-WEEKDAY(AF25+6)),1,5)+WEEKDAY(DATE(YEAR(AF25+4-WEEKDAY(AF25+6)),1,3)))/7)</f>
        <v>48</v>
      </c>
      <c r="AG26" s="45">
        <f>IF(AG27="","",1+INT((AG27-DATE(YEAR(AG27+4-WEEKDAY(AG27+6)),1,5)+WEEKDAY(DATE(YEAR(AG27+4-WEEKDAY(AG27+6)),1,3)))/7))</f>
        <v>49</v>
      </c>
      <c r="AH26" s="46">
        <f>IF(AH27="","",1+INT((AH27-DATE(YEAR(AH27+4-WEEKDAY(AH27+6)),1,5)+WEEKDAY(DATE(YEAR(AH27+4-WEEKDAY(AH27+6)),1,3)))/7))</f>
        <v>50</v>
      </c>
      <c r="AI26" s="45">
        <f>IF(AI27="","",1+INT((AI27-DATE(YEAR(AI27+4-WEEKDAY(AI27+6)),1,5)+WEEKDAY(DATE(YEAR(AI27+4-WEEKDAY(AI27+6)),1,3)))/7))</f>
        <v>51</v>
      </c>
      <c r="AJ26" s="46">
        <f>IF(AJ27="","",1+INT((AJ27-DATE(YEAR(AJ27+4-WEEKDAY(AJ27+6)),1,5)+WEEKDAY(DATE(YEAR(AJ27+4-WEEKDAY(AJ27+6)),1,3)))/7))</f>
        <v>52</v>
      </c>
      <c r="AK26" s="45" t="str">
        <f>IF(AK27="","",1+INT((AK27-DATE(YEAR(AK27+4-WEEKDAY(AK27+6)),1,5)+WEEKDAY(DATE(YEAR(AK27+4-WEEKDAY(AK27+6)),1,3)))/7))</f>
        <v/>
      </c>
      <c r="AQ26" s="88"/>
      <c r="AR26" s="88"/>
    </row>
    <row r="27" spans="1:82" s="411" customFormat="1" ht="12" customHeight="1" x14ac:dyDescent="0.2">
      <c r="A27" s="19" t="s">
        <v>0</v>
      </c>
      <c r="B27" s="34" t="str">
        <f>IF(TEXT(B25,"dddd")=$A4,B25,"")</f>
        <v/>
      </c>
      <c r="C27" s="29">
        <f>B39+1</f>
        <v>42919</v>
      </c>
      <c r="D27" s="3">
        <f>C39+1</f>
        <v>42926</v>
      </c>
      <c r="E27" s="29">
        <f>D39+1</f>
        <v>42933</v>
      </c>
      <c r="F27" s="3">
        <f>IF(AND(E39&lt;&gt;"",IF(ISERROR(TEXT(E39+1,"mmm")),"",TEXT(E39+1,"mmm"))=TEXT(B25,"mmm")),E39+1,"")</f>
        <v>42940</v>
      </c>
      <c r="G27" s="35">
        <f>IF(AND(F39&lt;&gt;"",IF(ISERROR(TEXT(F39+1,"mmm")),"",TEXT(F39+1,"mmm"))=TEXT(B25,"mmm")),F39+1,"")</f>
        <v>42947</v>
      </c>
      <c r="H27" s="155" t="str">
        <f>IF(TEXT(H25,"dddd")=$A4,H25,"")</f>
        <v/>
      </c>
      <c r="I27" s="155">
        <f>H39+1</f>
        <v>42954</v>
      </c>
      <c r="J27" s="3">
        <f>I39+1</f>
        <v>42961</v>
      </c>
      <c r="K27" s="29">
        <f>J39+1</f>
        <v>42968</v>
      </c>
      <c r="L27" s="3">
        <f>IF(AND(K39&lt;&gt;"",IF(ISERROR(TEXT(K39+1,"mmm")),"",TEXT(K39+1,"mmm"))=TEXT(H25,"mmm")),K39+1,"")</f>
        <v>42975</v>
      </c>
      <c r="M27" s="24" t="str">
        <f>IF(AND(L39&lt;&gt;"",IF(ISERROR(TEXT(L39+1,"mmm")),"",TEXT(L39+1,"mmm"))=TEXT(H25,"mmm")),L39+1,"")</f>
        <v/>
      </c>
      <c r="N27" s="119" t="str">
        <f>IF(TEXT(N25,"dddd")=$A4,N25,"")</f>
        <v/>
      </c>
      <c r="O27" s="155">
        <f>N39+1</f>
        <v>42982</v>
      </c>
      <c r="P27" s="24">
        <f>O39+1</f>
        <v>42989</v>
      </c>
      <c r="Q27" s="29">
        <f>P39+1</f>
        <v>42996</v>
      </c>
      <c r="R27" s="3">
        <f>IF(AND(Q39&lt;&gt;"",IF(ISERROR(TEXT(Q39+1,"mmm")),"",TEXT(Q39+1,"mmm"))=TEXT(N25,"mmm")),Q39+1,"")</f>
        <v>43003</v>
      </c>
      <c r="S27" s="35" t="str">
        <f>IF(AND(R39&lt;&gt;"",IF(ISERROR(TEXT(R39+1,"mmm")),"",TEXT(R39+1,"mmm"))=TEXT(N25,"mmm")),R39+1,"")</f>
        <v/>
      </c>
      <c r="T27" s="155" t="str">
        <f>IF(TEXT(T25,"dddd")=$A4,T25,"")</f>
        <v/>
      </c>
      <c r="U27" s="155">
        <f>T39+1</f>
        <v>43010</v>
      </c>
      <c r="V27" s="3">
        <f>U39+1</f>
        <v>43017</v>
      </c>
      <c r="W27" s="29">
        <f>V39+1</f>
        <v>43024</v>
      </c>
      <c r="X27" s="29">
        <f>IF(AND(W39&lt;&gt;"",IF(ISERROR(TEXT(W39+1,"mmm")),"",TEXT(W39+1,"mmm"))=TEXT(T25,"mmm")),W39+1,"")</f>
        <v>43031</v>
      </c>
      <c r="Y27" s="3">
        <f>IF(AND(X39&lt;&gt;"",IF(ISERROR(TEXT(X39+1,"mmm")),"",TEXT(X39+1,"mmm"))=TEXT(T25,"mmm")),X39+1,"")</f>
        <v>43038</v>
      </c>
      <c r="Z27" s="119" t="str">
        <f>IF(TEXT(Z25,"dddd")=$A4,Z25,"")</f>
        <v/>
      </c>
      <c r="AA27" s="155">
        <f>Z39+1</f>
        <v>43045</v>
      </c>
      <c r="AB27" s="3">
        <f>AA39+1</f>
        <v>43052</v>
      </c>
      <c r="AC27" s="29">
        <f>AB39+1</f>
        <v>43059</v>
      </c>
      <c r="AD27" s="155">
        <f>IF(AND(AC39&lt;&gt;"",IF(ISERROR(TEXT(AC39+1,"mmm")),"",TEXT(AC39+1,"mmm"))=TEXT(Z25,"mmm")),AC39+1,"")</f>
        <v>43066</v>
      </c>
      <c r="AE27" s="174" t="str">
        <f>IF(AND(AD39&lt;&gt;"",IF(ISERROR(TEXT(AD39+1,"mmm")),"",TEXT(AD39+1,"mmm"))=TEXT(Z25,"mmm")),AD39+1,"")</f>
        <v/>
      </c>
      <c r="AF27" s="3" t="str">
        <f>IF(TEXT(AF25,"dddd")=$A4,AF25,"")</f>
        <v/>
      </c>
      <c r="AG27" s="29">
        <f>AF39+1</f>
        <v>43073</v>
      </c>
      <c r="AH27" s="3">
        <f>AG39+1</f>
        <v>43080</v>
      </c>
      <c r="AI27" s="29">
        <f>AH39+1</f>
        <v>43087</v>
      </c>
      <c r="AJ27" s="3">
        <f>IF(AND(AI39&lt;&gt;"",IF(ISERROR(TEXT(AI39+1,"mmm")),"",TEXT(AI39+1,"mmm"))=TEXT(AF25,"mmm")),AI39+1,"")</f>
        <v>43094</v>
      </c>
      <c r="AK27" s="29" t="str">
        <f>IF(AND(AJ39&lt;&gt;"",IF(ISERROR(TEXT(AJ39+1,"mmm")),"",TEXT(AJ39+1,"mmm"))=TEXT(AF25,"mmm")),AJ39+1,"")</f>
        <v/>
      </c>
      <c r="AQ27" s="88"/>
      <c r="AR27" s="88"/>
    </row>
    <row r="28" spans="1:82" s="411" customFormat="1" ht="12" customHeight="1" x14ac:dyDescent="0.2">
      <c r="A28" s="12"/>
      <c r="B28" s="32"/>
      <c r="C28" s="28"/>
      <c r="D28" s="86"/>
      <c r="E28" s="28"/>
      <c r="F28" s="86"/>
      <c r="G28" s="33"/>
      <c r="H28" s="156"/>
      <c r="I28" s="156"/>
      <c r="J28" s="28" t="str">
        <f>IF(ISNA(VLOOKUP(J27,feestdagen,5,0))=TRUE," ","F")</f>
        <v xml:space="preserve"> </v>
      </c>
      <c r="K28" s="28"/>
      <c r="L28" s="86"/>
      <c r="M28" s="25"/>
      <c r="N28" s="112"/>
      <c r="O28" s="156"/>
      <c r="P28" s="25"/>
      <c r="Q28" s="28"/>
      <c r="R28" s="86"/>
      <c r="S28" s="33"/>
      <c r="T28" s="156"/>
      <c r="U28" s="156"/>
      <c r="V28" s="86"/>
      <c r="W28" s="28"/>
      <c r="X28" s="28"/>
      <c r="Y28" s="86"/>
      <c r="Z28" s="112" t="str">
        <f>IF(ISNA(VLOOKUP(Z27,feestdagen,5,0))=TRUE," ","F")</f>
        <v xml:space="preserve"> </v>
      </c>
      <c r="AA28" s="156" t="str">
        <f>IF(ISNA(VLOOKUP(AA27,feestdagen,5,0))=TRUE," ","F")</f>
        <v xml:space="preserve"> </v>
      </c>
      <c r="AB28" s="86"/>
      <c r="AC28" s="28"/>
      <c r="AD28" s="156"/>
      <c r="AE28" s="175"/>
      <c r="AF28" s="86"/>
      <c r="AG28" s="28"/>
      <c r="AH28" s="86"/>
      <c r="AI28" s="28"/>
      <c r="AJ28" s="86"/>
      <c r="AK28" s="28"/>
      <c r="AQ28" s="88"/>
      <c r="AR28" s="88"/>
    </row>
    <row r="29" spans="1:82" s="411" customFormat="1" ht="12" customHeight="1" x14ac:dyDescent="0.2">
      <c r="A29" s="19" t="s">
        <v>1</v>
      </c>
      <c r="B29" s="34" t="str">
        <f>IF(AND(B27="",TEXT(B25,"dddd")=$A6),B25,IF(AND(B27&lt;&gt;""),B27+1,""))</f>
        <v/>
      </c>
      <c r="C29" s="29">
        <f>C27+1</f>
        <v>42920</v>
      </c>
      <c r="D29" s="3">
        <f>D27+1</f>
        <v>42927</v>
      </c>
      <c r="E29" s="29">
        <f>E27+1</f>
        <v>42934</v>
      </c>
      <c r="F29" s="3">
        <f>IF(AND(F27&lt;&gt;"",IF(ISERROR(TEXT(F27+1,"mmm")),"",TEXT(F27+1,"mmm"))=TEXT(B25,"mmm")),F27+1,"")</f>
        <v>42941</v>
      </c>
      <c r="G29" s="35" t="str">
        <f>IF(AND(G27&lt;&gt;"",IF(ISERROR(TEXT(G27+1,"mmm")),"",TEXT(G27+1,"mmm"))=TEXT(B25,"mmm")),G27+1,"")</f>
        <v/>
      </c>
      <c r="H29" s="155">
        <f>IF(AND(H27="",TEXT(H25,"dddd")=$A6),H25,IF(AND(H27&lt;&gt;""),H27+1,""))</f>
        <v>42948</v>
      </c>
      <c r="I29" s="155">
        <f>I27+1</f>
        <v>42955</v>
      </c>
      <c r="J29" s="3">
        <f>J27+1</f>
        <v>42962</v>
      </c>
      <c r="K29" s="29">
        <f>K27+1</f>
        <v>42969</v>
      </c>
      <c r="L29" s="3">
        <f>IF(AND(L27&lt;&gt;"",IF(ISERROR(TEXT(L27+1,"mmm")),"",TEXT(L27+1,"mmm"))=TEXT(H25,"mmm")),L27+1,"")</f>
        <v>42976</v>
      </c>
      <c r="M29" s="24" t="str">
        <f>IF(AND(M27&lt;&gt;"",IF(ISERROR(TEXT(M27+1,"mmm")),"",TEXT(M27+1,"mmm"))=TEXT(H25,"mmm")),M27+1,"")</f>
        <v/>
      </c>
      <c r="N29" s="119" t="str">
        <f>IF(AND(N27="",TEXT(N25,"dddd")=$A6),N25,IF(AND(N27&lt;&gt;""),N27+1,""))</f>
        <v/>
      </c>
      <c r="O29" s="155">
        <f>O27+1</f>
        <v>42983</v>
      </c>
      <c r="P29" s="24">
        <f>P27+1</f>
        <v>42990</v>
      </c>
      <c r="Q29" s="29">
        <f>Q27+1</f>
        <v>42997</v>
      </c>
      <c r="R29" s="3">
        <f>IF(AND(R27&lt;&gt;"",IF(ISERROR(TEXT(R27+1,"mmm")),"",TEXT(R27+1,"mmm"))=TEXT(N25,"mmm")),R27+1,"")</f>
        <v>43004</v>
      </c>
      <c r="S29" s="35" t="str">
        <f>IF(AND(S27&lt;&gt;"",IF(ISERROR(TEXT(S27+1,"mmm")),"",TEXT(S27+1,"mmm"))=TEXT(N25,"mmm")),S27+1,"")</f>
        <v/>
      </c>
      <c r="T29" s="155" t="str">
        <f>IF(AND(T27="",TEXT(T25,"dddd")=$A6),T25,IF(AND(T27&lt;&gt;""),T27+1,""))</f>
        <v/>
      </c>
      <c r="U29" s="155">
        <f>U27+1</f>
        <v>43011</v>
      </c>
      <c r="V29" s="3">
        <f>V27+1</f>
        <v>43018</v>
      </c>
      <c r="W29" s="29">
        <f>W27+1</f>
        <v>43025</v>
      </c>
      <c r="X29" s="29">
        <f>IF(AND(X27&lt;&gt;"",IF(ISERROR(TEXT(X27+1,"mmm")),"",TEXT(X27+1,"mmm"))=TEXT(T25,"mmm")),X27+1,"")</f>
        <v>43032</v>
      </c>
      <c r="Y29" s="3">
        <f>IF(AND(Y27&lt;&gt;"",IF(ISERROR(TEXT(Y27+1,"mmm")),"",TEXT(Y27+1,"mmm"))=TEXT(T25,"mmm")),Y27+1,"")</f>
        <v>43039</v>
      </c>
      <c r="Z29" s="119" t="str">
        <f>IF(AND(Z27="",TEXT(Z25,"dddd")=$A6),Z25,IF(AND(Z27&lt;&gt;""),Z27+1,""))</f>
        <v/>
      </c>
      <c r="AA29" s="155">
        <f>AA27+1</f>
        <v>43046</v>
      </c>
      <c r="AB29" s="3">
        <f>AB27+1</f>
        <v>43053</v>
      </c>
      <c r="AC29" s="29">
        <f>AC27+1</f>
        <v>43060</v>
      </c>
      <c r="AD29" s="155">
        <f>IF(AND(AD27&lt;&gt;"",IF(ISERROR(TEXT(AD27+1,"mmm")),"",TEXT(AD27+1,"mmm"))=TEXT(Z25,"mmm")),AD27+1,"")</f>
        <v>43067</v>
      </c>
      <c r="AE29" s="174" t="str">
        <f>IF(AND(AE27&lt;&gt;"",IF(ISERROR(TEXT(AE27+1,"mmm")),"",TEXT(AE27+1,"mmm"))=TEXT(Z25,"mmm")),AE27+1,"")</f>
        <v/>
      </c>
      <c r="AF29" s="3" t="str">
        <f>IF(AND(AF27="",TEXT(AF25,"dddd")=$A6),AF25,IF(AND(AF27&lt;&gt;""),AF27+1,""))</f>
        <v/>
      </c>
      <c r="AG29" s="29">
        <f>AG27+1</f>
        <v>43074</v>
      </c>
      <c r="AH29" s="3">
        <f>AH27+1</f>
        <v>43081</v>
      </c>
      <c r="AI29" s="29">
        <f>AI27+1</f>
        <v>43088</v>
      </c>
      <c r="AJ29" s="3">
        <f>IF(AND(AJ27&lt;&gt;"",IF(ISERROR(TEXT(AJ27+1,"mmm")),"",TEXT(AJ27+1,"mmm"))=TEXT(AF25,"mmm")),AJ27+1,"")</f>
        <v>43095</v>
      </c>
      <c r="AK29" s="29" t="str">
        <f>IF(AND(AK27&lt;&gt;"",IF(ISERROR(TEXT(AK27+1,"mmm")),"",TEXT(AK27+1,"mmm"))=TEXT(AF25,"mmm")),AK27+1,"")</f>
        <v/>
      </c>
      <c r="AQ29" s="88"/>
      <c r="AR29" s="88"/>
    </row>
    <row r="30" spans="1:82" s="411" customFormat="1" ht="12" customHeight="1" x14ac:dyDescent="0.2">
      <c r="A30" s="12"/>
      <c r="B30" s="32"/>
      <c r="C30" s="28"/>
      <c r="D30" s="86"/>
      <c r="E30" s="28" t="str">
        <f>IF(ISNA(VLOOKUP(E29,feestdagen,5,0))=TRUE," ","F")</f>
        <v xml:space="preserve"> </v>
      </c>
      <c r="F30" s="86"/>
      <c r="G30" s="33"/>
      <c r="H30" s="156"/>
      <c r="I30" s="156"/>
      <c r="J30" s="86"/>
      <c r="K30" s="28"/>
      <c r="L30" s="86"/>
      <c r="M30" s="25"/>
      <c r="N30" s="112"/>
      <c r="O30" s="156"/>
      <c r="P30" s="25"/>
      <c r="Q30" s="28"/>
      <c r="R30" s="86"/>
      <c r="S30" s="33"/>
      <c r="T30" s="156"/>
      <c r="U30" s="156"/>
      <c r="V30" s="86"/>
      <c r="W30" s="28"/>
      <c r="X30" s="28"/>
      <c r="Y30" s="86"/>
      <c r="Z30" s="112" t="str">
        <f>IF(ISNA(VLOOKUP(Z29,feestdagen,5,0))=TRUE," ","F")</f>
        <v xml:space="preserve"> </v>
      </c>
      <c r="AA30" s="156" t="str">
        <f>IF(ISNA(VLOOKUP(AA29,feestdagen,5,0))=TRUE," ","F")</f>
        <v xml:space="preserve"> </v>
      </c>
      <c r="AB30" s="86" t="str">
        <f>IF(ISNA(VLOOKUP(AB29,feestdagen,5,0))=TRUE," ","F")</f>
        <v xml:space="preserve"> </v>
      </c>
      <c r="AC30" s="28"/>
      <c r="AD30" s="156"/>
      <c r="AE30" s="175"/>
      <c r="AF30" s="86"/>
      <c r="AG30" s="28"/>
      <c r="AH30" s="86"/>
      <c r="AI30" s="28"/>
      <c r="AJ30" s="86"/>
      <c r="AK30" s="28"/>
      <c r="AQ30" s="88"/>
      <c r="AR30" s="88"/>
    </row>
    <row r="31" spans="1:82" s="411" customFormat="1" ht="12" customHeight="1" x14ac:dyDescent="0.2">
      <c r="A31" s="19" t="s">
        <v>2</v>
      </c>
      <c r="B31" s="34" t="str">
        <f>IF(AND(B29="",TEXT(B25,"dddd")=$A8),B25,IF(AND(B29&lt;&gt;""),B29+1,""))</f>
        <v/>
      </c>
      <c r="C31" s="29">
        <f>C29+1</f>
        <v>42921</v>
      </c>
      <c r="D31" s="3">
        <f>D29+1</f>
        <v>42928</v>
      </c>
      <c r="E31" s="29">
        <f>E29+1</f>
        <v>42935</v>
      </c>
      <c r="F31" s="3">
        <f>IF(AND(F29&lt;&gt;"",IF(ISERROR(TEXT(F29+1,"mmm")),"",TEXT(F29+1,"mmm"))=TEXT(B25,"mmm")),F29+1,"")</f>
        <v>42942</v>
      </c>
      <c r="G31" s="35" t="str">
        <f>IF(AND(G29&lt;&gt;"",IF(ISERROR(TEXT(G29+1,"mmm")),"",TEXT(G29+1,"mmm"))=TEXT(B25,"mmm")),G29+1,"")</f>
        <v/>
      </c>
      <c r="H31" s="155">
        <f>IF(AND(H29="",TEXT(H25,"dddd")=$A8),H25,IF(AND(H29&lt;&gt;""),H29+1,""))</f>
        <v>42949</v>
      </c>
      <c r="I31" s="155">
        <f>I29+1</f>
        <v>42956</v>
      </c>
      <c r="J31" s="3">
        <f>J29+1</f>
        <v>42963</v>
      </c>
      <c r="K31" s="29">
        <f>K29+1</f>
        <v>42970</v>
      </c>
      <c r="L31" s="3">
        <f>IF(AND(L29&lt;&gt;"",IF(ISERROR(TEXT(L29+1,"mmm")),"",TEXT(L29+1,"mmm"))=TEXT(H25,"mmm")),L29+1,"")</f>
        <v>42977</v>
      </c>
      <c r="M31" s="24" t="str">
        <f>IF(AND(M29&lt;&gt;"",IF(ISERROR(TEXT(M29+1,"mmm")),"",TEXT(M29+1,"mmm"))=TEXT(H25,"mmm")),M29+1,"")</f>
        <v/>
      </c>
      <c r="N31" s="119" t="str">
        <f>IF(AND(N29="",TEXT(N25,"dddd")=$A8),N25,IF(AND(N29&lt;&gt;""),N29+1,""))</f>
        <v/>
      </c>
      <c r="O31" s="155">
        <f>O29+1</f>
        <v>42984</v>
      </c>
      <c r="P31" s="24">
        <f>P29+1</f>
        <v>42991</v>
      </c>
      <c r="Q31" s="29">
        <f>Q29+1</f>
        <v>42998</v>
      </c>
      <c r="R31" s="3">
        <f>IF(AND(R29&lt;&gt;"",IF(ISERROR(TEXT(R29+1,"mmm")),"",TEXT(R29+1,"mmm"))=TEXT(N25,"mmm")),R29+1,"")</f>
        <v>43005</v>
      </c>
      <c r="S31" s="35" t="str">
        <f>IF(AND(S29&lt;&gt;"",IF(ISERROR(TEXT(S29+1,"mmm")),"",TEXT(S29+1,"mmm"))=TEXT(N25,"mmm")),S29+1,"")</f>
        <v/>
      </c>
      <c r="T31" s="155" t="str">
        <f>IF(AND(T29="",TEXT(T25,"dddd")=$A8),T25,IF(AND(T29&lt;&gt;""),T29+1,""))</f>
        <v/>
      </c>
      <c r="U31" s="155">
        <f>U29+1</f>
        <v>43012</v>
      </c>
      <c r="V31" s="3">
        <f>V29+1</f>
        <v>43019</v>
      </c>
      <c r="W31" s="29">
        <f>W29+1</f>
        <v>43026</v>
      </c>
      <c r="X31" s="29">
        <f>IF(AND(X29&lt;&gt;"",IF(ISERROR(TEXT(X29+1,"mmm")),"",TEXT(X29+1,"mmm"))=TEXT(T25,"mmm")),X29+1,"")</f>
        <v>43033</v>
      </c>
      <c r="Y31" s="3" t="str">
        <f>IF(AND(Y29&lt;&gt;"",IF(ISERROR(TEXT(Y29+1,"mmm")),"",TEXT(Y29+1,"mmm"))=TEXT(T25,"mmm")),Y29+1,"")</f>
        <v/>
      </c>
      <c r="Z31" s="119">
        <f>IF(AND(Z29="",TEXT(Z25,"dddd")=$A8),Z25,IF(AND(Z29&lt;&gt;""),Z29+1,""))</f>
        <v>43040</v>
      </c>
      <c r="AA31" s="155">
        <f>AA29+1</f>
        <v>43047</v>
      </c>
      <c r="AB31" s="3">
        <f>AB29+1</f>
        <v>43054</v>
      </c>
      <c r="AC31" s="29">
        <f>AC29+1</f>
        <v>43061</v>
      </c>
      <c r="AD31" s="155">
        <f>IF(AND(AD29&lt;&gt;"",IF(ISERROR(TEXT(AD29+1,"mmm")),"",TEXT(AD29+1,"mmm"))=TEXT(Z25,"mmm")),AD29+1,"")</f>
        <v>43068</v>
      </c>
      <c r="AE31" s="174" t="str">
        <f>IF(AND(AE29&lt;&gt;"",IF(ISERROR(TEXT(AE29+1,"mmm")),"",TEXT(AE29+1,"mmm"))=TEXT(Z25,"mmm")),AE29+1,"")</f>
        <v/>
      </c>
      <c r="AF31" s="3" t="str">
        <f>IF(AND(AF29="",TEXT(AF25,"dddd")=$A8),AF25,IF(AND(AF29&lt;&gt;""),AF29+1,""))</f>
        <v/>
      </c>
      <c r="AG31" s="29">
        <f>AG29+1</f>
        <v>43075</v>
      </c>
      <c r="AH31" s="3">
        <f>AH29+1</f>
        <v>43082</v>
      </c>
      <c r="AI31" s="29">
        <f>AI29+1</f>
        <v>43089</v>
      </c>
      <c r="AJ31" s="3">
        <f>IF(AND(AJ29&lt;&gt;"",IF(ISERROR(TEXT(AJ29+1,"mmm")),"",TEXT(AJ29+1,"mmm"))=TEXT(AF25,"mmm")),AJ29+1,"")</f>
        <v>43096</v>
      </c>
      <c r="AK31" s="29" t="str">
        <f>IF(AND(AK29&lt;&gt;"",IF(ISERROR(TEXT(AK29+1,"mmm")),"",TEXT(AK29+1,"mmm"))=TEXT(AF25,"mmm")),AK29+1,"")</f>
        <v/>
      </c>
      <c r="AQ31" s="88"/>
      <c r="AR31" s="88"/>
    </row>
    <row r="32" spans="1:82" s="411" customFormat="1" ht="12" customHeight="1" x14ac:dyDescent="0.2">
      <c r="A32" s="12"/>
      <c r="B32" s="32"/>
      <c r="C32" s="28"/>
      <c r="D32" s="86"/>
      <c r="E32" s="28" t="str">
        <f>IF(ISNA(VLOOKUP(E31,feestdagen,5,0))=TRUE," ","F")</f>
        <v xml:space="preserve"> </v>
      </c>
      <c r="F32" s="86"/>
      <c r="G32" s="33"/>
      <c r="H32" s="156"/>
      <c r="I32" s="156"/>
      <c r="J32" s="86"/>
      <c r="K32" s="28"/>
      <c r="L32" s="86"/>
      <c r="M32" s="25"/>
      <c r="N32" s="112"/>
      <c r="O32" s="156"/>
      <c r="P32" s="25"/>
      <c r="Q32" s="28"/>
      <c r="R32" s="86"/>
      <c r="S32" s="33"/>
      <c r="T32" s="156"/>
      <c r="U32" s="156"/>
      <c r="V32" s="86"/>
      <c r="W32" s="28"/>
      <c r="X32" s="28"/>
      <c r="Y32" s="86"/>
      <c r="Z32" s="112" t="str">
        <f>IF(ISNA(VLOOKUP(Z31,feestdagen,5,0))=TRUE," ","F")</f>
        <v>F</v>
      </c>
      <c r="AA32" s="156" t="str">
        <f>IF(ISNA(VLOOKUP(AA31,feestdagen,5,0))=TRUE," ","F")</f>
        <v xml:space="preserve"> </v>
      </c>
      <c r="AB32" s="86" t="str">
        <f>IF(ISNA(VLOOKUP(AB31,feestdagen,5,0))=TRUE," ","F")</f>
        <v>F</v>
      </c>
      <c r="AC32" s="28"/>
      <c r="AD32" s="156"/>
      <c r="AE32" s="175"/>
      <c r="AF32" s="86"/>
      <c r="AG32" s="28"/>
      <c r="AH32" s="86"/>
      <c r="AI32" s="28"/>
      <c r="AJ32" s="86"/>
      <c r="AK32" s="28"/>
      <c r="AQ32" s="88"/>
      <c r="AR32" s="88"/>
    </row>
    <row r="33" spans="1:82" s="411" customFormat="1" ht="12" customHeight="1" x14ac:dyDescent="0.2">
      <c r="A33" s="19" t="s">
        <v>3</v>
      </c>
      <c r="B33" s="34" t="str">
        <f>IF(AND(B31="",TEXT(B25,"dddd")=$A10),B25,IF(AND(B31&lt;&gt;""),B31+1,""))</f>
        <v/>
      </c>
      <c r="C33" s="29">
        <f>C31+1</f>
        <v>42922</v>
      </c>
      <c r="D33" s="3">
        <f>D31+1</f>
        <v>42929</v>
      </c>
      <c r="E33" s="29">
        <f>E31+1</f>
        <v>42936</v>
      </c>
      <c r="F33" s="3">
        <f>IF(AND(F31&lt;&gt;"",IF(ISERROR(TEXT(F31+1,"mmm")),"",TEXT(F31+1,"mmm"))=TEXT(B25,"mmm")),F31+1,"")</f>
        <v>42943</v>
      </c>
      <c r="G33" s="35" t="str">
        <f>IF(AND(G31&lt;&gt;"",IF(ISERROR(TEXT(G31+1,"mmm")),"",TEXT(G31+1,"mmm"))=TEXT(B25,"mmm")),G31+1,"")</f>
        <v/>
      </c>
      <c r="H33" s="155">
        <f>IF(AND(H31="",TEXT(H25,"dddd")=$A10),H25,IF(AND(H31&lt;&gt;""),H31+1,""))</f>
        <v>42950</v>
      </c>
      <c r="I33" s="155">
        <f>I31+1</f>
        <v>42957</v>
      </c>
      <c r="J33" s="3">
        <f>J31+1</f>
        <v>42964</v>
      </c>
      <c r="K33" s="29">
        <f>K31+1</f>
        <v>42971</v>
      </c>
      <c r="L33" s="3">
        <f>IF(AND(L31&lt;&gt;"",IF(ISERROR(TEXT(L31+1,"mmm")),"",TEXT(L31+1,"mmm"))=TEXT(H25,"mmm")),L31+1,"")</f>
        <v>42978</v>
      </c>
      <c r="M33" s="24" t="str">
        <f>IF(AND(M31&lt;&gt;"",IF(ISERROR(TEXT(M31+1,"mmm")),"",TEXT(M31+1,"mmm"))=TEXT(H25,"mmm")),M31+1,"")</f>
        <v/>
      </c>
      <c r="N33" s="119" t="str">
        <f>IF(AND(N31="",TEXT(N25,"dddd")=$A10),N25,IF(AND(N31&lt;&gt;""),N31+1,""))</f>
        <v/>
      </c>
      <c r="O33" s="155">
        <f>O31+1</f>
        <v>42985</v>
      </c>
      <c r="P33" s="24">
        <f>P31+1</f>
        <v>42992</v>
      </c>
      <c r="Q33" s="29">
        <f>Q31+1</f>
        <v>42999</v>
      </c>
      <c r="R33" s="3">
        <f>IF(AND(R31&lt;&gt;"",IF(ISERROR(TEXT(R31+1,"mmm")),"",TEXT(R31+1,"mmm"))=TEXT(N25,"mmm")),R31+1,"")</f>
        <v>43006</v>
      </c>
      <c r="S33" s="35" t="str">
        <f>IF(AND(S31&lt;&gt;"",IF(ISERROR(TEXT(S31+1,"mmm")),"",TEXT(S31+1,"mmm"))=TEXT(N25,"mmm")),S31+1,"")</f>
        <v/>
      </c>
      <c r="T33" s="155" t="str">
        <f>IF(AND(T31="",TEXT(T25,"dddd")=$A10),T25,IF(AND(T31&lt;&gt;""),T31+1,""))</f>
        <v/>
      </c>
      <c r="U33" s="155">
        <f>U31+1</f>
        <v>43013</v>
      </c>
      <c r="V33" s="3">
        <f>V31+1</f>
        <v>43020</v>
      </c>
      <c r="W33" s="29">
        <f>W31+1</f>
        <v>43027</v>
      </c>
      <c r="X33" s="29">
        <f>IF(AND(X31&lt;&gt;"",IF(ISERROR(TEXT(X31+1,"mmm")),"",TEXT(X31+1,"mmm"))=TEXT(T25,"mmm")),X31+1,"")</f>
        <v>43034</v>
      </c>
      <c r="Y33" s="3" t="str">
        <f>IF(AND(Y31&lt;&gt;"",IF(ISERROR(TEXT(Y31+1,"mmm")),"",TEXT(Y31+1,"mmm"))=TEXT(T25,"mmm")),Y31+1,"")</f>
        <v/>
      </c>
      <c r="Z33" s="119">
        <f>IF(AND(Z31="",TEXT(Z25,"dddd")=$A10),Z25,IF(AND(Z31&lt;&gt;""),Z31+1,""))</f>
        <v>43041</v>
      </c>
      <c r="AA33" s="155">
        <f>AA31+1</f>
        <v>43048</v>
      </c>
      <c r="AB33" s="3">
        <f>AB31+1</f>
        <v>43055</v>
      </c>
      <c r="AC33" s="29">
        <f>AC31+1</f>
        <v>43062</v>
      </c>
      <c r="AD33" s="155">
        <f>IF(AND(AD31&lt;&gt;"",IF(ISERROR(TEXT(AD31+1,"mmm")),"",TEXT(AD31+1,"mmm"))=TEXT(Z25,"mmm")),AD31+1,"")</f>
        <v>43069</v>
      </c>
      <c r="AE33" s="174" t="str">
        <f>IF(AND(AE31&lt;&gt;"",IF(ISERROR(TEXT(AE31+1,"mmm")),"",TEXT(AE31+1,"mmm"))=TEXT(Z25,"mmm")),AE31+1,"")</f>
        <v/>
      </c>
      <c r="AF33" s="3" t="str">
        <f>IF(AND(AF31="",TEXT(AF25,"dddd")=$A10),AF25,IF(AND(AF31&lt;&gt;""),AF31+1,""))</f>
        <v/>
      </c>
      <c r="AG33" s="29">
        <f>AG31+1</f>
        <v>43076</v>
      </c>
      <c r="AH33" s="3">
        <f>AH31+1</f>
        <v>43083</v>
      </c>
      <c r="AI33" s="29">
        <f>AI31+1</f>
        <v>43090</v>
      </c>
      <c r="AJ33" s="3">
        <f>IF(AND(AJ31&lt;&gt;"",IF(ISERROR(TEXT(AJ31+1,"mmm")),"",TEXT(AJ31+1,"mmm"))=TEXT(AF25,"mmm")),AJ31+1,"")</f>
        <v>43097</v>
      </c>
      <c r="AK33" s="29" t="str">
        <f>IF(AND(AK31&lt;&gt;"",IF(ISERROR(TEXT(AK31+1,"mmm")),"",TEXT(AK31+1,"mmm"))=TEXT(AF25,"mmm")),AK31+1,"")</f>
        <v/>
      </c>
      <c r="AQ33" s="88"/>
      <c r="AR33" s="88"/>
    </row>
    <row r="34" spans="1:82" s="411" customFormat="1" ht="12" customHeight="1" x14ac:dyDescent="0.2">
      <c r="A34" s="12"/>
      <c r="B34" s="32"/>
      <c r="C34" s="28" t="str">
        <f>IF(ISNA(VLOOKUP(C33,feestdagen,5,0))=TRUE," ","F")</f>
        <v xml:space="preserve"> </v>
      </c>
      <c r="D34" s="86"/>
      <c r="E34" s="28" t="str">
        <f>IF(ISNA(VLOOKUP(E33,feestdagen,5,0))=TRUE," ","F")</f>
        <v xml:space="preserve"> </v>
      </c>
      <c r="F34" s="86"/>
      <c r="G34" s="33"/>
      <c r="H34" s="112"/>
      <c r="I34" s="156"/>
      <c r="J34" s="86"/>
      <c r="K34" s="28"/>
      <c r="L34" s="86"/>
      <c r="M34" s="25"/>
      <c r="N34" s="112"/>
      <c r="O34" s="156"/>
      <c r="P34" s="25"/>
      <c r="Q34" s="28"/>
      <c r="R34" s="86"/>
      <c r="S34" s="33"/>
      <c r="T34" s="156"/>
      <c r="U34" s="156"/>
      <c r="V34" s="86"/>
      <c r="W34" s="28"/>
      <c r="X34" s="28"/>
      <c r="Y34" s="86"/>
      <c r="Z34" s="112"/>
      <c r="AA34" s="156" t="str">
        <f>IF(ISNA(VLOOKUP(AA33,feestdagen,5,0))=TRUE," ","F")</f>
        <v xml:space="preserve"> </v>
      </c>
      <c r="AB34" s="86" t="str">
        <f>IF(ISNA(VLOOKUP(AB33,feestdagen,5,0))=TRUE," ","F")</f>
        <v xml:space="preserve"> </v>
      </c>
      <c r="AC34" s="28"/>
      <c r="AD34" s="156"/>
      <c r="AE34" s="175"/>
      <c r="AF34" s="86"/>
      <c r="AG34" s="28"/>
      <c r="AH34" s="86"/>
      <c r="AI34" s="28"/>
      <c r="AJ34" s="86"/>
      <c r="AK34" s="28"/>
      <c r="AQ34" s="88"/>
      <c r="AR34" s="88"/>
    </row>
    <row r="35" spans="1:82" s="411" customFormat="1" ht="12" customHeight="1" x14ac:dyDescent="0.2">
      <c r="A35" s="19" t="s">
        <v>4</v>
      </c>
      <c r="B35" s="34" t="str">
        <f>IF(AND(B33="",TEXT(B25,"dddd")=$A12),B25,IF(AND(B33&lt;&gt;""),B33+1,""))</f>
        <v/>
      </c>
      <c r="C35" s="29">
        <f>C33+1</f>
        <v>42923</v>
      </c>
      <c r="D35" s="3">
        <f>D33+1</f>
        <v>42930</v>
      </c>
      <c r="E35" s="29">
        <f>E33+1</f>
        <v>42937</v>
      </c>
      <c r="F35" s="3">
        <f>IF(AND(F33&lt;&gt;"",IF(ISERROR(TEXT(F33+1,"mmm")),"",TEXT(F33+1,"mmm"))=TEXT(B25,"mmm")),F33+1,"")</f>
        <v>42944</v>
      </c>
      <c r="G35" s="35" t="str">
        <f>IF(AND(G33&lt;&gt;"",IF(ISERROR(TEXT(G33+1,"mmm")),"",TEXT(G33+1,"mmm"))=TEXT(B25,"mmm")),G33+1,"")</f>
        <v/>
      </c>
      <c r="H35" s="119">
        <f>IF(AND(H33="",TEXT(H25,"dddd")=$A12),H25,IF(AND(H33&lt;&gt;""),H33+1,""))</f>
        <v>42951</v>
      </c>
      <c r="I35" s="155">
        <f>I33+1</f>
        <v>42958</v>
      </c>
      <c r="J35" s="3">
        <f>J33+1</f>
        <v>42965</v>
      </c>
      <c r="K35" s="29">
        <f>K33+1</f>
        <v>42972</v>
      </c>
      <c r="L35" s="3" t="str">
        <f>IF(AND(L33&lt;&gt;"",IF(ISERROR(TEXT(L33+1,"mmm")),"",TEXT(L33+1,"mmm"))=TEXT(H25,"mmm")),L33+1,"")</f>
        <v/>
      </c>
      <c r="M35" s="24" t="str">
        <f>IF(AND(M33&lt;&gt;"",IF(ISERROR(TEXT(M33+1,"mmm")),"",TEXT(M33+1,"mmm"))=TEXT(H25,"mmm")),M33+1,"")</f>
        <v/>
      </c>
      <c r="N35" s="119">
        <f>IF(AND(N33="",TEXT(N25,"dddd")=$A12),N25,IF(AND(N33&lt;&gt;""),N33+1,""))</f>
        <v>42979</v>
      </c>
      <c r="O35" s="155">
        <f>O33+1</f>
        <v>42986</v>
      </c>
      <c r="P35" s="24">
        <f>P33+1</f>
        <v>42993</v>
      </c>
      <c r="Q35" s="29">
        <f>Q33+1</f>
        <v>43000</v>
      </c>
      <c r="R35" s="3">
        <f>IF(AND(R33&lt;&gt;"",IF(ISERROR(TEXT(R33+1,"mmm")),"",TEXT(R33+1,"mmm"))=TEXT(N25,"mmm")),R33+1,"")</f>
        <v>43007</v>
      </c>
      <c r="S35" s="35" t="str">
        <f>IF(AND(S33&lt;&gt;"",IF(ISERROR(TEXT(S33+1,"mmm")),"",TEXT(S33+1,"mmm"))=TEXT(N25,"mmm")),S33+1,"")</f>
        <v/>
      </c>
      <c r="T35" s="155" t="str">
        <f>IF(AND(T33="",TEXT(T25,"dddd")=$A12),T25,IF(AND(T33&lt;&gt;""),T33+1,""))</f>
        <v/>
      </c>
      <c r="U35" s="155">
        <f>U33+1</f>
        <v>43014</v>
      </c>
      <c r="V35" s="3">
        <f>V33+1</f>
        <v>43021</v>
      </c>
      <c r="W35" s="29">
        <f>W33+1</f>
        <v>43028</v>
      </c>
      <c r="X35" s="29">
        <f>IF(AND(X33&lt;&gt;"",IF(ISERROR(TEXT(X33+1,"mmm")),"",TEXT(X33+1,"mmm"))=TEXT(T25,"mmm")),X33+1,"")</f>
        <v>43035</v>
      </c>
      <c r="Y35" s="3" t="str">
        <f>IF(AND(Y33&lt;&gt;"",IF(ISERROR(TEXT(Y33+1,"mmm")),"",TEXT(Y33+1,"mmm"))=TEXT(T25,"mmm")),Y33+1,"")</f>
        <v/>
      </c>
      <c r="Z35" s="119">
        <f>IF(AND(Z33="",TEXT(Z25,"dddd")=$A12),Z25,IF(AND(Z33&lt;&gt;""),Z33+1,""))</f>
        <v>43042</v>
      </c>
      <c r="AA35" s="155">
        <f>AA33+1</f>
        <v>43049</v>
      </c>
      <c r="AB35" s="3">
        <f>AB33+1</f>
        <v>43056</v>
      </c>
      <c r="AC35" s="29">
        <f>AC33+1</f>
        <v>43063</v>
      </c>
      <c r="AD35" s="155" t="str">
        <f>IF(AND(AD33&lt;&gt;"",IF(ISERROR(TEXT(AD33+1,"mmm")),"",TEXT(AD33+1,"mmm"))=TEXT(Z25,"mmm")),AD33+1,"")</f>
        <v/>
      </c>
      <c r="AE35" s="174" t="str">
        <f>IF(AND(AE33&lt;&gt;"",IF(ISERROR(TEXT(AE33+1,"mmm")),"",TEXT(AE33+1,"mmm"))=TEXT(Z25,"mmm")),AE33+1,"")</f>
        <v/>
      </c>
      <c r="AF35" s="3">
        <f>IF(AND(AF33="",TEXT(AF25,"dddd")=$A12),AF25,IF(AND(AF33&lt;&gt;""),AF33+1,""))</f>
        <v>43070</v>
      </c>
      <c r="AG35" s="29">
        <f>AG33+1</f>
        <v>43077</v>
      </c>
      <c r="AH35" s="3">
        <f>AH33+1</f>
        <v>43084</v>
      </c>
      <c r="AI35" s="29">
        <f>AI33+1</f>
        <v>43091</v>
      </c>
      <c r="AJ35" s="3">
        <f>IF(AND(AJ33&lt;&gt;"",IF(ISERROR(TEXT(AJ33+1,"mmm")),"",TEXT(AJ33+1,"mmm"))=TEXT(AF25,"mmm")),AJ33+1,"")</f>
        <v>43098</v>
      </c>
      <c r="AK35" s="29" t="str">
        <f>IF(AND(AK33&lt;&gt;"",IF(ISERROR(TEXT(AK33+1,"mmm")),"",TEXT(AK33+1,"mmm"))=TEXT(AF25,"mmm")),AK33+1,"")</f>
        <v/>
      </c>
      <c r="AQ35" s="88"/>
      <c r="AR35" s="88"/>
    </row>
    <row r="36" spans="1:82" s="411" customFormat="1" ht="12" customHeight="1" x14ac:dyDescent="0.2">
      <c r="A36" s="12"/>
      <c r="B36" s="32"/>
      <c r="C36" s="28" t="str">
        <f>IF(ISNA(VLOOKUP(C35,feestdagen,5,0))=TRUE," ","F")</f>
        <v xml:space="preserve"> </v>
      </c>
      <c r="D36" s="86"/>
      <c r="E36" s="28"/>
      <c r="F36" s="86"/>
      <c r="G36" s="33"/>
      <c r="H36" s="156"/>
      <c r="I36" s="156"/>
      <c r="J36" s="86"/>
      <c r="K36" s="28"/>
      <c r="L36" s="86"/>
      <c r="M36" s="25"/>
      <c r="N36" s="112"/>
      <c r="O36" s="156"/>
      <c r="P36" s="25"/>
      <c r="Q36" s="28"/>
      <c r="R36" s="86"/>
      <c r="S36" s="33"/>
      <c r="T36" s="156"/>
      <c r="U36" s="156"/>
      <c r="V36" s="86"/>
      <c r="W36" s="28"/>
      <c r="X36" s="28"/>
      <c r="Y36" s="86"/>
      <c r="Z36" s="112" t="str">
        <f>IF(ISNA(VLOOKUP(Z35,feestdagen,5,0))=TRUE," ","F")</f>
        <v xml:space="preserve"> </v>
      </c>
      <c r="AA36" s="156" t="str">
        <f>IF(ISNA(VLOOKUP(AA35,feestdagen,5,0))=TRUE," ","F")</f>
        <v xml:space="preserve"> </v>
      </c>
      <c r="AB36" s="86" t="str">
        <f>IF(ISNA(VLOOKUP(AB35,feestdagen,5,0))=TRUE," ","F")</f>
        <v xml:space="preserve"> </v>
      </c>
      <c r="AC36" s="28"/>
      <c r="AD36" s="156"/>
      <c r="AE36" s="175"/>
      <c r="AF36" s="86"/>
      <c r="AG36" s="28"/>
      <c r="AH36" s="86"/>
      <c r="AI36" s="28" t="str">
        <f>IF(ISNA(VLOOKUP(AI35,feestdagen,5,0))=TRUE," ","F")</f>
        <v xml:space="preserve"> </v>
      </c>
      <c r="AJ36" s="86" t="str">
        <f>IF(ISNA(VLOOKUP(AJ35,feestdagen,5,0))=TRUE," ","F")</f>
        <v xml:space="preserve"> </v>
      </c>
      <c r="AK36" s="28"/>
      <c r="AQ36" s="88"/>
      <c r="AR36" s="88"/>
    </row>
    <row r="37" spans="1:82" s="411" customFormat="1" ht="12" customHeight="1" x14ac:dyDescent="0.2">
      <c r="A37" s="49" t="s">
        <v>5</v>
      </c>
      <c r="B37" s="38">
        <f>IF(AND(B35="",TEXT(B25,"dddd")=$A14),B25,IF(AND(B35&lt;&gt;""),B35+1,""))</f>
        <v>42917</v>
      </c>
      <c r="C37" s="30">
        <f>C35+1</f>
        <v>42924</v>
      </c>
      <c r="D37" s="1">
        <f>D35+1</f>
        <v>42931</v>
      </c>
      <c r="E37" s="30">
        <f>E35+1</f>
        <v>42938</v>
      </c>
      <c r="F37" s="1">
        <f>IF(AND(F35&lt;&gt;"",IF(ISERROR(TEXT(F35+1,"mmm")),"",TEXT(F35+1,"mmm"))=TEXT(B25,"mmm")),F35+1,"")</f>
        <v>42945</v>
      </c>
      <c r="G37" s="37" t="str">
        <f>IF(AND(G35&lt;&gt;"",IF(ISERROR(TEXT(G35+1,"mmm")),"",TEXT(G35+1,"mmm"))=TEXT(B25,"mmm")),G35+1,"")</f>
        <v/>
      </c>
      <c r="H37" s="157">
        <f>IF(AND(H35="",TEXT(H25,"dddd")=$A14),H25,IF(AND(H35&lt;&gt;""),H35+1,""))</f>
        <v>42952</v>
      </c>
      <c r="I37" s="157">
        <f>I35+1</f>
        <v>42959</v>
      </c>
      <c r="J37" s="1">
        <f>J35+1</f>
        <v>42966</v>
      </c>
      <c r="K37" s="30">
        <f>K35+1</f>
        <v>42973</v>
      </c>
      <c r="L37" s="1" t="str">
        <f>IF(AND(L35&lt;&gt;"",IF(ISERROR(TEXT(L35+1,"mmm")),"",TEXT(L35+1,"mmm"))=TEXT(H25,"mmm")),L35+1,"")</f>
        <v/>
      </c>
      <c r="M37" s="26" t="str">
        <f>IF(AND(M35&lt;&gt;"",IF(ISERROR(TEXT(M35+1,"mmm")),"",TEXT(M35+1,"mmm"))=TEXT(H25,"mmm")),M35+1,"")</f>
        <v/>
      </c>
      <c r="N37" s="226">
        <f>IF(AND(N35="",TEXT(N25,"dddd")=$A14),N25,IF(AND(N35&lt;&gt;""),N35+1,""))</f>
        <v>42980</v>
      </c>
      <c r="O37" s="157">
        <f>O35+1</f>
        <v>42987</v>
      </c>
      <c r="P37" s="27">
        <f>P35+1</f>
        <v>42994</v>
      </c>
      <c r="Q37" s="30">
        <f>Q35+1</f>
        <v>43001</v>
      </c>
      <c r="R37" s="1">
        <f>IF(AND(R35&lt;&gt;"",IF(ISERROR(TEXT(R35+1,"mmm")),"",TEXT(R35+1,"mmm"))=TEXT(N25,"mmm")),R35+1,"")</f>
        <v>43008</v>
      </c>
      <c r="S37" s="37" t="str">
        <f>IF(AND(S35&lt;&gt;"",IF(ISERROR(TEXT(S35+1,"mmm")),"",TEXT(S35+1,"mmm"))=TEXT(N25,"mmm")),S35+1,"")</f>
        <v/>
      </c>
      <c r="T37" s="157" t="str">
        <f>IF(AND(T35="",TEXT(T25,"dddd")=$A14),T25,IF(AND(T35&lt;&gt;""),T35+1,""))</f>
        <v/>
      </c>
      <c r="U37" s="157">
        <f>U35+1</f>
        <v>43015</v>
      </c>
      <c r="V37" s="1">
        <f>V35+1</f>
        <v>43022</v>
      </c>
      <c r="W37" s="30">
        <f>W35+1</f>
        <v>43029</v>
      </c>
      <c r="X37" s="30">
        <f>IF(AND(X35&lt;&gt;"",IF(ISERROR(TEXT(X35+1,"mmm")),"",TEXT(X35+1,"mmm"))=TEXT(T25,"mmm")),X35+1,"")</f>
        <v>43036</v>
      </c>
      <c r="Y37" s="420" t="str">
        <f>IF(AND(Y35&lt;&gt;"",IF(ISERROR(TEXT(Y35+1,"mmm")),"",TEXT(Y35+1,"mmm"))=TEXT(T25,"mmm")),Y35+1,"")</f>
        <v/>
      </c>
      <c r="Z37" s="226">
        <f>IF(AND(Z35="",TEXT(Z25,"dddd")=$A14),Z25,IF(AND(Z35&lt;&gt;""),Z35+1,""))</f>
        <v>43043</v>
      </c>
      <c r="AA37" s="157">
        <f>AA35+1</f>
        <v>43050</v>
      </c>
      <c r="AB37" s="1">
        <f>AB35+1</f>
        <v>43057</v>
      </c>
      <c r="AC37" s="30">
        <f>AC35+1</f>
        <v>43064</v>
      </c>
      <c r="AD37" s="157" t="str">
        <f>IF(AND(AD35&lt;&gt;"",IF(ISERROR(TEXT(AD35+1,"mmm")),"",TEXT(AD35+1,"mmm"))=TEXT(Z25,"mmm")),AD35+1,"")</f>
        <v/>
      </c>
      <c r="AE37" s="176" t="str">
        <f>IF(AND(AE35&lt;&gt;"",IF(ISERROR(TEXT(AE35+1,"mmm")),"",TEXT(AE35+1,"mmm"))=TEXT(Z25,"mmm")),AE35+1,"")</f>
        <v/>
      </c>
      <c r="AF37" s="1">
        <f>IF(AND(AF35="",TEXT(AF25,"dddd")=$A14),AF25,IF(AND(AF35&lt;&gt;""),AF35+1,""))</f>
        <v>43071</v>
      </c>
      <c r="AG37" s="30">
        <f>AG35+1</f>
        <v>43078</v>
      </c>
      <c r="AH37" s="1">
        <f>AH35+1</f>
        <v>43085</v>
      </c>
      <c r="AI37" s="30">
        <f>AI35+1</f>
        <v>43092</v>
      </c>
      <c r="AJ37" s="1">
        <f>IF(AND(AJ35&lt;&gt;"",IF(ISERROR(TEXT(AJ35+1,"mmm")),"",TEXT(AJ35+1,"mmm"))=TEXT(AF25,"mmm")),AJ35+1,"")</f>
        <v>43099</v>
      </c>
      <c r="AK37" s="31" t="str">
        <f>IF(AND(AK35&lt;&gt;"",IF(ISERROR(TEXT(AK35+1,"mmm")),"",TEXT(AK35+1,"mmm"))=TEXT(AF25,"mmm")),AK35+1,"")</f>
        <v/>
      </c>
      <c r="AQ37" s="88"/>
      <c r="AR37" s="88"/>
    </row>
    <row r="38" spans="1:82" s="411" customFormat="1" ht="12" customHeight="1" x14ac:dyDescent="0.2">
      <c r="A38" s="4"/>
      <c r="B38" s="32"/>
      <c r="C38" s="28" t="str">
        <f>IF(ISNA(VLOOKUP(C37,feestdagen,5,0))=TRUE," ","F")</f>
        <v xml:space="preserve"> </v>
      </c>
      <c r="D38" s="86" t="str">
        <f>IF(ISNA(VLOOKUP(D37,feestdagen,5,0))=TRUE," ","F")</f>
        <v xml:space="preserve"> </v>
      </c>
      <c r="E38" s="28" t="str">
        <f>IF(ISNA(VLOOKUP(E37,feestdagen,5,0))=TRUE," ","F")</f>
        <v xml:space="preserve"> </v>
      </c>
      <c r="F38" s="86"/>
      <c r="G38" s="33"/>
      <c r="H38" s="156"/>
      <c r="I38" s="156"/>
      <c r="J38" s="86" t="str">
        <f>IF(ISNA(VLOOKUP(J37,feestdagen,5,0))=TRUE," ","F")</f>
        <v xml:space="preserve"> </v>
      </c>
      <c r="K38" s="28"/>
      <c r="L38" s="86"/>
      <c r="M38" s="25"/>
      <c r="N38" s="112"/>
      <c r="O38" s="156"/>
      <c r="P38" s="25"/>
      <c r="Q38" s="28"/>
      <c r="R38" s="86"/>
      <c r="S38" s="33"/>
      <c r="T38" s="156"/>
      <c r="U38" s="156"/>
      <c r="V38" s="86"/>
      <c r="W38" s="28"/>
      <c r="X38" s="28"/>
      <c r="Y38" s="86"/>
      <c r="Z38" s="112" t="s">
        <v>75</v>
      </c>
      <c r="AA38" s="156" t="str">
        <f>IF(ISNA(VLOOKUP(AA37,feestdagen,5,0))=TRUE," ","F")</f>
        <v>F</v>
      </c>
      <c r="AB38" s="86" t="str">
        <f>IF(ISNA(VLOOKUP(AB37,feestdagen,5,0))=TRUE," ","F")</f>
        <v xml:space="preserve"> </v>
      </c>
      <c r="AC38" s="28"/>
      <c r="AD38" s="156"/>
      <c r="AE38" s="175"/>
      <c r="AF38" s="86"/>
      <c r="AG38" s="28"/>
      <c r="AH38" s="86"/>
      <c r="AI38" s="28" t="str">
        <f>IF(ISNA(VLOOKUP(AI37,feestdagen,5,0))=TRUE," ","F")</f>
        <v xml:space="preserve"> </v>
      </c>
      <c r="AJ38" s="86" t="str">
        <f>IF(ISNA(VLOOKUP(AJ37,feestdagen,5,0))=TRUE," ","F")</f>
        <v xml:space="preserve"> </v>
      </c>
      <c r="AK38" s="28"/>
      <c r="AQ38" s="88"/>
      <c r="AR38" s="88"/>
    </row>
    <row r="39" spans="1:82" s="411" customFormat="1" ht="12" customHeight="1" x14ac:dyDescent="0.2">
      <c r="A39" s="49" t="s">
        <v>6</v>
      </c>
      <c r="B39" s="38">
        <f>IF(AND(B37="",TEXT(B25,"dddd")=$A16),B25,IF(AND(B37&lt;&gt;""),B37+1,""))</f>
        <v>42918</v>
      </c>
      <c r="C39" s="30">
        <f>C37+1</f>
        <v>42925</v>
      </c>
      <c r="D39" s="1">
        <f>D37+1</f>
        <v>42932</v>
      </c>
      <c r="E39" s="30">
        <f>E37+1</f>
        <v>42939</v>
      </c>
      <c r="F39" s="1">
        <f>IF(AND(F37&lt;&gt;"",IF(ISERROR(TEXT(F37+1,"mmm")),"",TEXT(F37+1,"mmm"))=TEXT(B25,"mmm")),F37+1,"")</f>
        <v>42946</v>
      </c>
      <c r="G39" s="37" t="str">
        <f>IF(AND(G37&lt;&gt;"",IF(ISERROR(TEXT(G37+1,"mmm")),"",TEXT(G37+1,"mmm"))=TEXT(B25,"mmm")),G37+1,"")</f>
        <v/>
      </c>
      <c r="H39" s="157">
        <f>IF(AND(H37="",TEXT(H25,"dddd")=$A16),H25,IF(AND(H37&lt;&gt;""),H37+1,""))</f>
        <v>42953</v>
      </c>
      <c r="I39" s="157">
        <f>I37+1</f>
        <v>42960</v>
      </c>
      <c r="J39" s="1">
        <f>J37+1</f>
        <v>42967</v>
      </c>
      <c r="K39" s="30">
        <f>K37+1</f>
        <v>42974</v>
      </c>
      <c r="L39" s="1" t="str">
        <f>IF(AND(L37&lt;&gt;"",IF(ISERROR(TEXT(L37+1,"mmm")),"",TEXT(L37+1,"mmm"))=TEXT(H25,"mmm")),L37+1,"")</f>
        <v/>
      </c>
      <c r="M39" s="26" t="str">
        <f>IF(AND(M37&lt;&gt;"",IF(ISERROR(TEXT(M37+1,"mmm")),"",TEXT(M37+1,"mmm"))=TEXT(H25,"mmm")),M37+1,"")</f>
        <v/>
      </c>
      <c r="N39" s="226">
        <f>IF(AND(N37="",TEXT(N25,"dddd")=$A16),N25,IF(AND(N37&lt;&gt;""),N37+1,""))</f>
        <v>42981</v>
      </c>
      <c r="O39" s="157">
        <f>O37+1</f>
        <v>42988</v>
      </c>
      <c r="P39" s="27">
        <f>P37+1</f>
        <v>42995</v>
      </c>
      <c r="Q39" s="30">
        <f>Q37+1</f>
        <v>43002</v>
      </c>
      <c r="R39" s="1" t="str">
        <f>IF(AND(R37&lt;&gt;"",IF(ISERROR(TEXT(R37+1,"mmm")),"",TEXT(R37+1,"mmm"))=TEXT(N25,"mmm")),R37+1,"")</f>
        <v/>
      </c>
      <c r="S39" s="37" t="str">
        <f>IF(AND(S37&lt;&gt;"",IF(ISERROR(TEXT(S37+1,"mmm")),"",TEXT(S37+1,"mmm"))=TEXT(N25,"mmm")),S37+1,"")</f>
        <v/>
      </c>
      <c r="T39" s="157">
        <f>IF(AND(T37="",TEXT(T25,"dddd")=$A16),T25,IF(AND(T37&lt;&gt;""),T37+1,""))</f>
        <v>43009</v>
      </c>
      <c r="U39" s="157">
        <f>U37+1</f>
        <v>43016</v>
      </c>
      <c r="V39" s="1">
        <f>V37+1</f>
        <v>43023</v>
      </c>
      <c r="W39" s="30">
        <f>W37+1</f>
        <v>43030</v>
      </c>
      <c r="X39" s="30">
        <f>IF(AND(X37&lt;&gt;"",IF(ISERROR(TEXT(X37+1,"mmm")),"",TEXT(X37+1,"mmm"))=TEXT(T25,"mmm")),X37+1,"")</f>
        <v>43037</v>
      </c>
      <c r="Y39" s="420" t="str">
        <f>IF(AND(Y37&lt;&gt;"",IF(ISERROR(TEXT(Y37+1,"mmm")),"",TEXT(Y37+1,"mmm"))=TEXT(T25,"mmm")),Y37+1,"")</f>
        <v/>
      </c>
      <c r="Z39" s="226">
        <f>IF(AND(Z37="",TEXT(Z25,"dddd")=$A16),Z25,IF(AND(Z37&lt;&gt;""),Z37+1,""))</f>
        <v>43044</v>
      </c>
      <c r="AA39" s="157">
        <f>AA37+1</f>
        <v>43051</v>
      </c>
      <c r="AB39" s="1">
        <f>AB37+1</f>
        <v>43058</v>
      </c>
      <c r="AC39" s="30">
        <f>AC37+1</f>
        <v>43065</v>
      </c>
      <c r="AD39" s="157" t="str">
        <f>IF(AND(AD37&lt;&gt;"",IF(ISERROR(TEXT(AD37+1,"mmm")),"",TEXT(AD37+1,"mmm"))=TEXT(Z25,"mmm")),AD37+1,"")</f>
        <v/>
      </c>
      <c r="AE39" s="176" t="str">
        <f>IF(AND(AE37&lt;&gt;"",IF(ISERROR(TEXT(AE37+1,"mmm")),"",TEXT(AE37+1,"mmm"))=TEXT(Z25,"mmm")),AE37+1,"")</f>
        <v/>
      </c>
      <c r="AF39" s="1">
        <f>IF(AND(AF37="",TEXT(AF25,"dddd")=$A16),AF25,IF(AND(AF37&lt;&gt;""),AF37+1,""))</f>
        <v>43072</v>
      </c>
      <c r="AG39" s="30">
        <f>AG37+1</f>
        <v>43079</v>
      </c>
      <c r="AH39" s="1">
        <f>AH37+1</f>
        <v>43086</v>
      </c>
      <c r="AI39" s="30">
        <f>AI37+1</f>
        <v>43093</v>
      </c>
      <c r="AJ39" s="1">
        <f>IF(AND(AJ37&lt;&gt;"",IF(ISERROR(TEXT(AJ37+1,"mmm")),"",TEXT(AJ37+1,"mmm"))=TEXT(AF25,"mmm")),AJ37+1,"")</f>
        <v>43100</v>
      </c>
      <c r="AK39" s="31" t="str">
        <f>IF(AND(AK37&lt;&gt;"",IF(ISERROR(TEXT(AK37+1,"mmm")),"",TEXT(AK37+1,"mmm"))=TEXT(AF25,"mmm")),AK37+1,"")</f>
        <v/>
      </c>
      <c r="AQ39" s="88"/>
      <c r="AR39" s="88"/>
    </row>
    <row r="40" spans="1:82" s="411" customFormat="1" ht="12" customHeight="1" x14ac:dyDescent="0.2">
      <c r="A40" s="2"/>
      <c r="B40" s="63"/>
      <c r="C40" s="125" t="str">
        <f>IF(ISNA(VLOOKUP(C39,feestdagen,5,0))=TRUE," ","F")</f>
        <v xml:space="preserve"> </v>
      </c>
      <c r="D40" s="86" t="str">
        <f>IF(ISNA(VLOOKUP(D39,feestdagen,5,0))=TRUE," ","F")</f>
        <v xml:space="preserve"> </v>
      </c>
      <c r="E40" s="28" t="str">
        <f>IF(ISNA(VLOOKUP(E39,feestdagen,5,0))=TRUE," ","F")</f>
        <v xml:space="preserve"> </v>
      </c>
      <c r="F40" s="94"/>
      <c r="G40" s="64"/>
      <c r="H40" s="467"/>
      <c r="I40" s="467"/>
      <c r="J40" s="86" t="str">
        <f>IF(ISNA(VLOOKUP(J39,feestdagen,5,0))=TRUE," ","F")</f>
        <v xml:space="preserve"> </v>
      </c>
      <c r="K40" s="65"/>
      <c r="L40" s="75"/>
      <c r="M40" s="66"/>
      <c r="N40" s="421"/>
      <c r="O40" s="422"/>
      <c r="P40" s="67"/>
      <c r="Q40" s="68"/>
      <c r="R40" s="69"/>
      <c r="S40" s="70"/>
      <c r="T40" s="468"/>
      <c r="U40" s="468"/>
      <c r="V40" s="71"/>
      <c r="W40" s="72"/>
      <c r="X40" s="423"/>
      <c r="Y40" s="424"/>
      <c r="Z40" s="227" t="str">
        <f>IF(ISNA(VLOOKUP(Z39,feestdagen,5,0))=TRUE," ","F")</f>
        <v xml:space="preserve"> </v>
      </c>
      <c r="AA40" s="156" t="str">
        <f>IF(ISNA(VLOOKUP(AA39,feestdagen,5,0))=TRUE," ","F")</f>
        <v xml:space="preserve"> </v>
      </c>
      <c r="AB40" s="86" t="str">
        <f>IF(ISNA(VLOOKUP(AB39,feestdagen,5,0))=TRUE," ","F")</f>
        <v xml:space="preserve"> </v>
      </c>
      <c r="AC40" s="469"/>
      <c r="AD40" s="189"/>
      <c r="AE40" s="177"/>
      <c r="AG40" s="74"/>
      <c r="AI40" s="28" t="str">
        <f>IF(ISNA(VLOOKUP(AI39,feestdagen,5,0))=TRUE," ","F")</f>
        <v xml:space="preserve"> </v>
      </c>
      <c r="AJ40" s="86" t="str">
        <f>IF(ISNA(VLOOKUP(AJ39,feestdagen,5,0))=TRUE," ","F")</f>
        <v xml:space="preserve"> </v>
      </c>
      <c r="AK40" s="74"/>
      <c r="AQ40" s="88"/>
      <c r="AR40" s="88"/>
    </row>
    <row r="41" spans="1:82" s="54" customFormat="1" ht="13.5" customHeight="1" x14ac:dyDescent="0.2">
      <c r="A41" s="113" t="s">
        <v>46</v>
      </c>
      <c r="B41" s="114">
        <f ca="1">MAX(0,SUMPRODUCT((B27:B36&lt;=$C$1)*(B27:B36&lt;&gt;0)-(B27:B36="V")-(B27:B36="1/2VVM")-(B27:B36="1/2VNM")-(B27:B36="CV")-(B27:B36="1/2CVVM")-(B27:B36="1/2CVNM")-(B27:B36="F")-(B27:B36="Z")-(B27:B36="Kd")-(B27:B36="1/2KDVM")-(B27:B36="1/2KDNM")))</f>
        <v>0</v>
      </c>
      <c r="C41" s="115">
        <f t="shared" ref="C41:AK41" ca="1" si="11">MAX(0,SUMPRODUCT((C27:C36&lt;=$C$1)*(C27:C36&lt;&gt;0)-(C27:C36="V")-(C27:C36="1/2VVM")-(C27:C36="1/2VNM")-(C27:C36="CV")-(C27:C36="1/2CVVM")-(C27:C36="1/2CVNM")-(C27:C36="F")-(C27:C36="Z")-(C27:C36="Kd")-(C27:C36="1/2KDVM")-(C27:C36="1/2KDNM")))</f>
        <v>0</v>
      </c>
      <c r="D41" s="117">
        <f t="shared" ca="1" si="11"/>
        <v>0</v>
      </c>
      <c r="E41" s="115">
        <f t="shared" ca="1" si="11"/>
        <v>0</v>
      </c>
      <c r="F41" s="115">
        <f t="shared" ca="1" si="11"/>
        <v>0</v>
      </c>
      <c r="G41" s="116">
        <f t="shared" ca="1" si="11"/>
        <v>0</v>
      </c>
      <c r="H41" s="117">
        <f t="shared" ca="1" si="11"/>
        <v>0</v>
      </c>
      <c r="I41" s="115">
        <f t="shared" ca="1" si="11"/>
        <v>0</v>
      </c>
      <c r="J41" s="117">
        <f t="shared" ca="1" si="11"/>
        <v>0</v>
      </c>
      <c r="K41" s="115">
        <f t="shared" ca="1" si="11"/>
        <v>0</v>
      </c>
      <c r="L41" s="115">
        <f t="shared" ca="1" si="11"/>
        <v>0</v>
      </c>
      <c r="M41" s="118">
        <f t="shared" ca="1" si="11"/>
        <v>0</v>
      </c>
      <c r="N41" s="114">
        <f t="shared" ca="1" si="11"/>
        <v>0</v>
      </c>
      <c r="O41" s="117">
        <f t="shared" ca="1" si="11"/>
        <v>0</v>
      </c>
      <c r="P41" s="115">
        <f t="shared" ca="1" si="11"/>
        <v>0</v>
      </c>
      <c r="Q41" s="115">
        <f t="shared" ca="1" si="11"/>
        <v>0</v>
      </c>
      <c r="R41" s="115">
        <f t="shared" ca="1" si="11"/>
        <v>0</v>
      </c>
      <c r="S41" s="118">
        <f t="shared" ca="1" si="11"/>
        <v>0</v>
      </c>
      <c r="T41" s="114">
        <f t="shared" ca="1" si="11"/>
        <v>0</v>
      </c>
      <c r="U41" s="117">
        <f t="shared" ca="1" si="11"/>
        <v>0</v>
      </c>
      <c r="V41" s="115">
        <f t="shared" ca="1" si="11"/>
        <v>0</v>
      </c>
      <c r="W41" s="115">
        <f t="shared" ca="1" si="11"/>
        <v>0</v>
      </c>
      <c r="X41" s="115">
        <f t="shared" ca="1" si="11"/>
        <v>0</v>
      </c>
      <c r="Y41" s="116">
        <f t="shared" ca="1" si="11"/>
        <v>0</v>
      </c>
      <c r="Z41" s="114">
        <f t="shared" ca="1" si="11"/>
        <v>0</v>
      </c>
      <c r="AA41" s="117">
        <f t="shared" ca="1" si="11"/>
        <v>0</v>
      </c>
      <c r="AB41" s="115">
        <f t="shared" ca="1" si="11"/>
        <v>0</v>
      </c>
      <c r="AC41" s="115">
        <f t="shared" ca="1" si="11"/>
        <v>0</v>
      </c>
      <c r="AD41" s="117">
        <f t="shared" ca="1" si="11"/>
        <v>0</v>
      </c>
      <c r="AE41" s="179">
        <f t="shared" ca="1" si="11"/>
        <v>0</v>
      </c>
      <c r="AF41" s="117">
        <f t="shared" ca="1" si="11"/>
        <v>0</v>
      </c>
      <c r="AG41" s="115">
        <f t="shared" ca="1" si="11"/>
        <v>0</v>
      </c>
      <c r="AH41" s="115">
        <f t="shared" ca="1" si="11"/>
        <v>0</v>
      </c>
      <c r="AI41" s="115">
        <f t="shared" ca="1" si="11"/>
        <v>0</v>
      </c>
      <c r="AJ41" s="117">
        <f t="shared" ca="1" si="11"/>
        <v>0</v>
      </c>
      <c r="AK41" s="116">
        <f t="shared" ca="1" si="11"/>
        <v>0</v>
      </c>
      <c r="AL41" s="97"/>
      <c r="AM41" s="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row>
    <row r="42" spans="1:82" s="54" customFormat="1" ht="12" customHeight="1" thickBot="1" x14ac:dyDescent="0.25">
      <c r="A42" s="51" t="s">
        <v>47</v>
      </c>
      <c r="B42" s="127">
        <f ca="1">IF(B26&lt;=$G$1,B41*8,"")</f>
        <v>0</v>
      </c>
      <c r="C42" s="128">
        <f ca="1">IF(C26&lt;=$G$1,C41*8,"")</f>
        <v>0</v>
      </c>
      <c r="D42" s="111">
        <f t="shared" ref="D42:AK42" ca="1" si="12">IF(D26&lt;=$G$1,D41*8,"")</f>
        <v>0</v>
      </c>
      <c r="E42" s="108">
        <f t="shared" ca="1" si="12"/>
        <v>0</v>
      </c>
      <c r="F42" s="108">
        <f t="shared" ca="1" si="12"/>
        <v>0</v>
      </c>
      <c r="G42" s="109">
        <f t="shared" ca="1" si="12"/>
        <v>0</v>
      </c>
      <c r="H42" s="110">
        <f t="shared" ca="1" si="12"/>
        <v>0</v>
      </c>
      <c r="I42" s="108">
        <f t="shared" ca="1" si="12"/>
        <v>0</v>
      </c>
      <c r="J42" s="111">
        <f t="shared" ca="1" si="12"/>
        <v>0</v>
      </c>
      <c r="K42" s="108">
        <f t="shared" ca="1" si="12"/>
        <v>0</v>
      </c>
      <c r="L42" s="108">
        <f t="shared" ca="1" si="12"/>
        <v>0</v>
      </c>
      <c r="M42" s="109" t="str">
        <f t="shared" ca="1" si="12"/>
        <v/>
      </c>
      <c r="N42" s="110">
        <f t="shared" ca="1" si="12"/>
        <v>0</v>
      </c>
      <c r="O42" s="111">
        <f t="shared" ca="1" si="12"/>
        <v>0</v>
      </c>
      <c r="P42" s="108">
        <f t="shared" ca="1" si="12"/>
        <v>0</v>
      </c>
      <c r="Q42" s="108">
        <f t="shared" ca="1" si="12"/>
        <v>0</v>
      </c>
      <c r="R42" s="108">
        <f t="shared" ca="1" si="12"/>
        <v>0</v>
      </c>
      <c r="S42" s="109" t="str">
        <f t="shared" ca="1" si="12"/>
        <v/>
      </c>
      <c r="T42" s="110">
        <f t="shared" ca="1" si="12"/>
        <v>0</v>
      </c>
      <c r="U42" s="111">
        <f t="shared" ca="1" si="12"/>
        <v>0</v>
      </c>
      <c r="V42" s="108">
        <f t="shared" ca="1" si="12"/>
        <v>0</v>
      </c>
      <c r="W42" s="108">
        <f t="shared" ca="1" si="12"/>
        <v>0</v>
      </c>
      <c r="X42" s="108">
        <f t="shared" ca="1" si="12"/>
        <v>0</v>
      </c>
      <c r="Y42" s="107" t="str">
        <f t="shared" ca="1" si="12"/>
        <v/>
      </c>
      <c r="Z42" s="110" t="str">
        <f t="shared" ca="1" si="12"/>
        <v/>
      </c>
      <c r="AA42" s="111" t="str">
        <f t="shared" ca="1" si="12"/>
        <v/>
      </c>
      <c r="AB42" s="108" t="str">
        <f t="shared" ca="1" si="12"/>
        <v/>
      </c>
      <c r="AC42" s="108" t="str">
        <f t="shared" ca="1" si="12"/>
        <v/>
      </c>
      <c r="AD42" s="108" t="str">
        <f t="shared" ca="1" si="12"/>
        <v/>
      </c>
      <c r="AE42" s="180" t="str">
        <f t="shared" ca="1" si="12"/>
        <v/>
      </c>
      <c r="AF42" s="111" t="str">
        <f t="shared" ca="1" si="12"/>
        <v/>
      </c>
      <c r="AG42" s="108" t="str">
        <f t="shared" ca="1" si="12"/>
        <v/>
      </c>
      <c r="AH42" s="108" t="str">
        <f t="shared" ca="1" si="12"/>
        <v/>
      </c>
      <c r="AI42" s="108" t="str">
        <f t="shared" ca="1" si="12"/>
        <v/>
      </c>
      <c r="AJ42" s="111" t="str">
        <f t="shared" ca="1" si="12"/>
        <v/>
      </c>
      <c r="AK42" s="107" t="str">
        <f t="shared" ca="1" si="12"/>
        <v/>
      </c>
      <c r="AL42" s="97"/>
      <c r="AM42" s="97"/>
      <c r="AN42" s="97"/>
      <c r="AO42" s="97"/>
      <c r="AP42" s="97"/>
      <c r="AQ42" s="97"/>
      <c r="AR42" s="97"/>
      <c r="AS42" s="97"/>
      <c r="AT42" s="97"/>
      <c r="AU42" s="97"/>
      <c r="AV42" s="97"/>
      <c r="AW42" s="97"/>
      <c r="AX42" s="97"/>
      <c r="AY42" s="52"/>
      <c r="AZ42" s="97"/>
      <c r="BA42" s="97"/>
      <c r="BB42" s="97"/>
      <c r="BC42" s="97"/>
      <c r="BD42" s="97"/>
      <c r="BE42" s="97"/>
      <c r="BF42" s="53"/>
      <c r="BG42" s="97"/>
      <c r="BH42" s="97"/>
      <c r="BI42" s="97"/>
      <c r="BJ42" s="97"/>
      <c r="BK42" s="97"/>
      <c r="BL42" s="97"/>
      <c r="BM42" s="97"/>
      <c r="BN42" s="97"/>
      <c r="BO42" s="97"/>
      <c r="BP42" s="97"/>
      <c r="BQ42" s="97"/>
      <c r="BR42" s="97"/>
      <c r="BS42" s="97"/>
      <c r="BT42" s="52"/>
      <c r="BU42" s="97"/>
      <c r="BV42" s="97"/>
      <c r="BW42" s="97"/>
      <c r="BX42" s="53"/>
      <c r="BY42" s="97"/>
      <c r="BZ42" s="97"/>
      <c r="CA42" s="97"/>
      <c r="CB42" s="97"/>
      <c r="CC42" s="97"/>
      <c r="CD42" s="97"/>
    </row>
    <row r="43" spans="1:82" s="87" customFormat="1" ht="13.5" customHeight="1" thickBot="1" x14ac:dyDescent="0.25">
      <c r="A43" s="131" t="s">
        <v>97</v>
      </c>
      <c r="B43" s="200">
        <f ca="1">IF(B42="","",B42/2)</f>
        <v>0</v>
      </c>
      <c r="C43" s="229">
        <f t="shared" ref="C43:AK43" ca="1" si="13">IF(C42="","",C42/2)</f>
        <v>0</v>
      </c>
      <c r="D43" s="203">
        <f t="shared" ca="1" si="13"/>
        <v>0</v>
      </c>
      <c r="E43" s="200">
        <f t="shared" ca="1" si="13"/>
        <v>0</v>
      </c>
      <c r="F43" s="200">
        <f t="shared" ca="1" si="13"/>
        <v>0</v>
      </c>
      <c r="G43" s="201">
        <f t="shared" ca="1" si="13"/>
        <v>0</v>
      </c>
      <c r="H43" s="202">
        <f t="shared" ca="1" si="13"/>
        <v>0</v>
      </c>
      <c r="I43" s="229">
        <f t="shared" ca="1" si="13"/>
        <v>0</v>
      </c>
      <c r="J43" s="225">
        <f t="shared" ca="1" si="13"/>
        <v>0</v>
      </c>
      <c r="K43" s="200">
        <f t="shared" ca="1" si="13"/>
        <v>0</v>
      </c>
      <c r="L43" s="200">
        <f t="shared" ca="1" si="13"/>
        <v>0</v>
      </c>
      <c r="M43" s="201" t="str">
        <f t="shared" ca="1" si="13"/>
        <v/>
      </c>
      <c r="N43" s="202">
        <f t="shared" ca="1" si="13"/>
        <v>0</v>
      </c>
      <c r="O43" s="225">
        <f t="shared" ca="1" si="13"/>
        <v>0</v>
      </c>
      <c r="P43" s="200">
        <f t="shared" ca="1" si="13"/>
        <v>0</v>
      </c>
      <c r="Q43" s="200">
        <f t="shared" ca="1" si="13"/>
        <v>0</v>
      </c>
      <c r="R43" s="200">
        <f t="shared" ca="1" si="13"/>
        <v>0</v>
      </c>
      <c r="S43" s="201" t="str">
        <f t="shared" ca="1" si="13"/>
        <v/>
      </c>
      <c r="T43" s="202">
        <f t="shared" ca="1" si="13"/>
        <v>0</v>
      </c>
      <c r="U43" s="225">
        <f t="shared" ca="1" si="13"/>
        <v>0</v>
      </c>
      <c r="V43" s="200">
        <f t="shared" ca="1" si="13"/>
        <v>0</v>
      </c>
      <c r="W43" s="200">
        <f t="shared" ca="1" si="13"/>
        <v>0</v>
      </c>
      <c r="X43" s="200">
        <f t="shared" ca="1" si="13"/>
        <v>0</v>
      </c>
      <c r="Y43" s="204" t="str">
        <f t="shared" ca="1" si="13"/>
        <v/>
      </c>
      <c r="Z43" s="203" t="str">
        <f t="shared" ca="1" si="13"/>
        <v/>
      </c>
      <c r="AA43" s="200" t="str">
        <f t="shared" ca="1" si="13"/>
        <v/>
      </c>
      <c r="AB43" s="200" t="str">
        <f t="shared" ca="1" si="13"/>
        <v/>
      </c>
      <c r="AC43" s="200" t="str">
        <f t="shared" ca="1" si="13"/>
        <v/>
      </c>
      <c r="AD43" s="229" t="str">
        <f t="shared" ca="1" si="13"/>
        <v/>
      </c>
      <c r="AE43" s="228" t="str">
        <f t="shared" ca="1" si="13"/>
        <v/>
      </c>
      <c r="AF43" s="203" t="str">
        <f t="shared" ca="1" si="13"/>
        <v/>
      </c>
      <c r="AG43" s="200" t="str">
        <f t="shared" ca="1" si="13"/>
        <v/>
      </c>
      <c r="AH43" s="200" t="str">
        <f t="shared" ca="1" si="13"/>
        <v/>
      </c>
      <c r="AI43" s="229" t="str">
        <f t="shared" ca="1" si="13"/>
        <v/>
      </c>
      <c r="AJ43" s="203" t="str">
        <f t="shared" ca="1" si="13"/>
        <v/>
      </c>
      <c r="AK43" s="200" t="str">
        <f t="shared" ca="1" si="13"/>
        <v/>
      </c>
      <c r="AL43" s="32"/>
      <c r="AM43" s="86"/>
      <c r="AN43" s="86"/>
      <c r="AO43" s="86"/>
      <c r="AP43" s="86"/>
      <c r="AQ43" s="86"/>
      <c r="AR43" s="86"/>
      <c r="AS43" s="86"/>
      <c r="AT43" s="86"/>
      <c r="AU43" s="86"/>
      <c r="AV43" s="86"/>
      <c r="AW43" s="86"/>
      <c r="AX43" s="86"/>
      <c r="AY43" s="92"/>
      <c r="AZ43" s="86"/>
      <c r="BA43" s="86"/>
      <c r="BB43" s="86"/>
      <c r="BC43" s="86"/>
      <c r="BD43" s="86"/>
      <c r="BE43" s="86"/>
      <c r="BF43" s="93"/>
      <c r="BG43" s="86"/>
      <c r="BH43" s="86"/>
      <c r="BI43" s="86"/>
      <c r="BJ43" s="86"/>
      <c r="BK43" s="86"/>
      <c r="BL43" s="86"/>
      <c r="BM43" s="86"/>
      <c r="BN43" s="86"/>
      <c r="BO43" s="86"/>
      <c r="BP43" s="86"/>
      <c r="BQ43" s="86"/>
      <c r="BR43" s="86"/>
      <c r="BS43" s="86"/>
      <c r="BT43" s="92"/>
      <c r="BU43" s="86"/>
      <c r="BV43" s="86"/>
      <c r="BW43" s="86"/>
      <c r="BX43" s="93"/>
      <c r="BY43" s="86"/>
      <c r="BZ43" s="86"/>
      <c r="CA43" s="86"/>
      <c r="CB43" s="86"/>
      <c r="CC43" s="86"/>
      <c r="CD43" s="86"/>
    </row>
    <row r="44" spans="1:82" s="87" customFormat="1" ht="13.5" customHeight="1" x14ac:dyDescent="0.2">
      <c r="A44" s="144" t="s">
        <v>98</v>
      </c>
      <c r="B44" s="198">
        <f ca="1">SUM(B43:G43)</f>
        <v>0</v>
      </c>
      <c r="C44" s="196"/>
      <c r="D44" s="184"/>
      <c r="E44" s="132"/>
      <c r="F44" s="132"/>
      <c r="G44" s="140"/>
      <c r="H44" s="198">
        <f ca="1">SUM(H43:M43)</f>
        <v>0</v>
      </c>
      <c r="I44" s="196"/>
      <c r="J44" s="188"/>
      <c r="K44" s="132"/>
      <c r="L44" s="132"/>
      <c r="M44" s="140"/>
      <c r="N44" s="198">
        <f ca="1">SUM(N43:S43)</f>
        <v>0</v>
      </c>
      <c r="O44" s="134"/>
      <c r="P44" s="188"/>
      <c r="Q44" s="132"/>
      <c r="R44" s="132"/>
      <c r="S44" s="140"/>
      <c r="T44" s="198">
        <f ca="1">SUM(T43:Y43)</f>
        <v>0</v>
      </c>
      <c r="U44" s="199"/>
      <c r="V44" s="188"/>
      <c r="W44" s="132"/>
      <c r="X44" s="132"/>
      <c r="Y44" s="140"/>
      <c r="Z44" s="198">
        <f ca="1">SUM(Z43:AE43)</f>
        <v>0</v>
      </c>
      <c r="AA44" s="186"/>
      <c r="AB44" s="132"/>
      <c r="AC44" s="132"/>
      <c r="AD44" s="132"/>
      <c r="AE44" s="140"/>
      <c r="AF44" s="198">
        <f ca="1">SUM(AF43:AK43)</f>
        <v>0</v>
      </c>
      <c r="AG44" s="196"/>
      <c r="AH44" s="188"/>
      <c r="AI44" s="132"/>
      <c r="AJ44" s="132"/>
      <c r="AK44" s="140"/>
      <c r="AL44" s="86"/>
      <c r="AM44" s="86"/>
      <c r="AN44" s="86"/>
      <c r="AO44" s="86"/>
      <c r="AP44" s="86"/>
      <c r="AQ44" s="86"/>
      <c r="AR44" s="86"/>
      <c r="AS44" s="86"/>
      <c r="AT44" s="86"/>
      <c r="AU44" s="86"/>
      <c r="AV44" s="86"/>
      <c r="AW44" s="86"/>
      <c r="AX44" s="86"/>
      <c r="AY44" s="92"/>
      <c r="AZ44" s="86"/>
      <c r="BA44" s="86"/>
      <c r="BB44" s="86"/>
      <c r="BC44" s="86"/>
      <c r="BD44" s="86"/>
      <c r="BE44" s="86"/>
      <c r="BF44" s="93"/>
      <c r="BG44" s="86"/>
      <c r="BH44" s="86"/>
      <c r="BI44" s="86"/>
      <c r="BJ44" s="86"/>
      <c r="BK44" s="86"/>
      <c r="BL44" s="86"/>
      <c r="BM44" s="86"/>
      <c r="BN44" s="86"/>
      <c r="BO44" s="86"/>
      <c r="BP44" s="86"/>
      <c r="BQ44" s="86"/>
      <c r="BR44" s="86"/>
      <c r="BS44" s="86"/>
      <c r="BT44" s="92"/>
      <c r="BU44" s="86"/>
      <c r="BV44" s="86"/>
      <c r="BW44" s="86"/>
      <c r="BX44" s="93"/>
      <c r="BY44" s="86"/>
      <c r="BZ44" s="86"/>
      <c r="CA44" s="86"/>
      <c r="CB44" s="86"/>
      <c r="CC44" s="86"/>
      <c r="CD44" s="86"/>
    </row>
    <row r="45" spans="1:82" s="87" customFormat="1" ht="27.75" customHeight="1" thickBot="1" x14ac:dyDescent="0.25">
      <c r="A45" s="144" t="s">
        <v>86</v>
      </c>
      <c r="B45" s="145">
        <f ca="1">SUM(B42:G42)</f>
        <v>0</v>
      </c>
      <c r="C45" s="195">
        <f ca="1">SUM(B41:G41)</f>
        <v>0</v>
      </c>
      <c r="D45" s="135"/>
      <c r="E45" s="135"/>
      <c r="F45" s="136"/>
      <c r="G45" s="143"/>
      <c r="H45" s="145">
        <f ca="1">SUM(H42:M42)</f>
        <v>0</v>
      </c>
      <c r="I45" s="195">
        <f ca="1">SUM(H41:M41)</f>
        <v>0</v>
      </c>
      <c r="J45" s="183">
        <f ca="1">SUM(H42:M42)</f>
        <v>0</v>
      </c>
      <c r="K45" s="137">
        <f ca="1">SUM(H41:M41)</f>
        <v>0</v>
      </c>
      <c r="L45" s="136"/>
      <c r="M45" s="143"/>
      <c r="N45" s="145">
        <f ca="1">SUM(N42:S42)</f>
        <v>0</v>
      </c>
      <c r="O45" s="182">
        <f ca="1">SUM(N41:S41)</f>
        <v>0</v>
      </c>
      <c r="P45" s="183">
        <f ca="1">SUM(N42:S42)</f>
        <v>0</v>
      </c>
      <c r="Q45" s="137">
        <f ca="1">SUM(N41:S41)</f>
        <v>0</v>
      </c>
      <c r="R45" s="138"/>
      <c r="S45" s="141"/>
      <c r="T45" s="145">
        <f ca="1">SUM(T42:Y42)</f>
        <v>0</v>
      </c>
      <c r="U45" s="182">
        <f ca="1">SUM(T41:Y41)</f>
        <v>0</v>
      </c>
      <c r="V45" s="183">
        <f ca="1">SUM(T42:Y42)</f>
        <v>0</v>
      </c>
      <c r="W45" s="139">
        <f ca="1">SUM(T41:Y41)</f>
        <v>0</v>
      </c>
      <c r="X45" s="139"/>
      <c r="Y45" s="141"/>
      <c r="Z45" s="145">
        <f ca="1">SUM(Z42:AE42)</f>
        <v>0</v>
      </c>
      <c r="AA45" s="182">
        <f ca="1">SUM(Z41:AE41)</f>
        <v>0</v>
      </c>
      <c r="AB45" s="183">
        <f ca="1">SUM(Z42:AE42)</f>
        <v>0</v>
      </c>
      <c r="AC45" s="139">
        <f ca="1">SUM(Z41:AE41)</f>
        <v>0</v>
      </c>
      <c r="AD45" s="138"/>
      <c r="AE45" s="141"/>
      <c r="AF45" s="145">
        <f ca="1">SUM(AF42:AK42)</f>
        <v>0</v>
      </c>
      <c r="AG45" s="195">
        <f ca="1">SUM(AF41:AK41)</f>
        <v>0</v>
      </c>
      <c r="AH45" s="138">
        <f ca="1">SUM(AF42:AK42)</f>
        <v>0</v>
      </c>
      <c r="AI45" s="139">
        <f ca="1">SUM(AF41:AK41)</f>
        <v>0</v>
      </c>
      <c r="AJ45" s="138"/>
      <c r="AK45" s="141"/>
      <c r="AL45" s="86"/>
      <c r="AM45" s="86"/>
      <c r="AN45" s="86"/>
      <c r="AO45" s="86"/>
      <c r="AP45" s="86"/>
      <c r="AQ45" s="86"/>
      <c r="AR45" s="86"/>
      <c r="AS45" s="86"/>
      <c r="AT45" s="86"/>
      <c r="AU45" s="86"/>
      <c r="AV45" s="86"/>
      <c r="AW45" s="86"/>
      <c r="AX45" s="86"/>
      <c r="AY45" s="92"/>
      <c r="AZ45" s="86"/>
      <c r="BA45" s="86"/>
      <c r="BB45" s="86"/>
      <c r="BC45" s="86"/>
      <c r="BD45" s="86"/>
      <c r="BE45" s="86"/>
      <c r="BF45" s="93"/>
      <c r="BG45" s="86"/>
      <c r="BH45" s="86"/>
      <c r="BI45" s="86"/>
      <c r="BJ45" s="86"/>
      <c r="BK45" s="86"/>
      <c r="BL45" s="86"/>
      <c r="BM45" s="86"/>
      <c r="BN45" s="86"/>
      <c r="BO45" s="86"/>
      <c r="BP45" s="86"/>
      <c r="BQ45" s="86"/>
      <c r="BR45" s="86"/>
      <c r="BS45" s="86"/>
      <c r="BT45" s="92"/>
      <c r="BU45" s="86"/>
      <c r="BV45" s="86"/>
      <c r="BW45" s="86"/>
      <c r="BX45" s="93"/>
      <c r="BY45" s="86"/>
      <c r="BZ45" s="86"/>
      <c r="CA45" s="86"/>
      <c r="CB45" s="86"/>
      <c r="CC45" s="86"/>
      <c r="CD45" s="86"/>
    </row>
    <row r="47" spans="1:82" ht="13.5" customHeight="1" x14ac:dyDescent="0.2">
      <c r="X47" s="450" t="s">
        <v>119</v>
      </c>
      <c r="Y47" s="451"/>
      <c r="AA47" s="450" t="s">
        <v>120</v>
      </c>
      <c r="AB47" s="451"/>
    </row>
    <row r="48" spans="1:82" s="411" customFormat="1" ht="13.5" customHeight="1" x14ac:dyDescent="0.2">
      <c r="A48" s="90"/>
      <c r="B48" s="91"/>
      <c r="C48" s="416"/>
      <c r="D48" s="416"/>
      <c r="E48" s="416"/>
      <c r="F48" s="416"/>
      <c r="G48" s="416"/>
      <c r="H48" s="88"/>
      <c r="I48" s="94"/>
      <c r="J48" s="99"/>
      <c r="K48" s="100"/>
      <c r="L48" s="101"/>
      <c r="O48" s="102" t="s">
        <v>82</v>
      </c>
      <c r="Q48" s="103"/>
      <c r="T48" s="120"/>
      <c r="Y48" s="411">
        <f>35+13</f>
        <v>48</v>
      </c>
      <c r="AA48" s="97"/>
      <c r="AG48" s="81"/>
      <c r="AH48"/>
      <c r="AI48"/>
      <c r="AJ48"/>
      <c r="AK48"/>
      <c r="AL48"/>
      <c r="AM48"/>
      <c r="AN48"/>
      <c r="AO48"/>
      <c r="AP48"/>
      <c r="AQ48" s="88"/>
      <c r="AR48" s="88"/>
    </row>
    <row r="49" spans="1:83" s="411" customFormat="1" ht="13.5" customHeight="1" x14ac:dyDescent="0.2">
      <c r="A49" s="90"/>
      <c r="B49" s="91"/>
      <c r="C49" s="416"/>
      <c r="D49" s="416"/>
      <c r="E49" s="416"/>
      <c r="F49" s="416"/>
      <c r="G49" s="416"/>
      <c r="H49" s="88"/>
      <c r="I49" s="94"/>
      <c r="J49" s="99"/>
      <c r="K49" s="100"/>
      <c r="L49" s="101"/>
      <c r="S49" s="81" t="s">
        <v>109</v>
      </c>
      <c r="U49" s="81"/>
      <c r="W49" s="189"/>
      <c r="X49" s="440">
        <f>IF(AND(X50="geen",X51="geen",X52="geen"),"Geen",IF(X50="geen","0",X50)+ IF(X51="geen","0",X51)+IF(X52="geen","0",X52))</f>
        <v>52</v>
      </c>
      <c r="Y49" s="441"/>
      <c r="AA49" s="97"/>
      <c r="AG49" s="81"/>
      <c r="AH49"/>
      <c r="AI49"/>
      <c r="AJ49"/>
      <c r="AK49"/>
      <c r="AL49"/>
      <c r="AM49"/>
      <c r="AN49"/>
      <c r="AO49"/>
      <c r="AP49"/>
      <c r="AQ49" s="88"/>
      <c r="AR49" s="88"/>
    </row>
    <row r="50" spans="1:83" s="411" customFormat="1" ht="13.5" customHeight="1" x14ac:dyDescent="0.2">
      <c r="A50" s="446" t="s">
        <v>80</v>
      </c>
      <c r="B50" s="91"/>
      <c r="H50" s="88"/>
      <c r="I50" s="94"/>
      <c r="J50" s="99"/>
      <c r="K50" s="100"/>
      <c r="L50" s="101"/>
      <c r="O50" s="61" t="s">
        <v>81</v>
      </c>
      <c r="Q50" s="103"/>
      <c r="W50" s="189"/>
      <c r="X50" s="440">
        <f>IF(13-$W$57-$Z$57-$AC$57=0,"Geen",(13-$W$57-$Z$57-$AC$57))</f>
        <v>13</v>
      </c>
      <c r="Y50" s="441"/>
      <c r="AA50" s="105">
        <f>IF(X50&gt;0,X50*8,"Geen")</f>
        <v>104</v>
      </c>
      <c r="AF50"/>
      <c r="AG50"/>
      <c r="AH50"/>
      <c r="AI50"/>
      <c r="AJ50"/>
      <c r="AK50"/>
      <c r="AL50"/>
      <c r="AM50"/>
      <c r="AN50"/>
      <c r="AO50"/>
      <c r="AP50"/>
      <c r="AQ50" s="88"/>
      <c r="AR50" s="88"/>
    </row>
    <row r="51" spans="1:83" s="411" customFormat="1" ht="13.5" customHeight="1" x14ac:dyDescent="0.2">
      <c r="A51" s="447"/>
      <c r="B51" s="416"/>
      <c r="C51" s="416"/>
      <c r="D51" s="416" t="s">
        <v>44</v>
      </c>
      <c r="E51" s="448">
        <f>jaar</f>
        <v>2017</v>
      </c>
      <c r="F51" s="437"/>
      <c r="H51" s="88"/>
      <c r="I51" s="94"/>
      <c r="J51" s="82"/>
      <c r="K51" s="83"/>
      <c r="L51" s="83"/>
      <c r="P51" s="106"/>
      <c r="S51" s="82" t="s">
        <v>79</v>
      </c>
      <c r="W51" s="189"/>
      <c r="X51" s="440">
        <f>IF($F$53-$E$57-$H$57/2-$K$57/2=0,"Geen",$F$53-$E$57-$H$57/2-$K$57/2)</f>
        <v>26</v>
      </c>
      <c r="Y51" s="441"/>
      <c r="AA51" s="105">
        <f t="shared" ref="AA51:AA53" si="14">IF(X51&gt;0,X51*8,"Geen")</f>
        <v>208</v>
      </c>
      <c r="AD51" s="449"/>
      <c r="AE51" s="439"/>
      <c r="AF51" s="439"/>
      <c r="AG51" s="439"/>
      <c r="AH51" s="439"/>
      <c r="AI51" s="439"/>
      <c r="AJ51"/>
      <c r="AK51"/>
      <c r="AL51"/>
      <c r="AM51"/>
      <c r="AN51"/>
      <c r="AO51"/>
      <c r="AP51"/>
      <c r="AQ51" s="88"/>
      <c r="AR51" s="88"/>
    </row>
    <row r="52" spans="1:83" s="411" customFormat="1" ht="13.5" customHeight="1" x14ac:dyDescent="0.2">
      <c r="A52" s="447"/>
      <c r="B52" s="416"/>
      <c r="C52" s="416"/>
      <c r="D52" s="416"/>
      <c r="E52" s="410"/>
      <c r="F52" s="408"/>
      <c r="H52" s="88"/>
      <c r="I52" s="94"/>
      <c r="J52" s="82"/>
      <c r="K52" s="83"/>
      <c r="L52" s="83"/>
      <c r="P52" s="106"/>
      <c r="S52" s="209" t="s">
        <v>108</v>
      </c>
      <c r="W52" s="189"/>
      <c r="X52" s="440">
        <f>IF(13-$M$57-$P$57/2-$S$57/2=0,"Geen",13-$M$57-$P$57/2-$S$57/2)</f>
        <v>13</v>
      </c>
      <c r="Y52" s="441"/>
      <c r="AA52" s="105">
        <f t="shared" si="14"/>
        <v>104</v>
      </c>
      <c r="AB52" s="413"/>
      <c r="AC52" s="413"/>
      <c r="AF52"/>
      <c r="AH52"/>
      <c r="AI52"/>
      <c r="AJ52"/>
      <c r="AK52"/>
      <c r="AL52"/>
      <c r="AM52"/>
      <c r="AN52"/>
      <c r="AO52"/>
      <c r="AP52"/>
      <c r="AQ52" s="88"/>
      <c r="AR52" s="88"/>
    </row>
    <row r="53" spans="1:83" s="411" customFormat="1" ht="13.5" customHeight="1" x14ac:dyDescent="0.2">
      <c r="A53" s="447"/>
      <c r="B53" s="105">
        <v>24</v>
      </c>
      <c r="C53" s="416"/>
      <c r="D53" s="104" t="s">
        <v>83</v>
      </c>
      <c r="E53" s="416"/>
      <c r="F53" s="105">
        <f>B53+feestdagen!E21</f>
        <v>26</v>
      </c>
      <c r="G53" s="416"/>
      <c r="H53" s="88"/>
      <c r="I53" s="94"/>
      <c r="J53" s="80"/>
      <c r="K53" s="81"/>
      <c r="L53" s="81"/>
      <c r="M53" s="80"/>
      <c r="N53" s="81"/>
      <c r="S53" s="209" t="s">
        <v>107</v>
      </c>
      <c r="X53" s="440">
        <f>IF(13-$W$57-$Z$57-$AC$57=0,"Geen",(13-$W$57-$Z$57-$AC$57))</f>
        <v>13</v>
      </c>
      <c r="Y53" s="441"/>
      <c r="Z53" s="84"/>
      <c r="AA53" s="105">
        <f t="shared" si="14"/>
        <v>104</v>
      </c>
      <c r="AC53" s="84"/>
      <c r="AD53"/>
      <c r="AE53"/>
      <c r="AF53"/>
      <c r="AG53"/>
      <c r="AH53"/>
      <c r="AI53"/>
      <c r="AJ53"/>
      <c r="AK53"/>
      <c r="AL53"/>
      <c r="AM53"/>
      <c r="AN53"/>
      <c r="AO53"/>
      <c r="AP53"/>
      <c r="AQ53" s="88"/>
      <c r="AR53" s="88"/>
    </row>
    <row r="54" spans="1:83" s="411" customFormat="1" ht="13.5" customHeight="1" x14ac:dyDescent="0.2">
      <c r="A54" s="409"/>
      <c r="C54" s="416"/>
      <c r="D54" s="104"/>
      <c r="E54" s="416"/>
      <c r="G54" s="416"/>
      <c r="H54" s="88"/>
      <c r="I54" s="94"/>
      <c r="J54" s="80"/>
      <c r="K54" s="81"/>
      <c r="L54" s="81"/>
      <c r="M54" s="80"/>
      <c r="N54" s="81"/>
      <c r="Z54" s="84"/>
      <c r="AC54" s="84"/>
      <c r="AD54"/>
      <c r="AE54"/>
      <c r="AF54"/>
      <c r="AG54"/>
      <c r="AH54"/>
      <c r="AI54"/>
      <c r="AJ54"/>
      <c r="AK54"/>
      <c r="AL54"/>
      <c r="AM54"/>
      <c r="AN54"/>
      <c r="AO54"/>
      <c r="AP54"/>
      <c r="AQ54" s="88"/>
      <c r="AR54" s="88"/>
    </row>
    <row r="55" spans="1:83" s="411" customFormat="1" ht="13.5" customHeight="1" x14ac:dyDescent="0.2">
      <c r="A55" s="409"/>
      <c r="C55" s="416"/>
      <c r="D55" s="104"/>
      <c r="E55" s="416"/>
      <c r="G55" s="416"/>
      <c r="H55" s="88"/>
      <c r="I55" s="94"/>
      <c r="J55" s="80"/>
      <c r="K55" s="81"/>
      <c r="L55" s="81"/>
      <c r="M55" s="80"/>
      <c r="N55" s="81"/>
      <c r="Z55" s="413"/>
      <c r="AA55" s="413"/>
      <c r="AC55" s="84"/>
      <c r="AF55"/>
      <c r="AG55"/>
      <c r="AH55"/>
      <c r="AI55"/>
      <c r="AJ55"/>
      <c r="AK55"/>
      <c r="AL55"/>
      <c r="AM55"/>
      <c r="AN55"/>
      <c r="AO55"/>
      <c r="AP55"/>
      <c r="AQ55" s="88"/>
      <c r="AR55" s="88"/>
    </row>
    <row r="56" spans="1:83" s="411" customFormat="1" ht="13.5" customHeight="1" x14ac:dyDescent="0.2">
      <c r="A56" s="409"/>
      <c r="C56" s="416"/>
      <c r="D56" s="104"/>
      <c r="E56" s="416"/>
      <c r="G56" s="416"/>
      <c r="H56" s="88"/>
      <c r="I56" s="94"/>
      <c r="J56" s="80"/>
      <c r="K56" s="81"/>
      <c r="L56" s="81"/>
      <c r="M56" s="80"/>
      <c r="N56" s="81"/>
      <c r="Z56" s="84"/>
      <c r="AC56" s="84"/>
      <c r="AF56"/>
      <c r="AG56"/>
      <c r="AH56"/>
      <c r="AI56"/>
      <c r="AJ56"/>
      <c r="AK56"/>
      <c r="AL56"/>
      <c r="AM56"/>
      <c r="AN56"/>
      <c r="AO56"/>
      <c r="AP56"/>
      <c r="AQ56" s="88"/>
      <c r="AR56" s="88"/>
    </row>
    <row r="57" spans="1:83" s="411" customFormat="1" ht="13.5" customHeight="1" x14ac:dyDescent="0.2">
      <c r="A57" s="442" t="s">
        <v>45</v>
      </c>
      <c r="B57" s="442"/>
      <c r="C57" s="442"/>
      <c r="D57" s="414" t="s">
        <v>40</v>
      </c>
      <c r="E57" s="87">
        <f>COUNTIF($B$4:$AK$13,"v")+COUNTIF($B$27:$AK$36,"V")</f>
        <v>0</v>
      </c>
      <c r="F57" s="443" t="s">
        <v>91</v>
      </c>
      <c r="G57" s="443"/>
      <c r="H57" s="87">
        <f>COUNTIF($B$4:$AK$13,"1/2VVM")+COUNTIF($B$27:$AK$36,"1/2VVM")</f>
        <v>0</v>
      </c>
      <c r="I57" s="443" t="s">
        <v>92</v>
      </c>
      <c r="J57" s="443"/>
      <c r="K57" s="87">
        <f>COUNTIF($B$4:$AK$13,"1/2VNM")+COUNTIF($B$27:$AK$36,"1/2VNM")</f>
        <v>0</v>
      </c>
      <c r="L57" s="78" t="s">
        <v>42</v>
      </c>
      <c r="M57" s="87">
        <f>COUNTIF($B$4:$AK$13,"cv")+COUNTIF($B$27:$AK$36,"CV")</f>
        <v>0</v>
      </c>
      <c r="N57" s="444" t="s">
        <v>93</v>
      </c>
      <c r="O57" s="444"/>
      <c r="P57" s="87">
        <f>COUNTIF($B$4:$AK$13,"1/2CVVM")+COUNTIF($B$27:$AK$36,"1/2CVVM")</f>
        <v>0</v>
      </c>
      <c r="Q57" s="444" t="s">
        <v>94</v>
      </c>
      <c r="R57" s="444"/>
      <c r="S57" s="87">
        <f>COUNTIF($B$4:$AK$13,"1/2CVNM")+COUNTIF($B$27:$AK$36,"1/2CVNM")</f>
        <v>0</v>
      </c>
      <c r="T57" s="77" t="s">
        <v>41</v>
      </c>
      <c r="U57" s="87">
        <f>COUNTIF($B$4:$AK$13,"z")+COUNTIF($B$27:$AK$36,"z")</f>
        <v>0</v>
      </c>
      <c r="V57" s="79" t="s">
        <v>43</v>
      </c>
      <c r="W57" s="87">
        <f>COUNTIF($B$4:$AK$13,"KD")+COUNTIF($B$27:$AK$36,"KD")</f>
        <v>0</v>
      </c>
      <c r="X57" s="435" t="s">
        <v>90</v>
      </c>
      <c r="Y57" s="435"/>
      <c r="Z57" s="87">
        <f>COUNTIF($B$4:$AK$13,"1/2KDVM")+COUNTIF($B$27:$AK$36,"1/2KDVM")</f>
        <v>0</v>
      </c>
      <c r="AA57" s="435" t="s">
        <v>89</v>
      </c>
      <c r="AB57" s="435"/>
      <c r="AC57" s="87">
        <f>COUNTIF($B$4:$AK$13,"1/2KDNM")+COUNTIF($B$27:$AK$36,"1/2KDNM")</f>
        <v>0</v>
      </c>
      <c r="AD57" s="404" t="s">
        <v>111</v>
      </c>
      <c r="AE57" s="54">
        <f>COUNTIF($B$4:$AK$13,"wo")+COUNTIF($B$27:$AK$36,"Wo")</f>
        <v>0</v>
      </c>
      <c r="AF57" s="98" t="s">
        <v>112</v>
      </c>
      <c r="AG57" s="98"/>
      <c r="AH57" s="98"/>
      <c r="AI57" s="98"/>
      <c r="AJ57" s="415"/>
      <c r="AK57" s="98"/>
      <c r="AL57"/>
      <c r="AM57"/>
      <c r="AN57"/>
      <c r="AO57"/>
      <c r="AP57"/>
      <c r="AQ57" s="88"/>
      <c r="AR57" s="88"/>
    </row>
    <row r="58" spans="1:83" s="411" customFormat="1" ht="13.5" customHeight="1" x14ac:dyDescent="0.2">
      <c r="A58" s="436"/>
      <c r="B58" s="436"/>
      <c r="C58" s="87"/>
      <c r="N58" s="88"/>
      <c r="O58" s="76"/>
      <c r="AF58"/>
      <c r="AG58"/>
      <c r="AH58"/>
      <c r="AI58"/>
      <c r="AJ58"/>
      <c r="AK58"/>
      <c r="AL58"/>
      <c r="AM58"/>
      <c r="AN58"/>
      <c r="AO58"/>
      <c r="AP58"/>
      <c r="AQ58" s="88"/>
      <c r="AR58" s="88"/>
    </row>
    <row r="59" spans="1:83" ht="13.5" customHeight="1" x14ac:dyDescent="0.2">
      <c r="C59" s="436"/>
      <c r="D59" s="437"/>
      <c r="I59" s="76"/>
      <c r="J59" s="76"/>
      <c r="K59" s="76"/>
      <c r="L59" s="76"/>
      <c r="M59" s="76"/>
      <c r="N59" s="76"/>
      <c r="O59" s="76"/>
    </row>
    <row r="60" spans="1:83" ht="13.5" customHeight="1" x14ac:dyDescent="0.2">
      <c r="C60" s="412"/>
      <c r="D60" s="408"/>
      <c r="I60" s="76"/>
      <c r="J60" s="76"/>
      <c r="K60" s="76"/>
      <c r="L60" s="76"/>
      <c r="M60" s="76"/>
      <c r="N60" s="76"/>
      <c r="O60" s="76"/>
    </row>
    <row r="61" spans="1:83" ht="13.5" customHeight="1" x14ac:dyDescent="0.2">
      <c r="B61" s="438"/>
      <c r="C61" s="439"/>
      <c r="D61" s="192"/>
      <c r="E61" s="191"/>
      <c r="F61" s="192"/>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191"/>
      <c r="AU61" s="191"/>
      <c r="AV61" s="191"/>
      <c r="AW61" s="191"/>
      <c r="AX61" s="191"/>
      <c r="AY61" s="191"/>
      <c r="AZ61" s="191"/>
      <c r="BA61" s="191"/>
      <c r="BB61" s="191"/>
      <c r="BC61" s="408"/>
      <c r="BD61" s="408"/>
      <c r="BE61" s="408"/>
      <c r="BF61" s="408"/>
      <c r="BG61" s="408"/>
      <c r="BH61" s="408"/>
      <c r="BI61" s="408"/>
      <c r="BJ61" s="408"/>
      <c r="BK61" s="408"/>
      <c r="BL61" s="408"/>
      <c r="BM61" s="408"/>
      <c r="BN61" s="408"/>
      <c r="BO61" s="408"/>
      <c r="BP61" s="408"/>
      <c r="BQ61" s="408"/>
      <c r="BR61" s="408"/>
      <c r="BS61" s="408"/>
      <c r="BT61" s="408"/>
      <c r="BU61" s="408"/>
      <c r="BV61" s="408"/>
      <c r="BW61" s="408"/>
      <c r="BX61" s="408"/>
      <c r="BY61" s="408"/>
      <c r="BZ61" s="408"/>
      <c r="CA61" s="408"/>
      <c r="CB61" s="408"/>
      <c r="CC61" s="408"/>
      <c r="CD61" s="408"/>
      <c r="CE61" s="408"/>
    </row>
    <row r="62" spans="1:83" ht="13.5" customHeight="1" x14ac:dyDescent="0.2">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c r="AI62" s="191"/>
      <c r="AJ62" s="191"/>
      <c r="AK62" s="191"/>
      <c r="AL62" s="191"/>
      <c r="AM62" s="191"/>
      <c r="AN62" s="191"/>
      <c r="AO62" s="191"/>
      <c r="AP62" s="191"/>
      <c r="AQ62" s="191"/>
      <c r="AR62" s="191"/>
      <c r="AS62" s="191"/>
      <c r="AT62" s="191"/>
      <c r="AU62" s="191"/>
      <c r="AV62" s="191"/>
      <c r="AW62" s="191"/>
      <c r="AX62" s="191"/>
      <c r="AY62" s="191"/>
      <c r="AZ62" s="191"/>
      <c r="BA62" s="191"/>
      <c r="BB62" s="191"/>
      <c r="BC62" s="408"/>
      <c r="BD62" s="408"/>
      <c r="BE62" s="408"/>
      <c r="BF62" s="408"/>
      <c r="BG62" s="408"/>
      <c r="BH62" s="408"/>
      <c r="BI62" s="408"/>
      <c r="BJ62" s="408"/>
      <c r="BK62" s="408"/>
      <c r="BL62" s="408"/>
      <c r="BM62" s="408"/>
      <c r="BN62" s="408"/>
      <c r="BO62" s="408"/>
      <c r="BP62" s="408"/>
      <c r="BQ62" s="408"/>
      <c r="BR62" s="408"/>
      <c r="BS62" s="408"/>
      <c r="BT62" s="408"/>
      <c r="BU62" s="408"/>
      <c r="BV62" s="408"/>
      <c r="BW62" s="408"/>
      <c r="BX62" s="408"/>
      <c r="BY62" s="408"/>
      <c r="BZ62" s="408"/>
      <c r="CA62" s="408"/>
      <c r="CB62" s="408"/>
      <c r="CC62" s="408"/>
      <c r="CD62" s="408"/>
      <c r="CE62" s="408"/>
    </row>
    <row r="63" spans="1:83" ht="13.5" customHeight="1" x14ac:dyDescent="0.2">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1"/>
      <c r="AY63" s="191"/>
      <c r="AZ63" s="191"/>
      <c r="BA63" s="191"/>
      <c r="BB63" s="191"/>
      <c r="BC63" s="408"/>
      <c r="BD63" s="408"/>
      <c r="BE63" s="408"/>
      <c r="BF63" s="408"/>
      <c r="BG63" s="408"/>
      <c r="BH63" s="408"/>
      <c r="BI63" s="408"/>
      <c r="BJ63" s="408"/>
      <c r="BK63" s="408"/>
      <c r="BL63" s="408"/>
      <c r="BM63" s="408"/>
      <c r="BN63" s="408"/>
      <c r="BO63" s="408"/>
      <c r="BP63" s="408"/>
      <c r="BQ63" s="408"/>
      <c r="BR63" s="408"/>
      <c r="BS63" s="408"/>
      <c r="BT63" s="408"/>
      <c r="BU63" s="408"/>
      <c r="BV63" s="408"/>
      <c r="BW63" s="408"/>
      <c r="BX63" s="408"/>
      <c r="BY63" s="408"/>
      <c r="BZ63" s="408"/>
      <c r="CA63" s="408"/>
      <c r="CB63" s="408"/>
      <c r="CC63" s="408"/>
      <c r="CD63" s="408"/>
      <c r="CE63" s="408"/>
    </row>
    <row r="64" spans="1:83" ht="13.5" customHeight="1" x14ac:dyDescent="0.2">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408"/>
      <c r="BD64" s="408"/>
      <c r="BE64" s="408"/>
      <c r="BF64" s="408"/>
      <c r="BG64" s="408"/>
      <c r="BH64" s="408"/>
      <c r="BI64" s="408"/>
      <c r="BJ64" s="408"/>
      <c r="BK64" s="408"/>
      <c r="BL64" s="408"/>
      <c r="BM64" s="408"/>
      <c r="BN64" s="408"/>
      <c r="BO64" s="408"/>
      <c r="BP64" s="408"/>
      <c r="BQ64" s="408"/>
      <c r="BR64" s="408"/>
      <c r="BS64" s="408"/>
      <c r="BT64" s="408"/>
      <c r="BU64" s="408"/>
      <c r="BV64" s="408"/>
      <c r="BW64" s="408"/>
      <c r="BX64" s="408"/>
      <c r="BY64" s="408"/>
      <c r="BZ64" s="408"/>
      <c r="CA64" s="408"/>
      <c r="CB64" s="408"/>
      <c r="CC64" s="408"/>
      <c r="CD64" s="408"/>
      <c r="CE64" s="408"/>
    </row>
    <row r="65" spans="2:83" ht="13.5" customHeight="1" x14ac:dyDescent="0.2">
      <c r="B65" s="191"/>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191"/>
      <c r="AU65" s="191"/>
      <c r="AV65" s="191"/>
      <c r="AW65" s="191"/>
      <c r="AX65" s="191"/>
      <c r="AY65" s="191"/>
      <c r="AZ65" s="191"/>
      <c r="BA65" s="191"/>
      <c r="BB65" s="191"/>
      <c r="BC65" s="408"/>
      <c r="BD65" s="408"/>
      <c r="BE65" s="408"/>
      <c r="BF65" s="408"/>
      <c r="BG65" s="408"/>
      <c r="BH65" s="408"/>
      <c r="BI65" s="408"/>
      <c r="BJ65" s="408"/>
      <c r="BK65" s="408"/>
      <c r="BL65" s="408"/>
      <c r="BM65" s="408"/>
      <c r="BN65" s="408"/>
      <c r="BO65" s="408"/>
      <c r="BP65" s="408"/>
      <c r="BQ65" s="408"/>
      <c r="BR65" s="408"/>
      <c r="BS65" s="408"/>
      <c r="BT65" s="408"/>
      <c r="BU65" s="408"/>
      <c r="BV65" s="408"/>
      <c r="BW65" s="408"/>
      <c r="BX65" s="408"/>
      <c r="BY65" s="408"/>
      <c r="BZ65" s="408"/>
      <c r="CA65" s="408"/>
      <c r="CB65" s="408"/>
      <c r="CC65" s="408"/>
      <c r="CD65" s="408"/>
      <c r="CE65" s="408"/>
    </row>
    <row r="66" spans="2:83" ht="13.5" customHeight="1" x14ac:dyDescent="0.2">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191"/>
      <c r="BA66" s="191"/>
      <c r="BB66" s="191"/>
      <c r="BC66" s="408"/>
      <c r="BD66" s="408"/>
      <c r="BE66" s="408"/>
      <c r="BF66" s="408"/>
      <c r="BG66" s="408"/>
      <c r="BH66" s="408"/>
      <c r="BI66" s="408"/>
      <c r="BJ66" s="408"/>
      <c r="BK66" s="408"/>
      <c r="BL66" s="408"/>
      <c r="BM66" s="408"/>
      <c r="BN66" s="408"/>
      <c r="BO66" s="408"/>
      <c r="BP66" s="408"/>
      <c r="BQ66" s="408"/>
      <c r="BR66" s="408"/>
      <c r="BS66" s="408"/>
      <c r="BT66" s="408"/>
      <c r="BU66" s="408"/>
      <c r="BV66" s="408"/>
      <c r="BW66" s="408"/>
      <c r="BX66" s="408"/>
      <c r="BY66" s="408"/>
      <c r="BZ66" s="408"/>
      <c r="CA66" s="408"/>
      <c r="CB66" s="408"/>
      <c r="CC66" s="408"/>
      <c r="CD66" s="408"/>
      <c r="CE66" s="408"/>
    </row>
    <row r="67" spans="2:83" ht="13.5" customHeight="1" x14ac:dyDescent="0.2">
      <c r="B67" s="191"/>
      <c r="C67" s="405" t="s">
        <v>114</v>
      </c>
      <c r="D67" s="191"/>
      <c r="E67" s="191"/>
      <c r="F67" s="191"/>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1"/>
      <c r="AY67" s="191"/>
      <c r="AZ67" s="191"/>
      <c r="BA67" s="191"/>
      <c r="BB67" s="191"/>
      <c r="BC67" s="408"/>
      <c r="BD67" s="408"/>
      <c r="BE67" s="408"/>
      <c r="BF67" s="408"/>
      <c r="BG67" s="408"/>
      <c r="BH67" s="408"/>
      <c r="BI67" s="408"/>
      <c r="BJ67" s="408"/>
      <c r="BK67" s="408"/>
      <c r="BL67" s="408"/>
      <c r="BM67" s="408"/>
      <c r="BN67" s="408"/>
      <c r="BO67" s="408"/>
      <c r="BP67" s="408"/>
      <c r="BQ67" s="408"/>
      <c r="BR67" s="408"/>
      <c r="BS67" s="408"/>
      <c r="BT67" s="408"/>
      <c r="BU67" s="408"/>
      <c r="BV67" s="408"/>
      <c r="BW67" s="408"/>
      <c r="BX67" s="408"/>
      <c r="BY67" s="408"/>
      <c r="BZ67" s="408"/>
      <c r="CA67" s="408"/>
      <c r="CB67" s="408"/>
      <c r="CC67" s="408"/>
      <c r="CD67" s="408"/>
      <c r="CE67" s="408"/>
    </row>
    <row r="68" spans="2:83" ht="13.5" customHeight="1" x14ac:dyDescent="0.2">
      <c r="B68" s="191"/>
      <c r="C68"/>
      <c r="D68" s="191"/>
      <c r="E68" s="191"/>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191"/>
      <c r="AU68" s="191"/>
      <c r="AV68" s="191"/>
      <c r="AW68" s="191"/>
      <c r="AX68" s="191"/>
      <c r="AY68" s="191"/>
      <c r="AZ68" s="191"/>
      <c r="BA68" s="191"/>
      <c r="BB68" s="191"/>
      <c r="BC68" s="408"/>
      <c r="BD68" s="408"/>
      <c r="BE68" s="408"/>
      <c r="BF68" s="408"/>
      <c r="BG68" s="408"/>
      <c r="BH68" s="408"/>
      <c r="BI68" s="408"/>
      <c r="BJ68" s="408"/>
      <c r="BK68" s="408"/>
      <c r="BL68" s="408"/>
      <c r="BM68" s="408"/>
      <c r="BN68" s="408"/>
      <c r="BO68" s="408"/>
      <c r="BP68" s="408"/>
      <c r="BQ68" s="408"/>
      <c r="BR68" s="408"/>
      <c r="BS68" s="408"/>
      <c r="BT68" s="408"/>
      <c r="BU68" s="408"/>
      <c r="BV68" s="408"/>
      <c r="BW68" s="408"/>
      <c r="BX68" s="408"/>
      <c r="BY68" s="408"/>
      <c r="BZ68" s="408"/>
      <c r="CA68" s="408"/>
      <c r="CB68" s="408"/>
      <c r="CC68" s="408"/>
      <c r="CD68" s="408"/>
      <c r="CE68" s="408"/>
    </row>
    <row r="69" spans="2:83" ht="13.5" customHeight="1" x14ac:dyDescent="0.2">
      <c r="B69" s="191"/>
      <c r="C69" s="407" t="s">
        <v>115</v>
      </c>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191"/>
      <c r="AU69" s="191"/>
      <c r="AV69" s="191"/>
      <c r="AW69" s="191"/>
      <c r="AX69" s="191"/>
      <c r="AY69" s="191"/>
      <c r="AZ69" s="191"/>
      <c r="BA69" s="191"/>
      <c r="BB69" s="191"/>
      <c r="BC69" s="408"/>
      <c r="BD69" s="408"/>
      <c r="BE69" s="408"/>
      <c r="BF69" s="408"/>
      <c r="BG69" s="408"/>
      <c r="BH69" s="408"/>
      <c r="BI69" s="408"/>
      <c r="BJ69" s="408"/>
      <c r="BK69" s="408"/>
      <c r="BL69" s="408"/>
      <c r="BM69" s="408"/>
      <c r="BN69" s="408"/>
      <c r="BO69" s="408"/>
      <c r="BP69" s="408"/>
      <c r="BQ69" s="408"/>
      <c r="BR69" s="408"/>
      <c r="BS69" s="408"/>
      <c r="BT69" s="408"/>
      <c r="BU69" s="408"/>
      <c r="BV69" s="408"/>
      <c r="BW69" s="408"/>
      <c r="BX69" s="408"/>
      <c r="BY69" s="408"/>
      <c r="BZ69" s="408"/>
      <c r="CA69" s="408"/>
      <c r="CB69" s="408"/>
      <c r="CC69" s="408"/>
      <c r="CD69" s="408"/>
      <c r="CE69" s="408"/>
    </row>
    <row r="70" spans="2:83" ht="13.5" customHeight="1" x14ac:dyDescent="0.2">
      <c r="B70" s="191"/>
      <c r="C70" s="406"/>
      <c r="D70" s="191"/>
      <c r="E70" s="191"/>
      <c r="F70" s="191"/>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408"/>
      <c r="BD70" s="408"/>
      <c r="BE70" s="408"/>
      <c r="BF70" s="408"/>
      <c r="BG70" s="408"/>
      <c r="BH70" s="408"/>
      <c r="BI70" s="408"/>
      <c r="BJ70" s="408"/>
      <c r="BK70" s="408"/>
      <c r="BL70" s="408"/>
      <c r="BM70" s="408"/>
      <c r="BN70" s="408"/>
      <c r="BO70" s="408"/>
      <c r="BP70" s="408"/>
      <c r="BQ70" s="408"/>
      <c r="BR70" s="408"/>
      <c r="BS70" s="408"/>
      <c r="BT70" s="408"/>
      <c r="BU70" s="408"/>
      <c r="BV70" s="408"/>
      <c r="BW70" s="408"/>
      <c r="BX70" s="408"/>
      <c r="BY70" s="408"/>
      <c r="BZ70" s="408"/>
      <c r="CA70" s="408"/>
      <c r="CB70" s="408"/>
      <c r="CC70" s="408"/>
      <c r="CD70" s="408"/>
      <c r="CE70" s="408"/>
    </row>
    <row r="71" spans="2:83" ht="13.5" customHeight="1" x14ac:dyDescent="0.2">
      <c r="B71" s="191"/>
      <c r="C71" s="406" t="s">
        <v>116</v>
      </c>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191"/>
      <c r="BC71" s="408"/>
      <c r="BD71" s="408"/>
      <c r="BE71" s="408"/>
      <c r="BF71" s="408"/>
      <c r="BG71" s="408"/>
      <c r="BH71" s="408"/>
      <c r="BI71" s="408"/>
      <c r="BJ71" s="408"/>
      <c r="BK71" s="408"/>
      <c r="BL71" s="408"/>
      <c r="BM71" s="408"/>
      <c r="BN71" s="408"/>
      <c r="BO71" s="408"/>
      <c r="BP71" s="408"/>
      <c r="BQ71" s="408"/>
      <c r="BR71" s="408"/>
      <c r="BS71" s="408"/>
      <c r="BT71" s="408"/>
      <c r="BU71" s="408"/>
      <c r="BV71" s="408"/>
      <c r="BW71" s="408"/>
      <c r="BX71" s="408"/>
      <c r="BY71" s="408"/>
      <c r="BZ71" s="408"/>
      <c r="CA71" s="408"/>
      <c r="CB71" s="408"/>
      <c r="CC71" s="408"/>
      <c r="CD71" s="408"/>
      <c r="CE71" s="408"/>
    </row>
    <row r="72" spans="2:83" ht="13.5" customHeight="1" x14ac:dyDescent="0.2">
      <c r="B72" s="191"/>
      <c r="C72" s="406" t="s">
        <v>117</v>
      </c>
      <c r="D72" s="191"/>
      <c r="E72" s="191"/>
      <c r="F72" s="191"/>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408"/>
      <c r="BD72" s="408"/>
      <c r="BE72" s="408"/>
      <c r="BF72" s="408"/>
      <c r="BG72" s="408"/>
      <c r="BH72" s="408"/>
      <c r="BI72" s="408"/>
      <c r="BJ72" s="408"/>
      <c r="BK72" s="408"/>
      <c r="BL72" s="408"/>
      <c r="BM72" s="408"/>
      <c r="BN72" s="408"/>
      <c r="BO72" s="408"/>
      <c r="BP72" s="408"/>
      <c r="BQ72" s="408"/>
      <c r="BR72" s="408"/>
      <c r="BS72" s="408"/>
      <c r="BT72" s="408"/>
      <c r="BU72" s="408"/>
      <c r="BV72" s="408"/>
      <c r="BW72" s="408"/>
      <c r="BX72" s="408"/>
      <c r="BY72" s="408"/>
      <c r="BZ72" s="408"/>
      <c r="CA72" s="408"/>
      <c r="CB72" s="408"/>
      <c r="CC72" s="408"/>
      <c r="CD72" s="408"/>
      <c r="CE72" s="408"/>
    </row>
    <row r="73" spans="2:83" ht="13.5" customHeight="1" x14ac:dyDescent="0.2">
      <c r="B73" s="191"/>
      <c r="C73" s="406" t="s">
        <v>118</v>
      </c>
      <c r="D73" s="191"/>
      <c r="E73" s="191"/>
      <c r="F73" s="191"/>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408"/>
      <c r="BD73" s="408"/>
      <c r="BE73" s="408"/>
      <c r="BF73" s="408"/>
      <c r="BG73" s="408"/>
      <c r="BH73" s="408"/>
      <c r="BI73" s="408"/>
      <c r="BJ73" s="408"/>
      <c r="BK73" s="408"/>
      <c r="BL73" s="408"/>
      <c r="BM73" s="408"/>
      <c r="BN73" s="408"/>
      <c r="BO73" s="408"/>
      <c r="BP73" s="408"/>
      <c r="BQ73" s="408"/>
      <c r="BR73" s="408"/>
      <c r="BS73" s="408"/>
      <c r="BT73" s="408"/>
      <c r="BU73" s="408"/>
      <c r="BV73" s="408"/>
      <c r="BW73" s="408"/>
      <c r="BX73" s="408"/>
      <c r="BY73" s="408"/>
      <c r="BZ73" s="408"/>
      <c r="CA73" s="408"/>
      <c r="CB73" s="408"/>
      <c r="CC73" s="408"/>
      <c r="CD73" s="408"/>
      <c r="CE73" s="408"/>
    </row>
    <row r="74" spans="2:83" ht="13.5" customHeight="1" x14ac:dyDescent="0.2">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1"/>
      <c r="AY74" s="191"/>
      <c r="AZ74" s="191"/>
      <c r="BA74" s="191"/>
      <c r="BB74" s="191"/>
      <c r="BC74" s="408"/>
      <c r="BD74" s="408"/>
      <c r="BE74" s="408"/>
      <c r="BF74" s="408"/>
      <c r="BG74" s="408"/>
      <c r="BH74" s="408"/>
      <c r="BI74" s="408"/>
      <c r="BJ74" s="408"/>
      <c r="BK74" s="408"/>
      <c r="BL74" s="408"/>
      <c r="BM74" s="408"/>
      <c r="BN74" s="408"/>
      <c r="BO74" s="408"/>
      <c r="BP74" s="408"/>
      <c r="BQ74" s="408"/>
      <c r="BR74" s="408"/>
      <c r="BS74" s="408"/>
      <c r="BT74" s="408"/>
      <c r="BU74" s="408"/>
      <c r="BV74" s="408"/>
      <c r="BW74" s="408"/>
      <c r="BX74" s="408"/>
      <c r="BY74" s="408"/>
      <c r="BZ74" s="408"/>
      <c r="CA74" s="408"/>
      <c r="CB74" s="408"/>
      <c r="CC74" s="408"/>
      <c r="CD74" s="408"/>
      <c r="CE74" s="408"/>
    </row>
    <row r="75" spans="2:83" ht="13.5" customHeight="1" x14ac:dyDescent="0.2">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408"/>
      <c r="BD75" s="408"/>
      <c r="BE75" s="408"/>
      <c r="BF75" s="408"/>
      <c r="BG75" s="408"/>
      <c r="BH75" s="408"/>
      <c r="BI75" s="408"/>
      <c r="BJ75" s="408"/>
      <c r="BK75" s="408"/>
      <c r="BL75" s="408"/>
      <c r="BM75" s="408"/>
      <c r="BN75" s="408"/>
      <c r="BO75" s="408"/>
      <c r="BP75" s="408"/>
      <c r="BQ75" s="408"/>
      <c r="BR75" s="408"/>
      <c r="BS75" s="408"/>
      <c r="BT75" s="408"/>
      <c r="BU75" s="408"/>
      <c r="BV75" s="408"/>
      <c r="BW75" s="408"/>
      <c r="BX75" s="408"/>
      <c r="BY75" s="408"/>
      <c r="BZ75" s="408"/>
      <c r="CA75" s="408"/>
      <c r="CB75" s="408"/>
      <c r="CC75" s="408"/>
      <c r="CD75" s="408"/>
      <c r="CE75" s="408"/>
    </row>
    <row r="76" spans="2:83" ht="13.5" customHeight="1" x14ac:dyDescent="0.2">
      <c r="B76" s="191"/>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191"/>
      <c r="AU76" s="191"/>
      <c r="AV76" s="191"/>
      <c r="AW76" s="191"/>
      <c r="AX76" s="191"/>
      <c r="AY76" s="191"/>
      <c r="AZ76" s="191"/>
      <c r="BA76" s="191"/>
      <c r="BB76" s="191"/>
      <c r="BC76" s="408"/>
      <c r="BD76" s="408"/>
      <c r="BE76" s="408"/>
      <c r="BF76" s="408"/>
      <c r="BG76" s="408"/>
      <c r="BH76" s="408"/>
      <c r="BI76" s="408"/>
      <c r="BJ76" s="408"/>
      <c r="BK76" s="408"/>
      <c r="BL76" s="408"/>
      <c r="BM76" s="408"/>
      <c r="BN76" s="408"/>
      <c r="BO76" s="408"/>
      <c r="BP76" s="408"/>
      <c r="BQ76" s="408"/>
      <c r="BR76" s="408"/>
      <c r="BS76" s="408"/>
      <c r="BT76" s="408"/>
      <c r="BU76" s="408"/>
      <c r="BV76" s="408"/>
      <c r="BW76" s="408"/>
      <c r="BX76" s="408"/>
      <c r="BY76" s="408"/>
      <c r="BZ76" s="408"/>
      <c r="CA76" s="408"/>
      <c r="CB76" s="408"/>
      <c r="CC76" s="408"/>
      <c r="CD76" s="408"/>
      <c r="CE76" s="408"/>
    </row>
    <row r="77" spans="2:83" ht="13.5" customHeight="1" x14ac:dyDescent="0.2">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191"/>
      <c r="AU77" s="191"/>
      <c r="AV77" s="191"/>
      <c r="AW77" s="191"/>
      <c r="AX77" s="191"/>
      <c r="AY77" s="191"/>
      <c r="AZ77" s="191"/>
      <c r="BA77" s="191"/>
      <c r="BB77" s="191"/>
      <c r="BC77" s="408"/>
      <c r="BD77" s="408"/>
      <c r="BE77" s="408"/>
      <c r="BF77" s="408"/>
      <c r="BG77" s="408"/>
      <c r="BH77" s="408"/>
      <c r="BI77" s="408"/>
      <c r="BJ77" s="408"/>
      <c r="BK77" s="408"/>
      <c r="BL77" s="408"/>
      <c r="BM77" s="408"/>
      <c r="BN77" s="408"/>
      <c r="BO77" s="408"/>
      <c r="BP77" s="408"/>
      <c r="BQ77" s="408"/>
      <c r="BR77" s="408"/>
      <c r="BS77" s="408"/>
      <c r="BT77" s="408"/>
      <c r="BU77" s="408"/>
      <c r="BV77" s="408"/>
      <c r="BW77" s="408"/>
      <c r="BX77" s="408"/>
      <c r="BY77" s="408"/>
      <c r="BZ77" s="408"/>
      <c r="CA77" s="408"/>
      <c r="CB77" s="408"/>
      <c r="CC77" s="408"/>
      <c r="CD77" s="408"/>
      <c r="CE77" s="408"/>
    </row>
    <row r="78" spans="2:83" ht="13.5" customHeight="1" x14ac:dyDescent="0.2">
      <c r="B78" s="191"/>
      <c r="C78" s="191"/>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191"/>
      <c r="AU78" s="191"/>
      <c r="AV78" s="191"/>
      <c r="AW78" s="191"/>
      <c r="AX78" s="191"/>
      <c r="AY78" s="191"/>
      <c r="AZ78" s="191"/>
      <c r="BA78" s="191"/>
      <c r="BB78" s="191"/>
      <c r="BC78" s="408"/>
      <c r="BD78" s="408"/>
      <c r="BE78" s="408"/>
      <c r="BF78" s="408"/>
      <c r="BG78" s="408"/>
      <c r="BH78" s="408"/>
      <c r="BI78" s="408"/>
      <c r="BJ78" s="408"/>
      <c r="BK78" s="408"/>
      <c r="BL78" s="408"/>
      <c r="BM78" s="408"/>
      <c r="BN78" s="408"/>
      <c r="BO78" s="408"/>
      <c r="BP78" s="408"/>
      <c r="BQ78" s="408"/>
      <c r="BR78" s="408"/>
      <c r="BS78" s="408"/>
      <c r="BT78" s="408"/>
      <c r="BU78" s="408"/>
      <c r="BV78" s="408"/>
      <c r="BW78" s="408"/>
      <c r="BX78" s="408"/>
      <c r="BY78" s="408"/>
      <c r="BZ78" s="408"/>
      <c r="CA78" s="408"/>
      <c r="CB78" s="408"/>
      <c r="CC78" s="408"/>
      <c r="CD78" s="408"/>
      <c r="CE78" s="408"/>
    </row>
    <row r="79" spans="2:83" ht="13.5" customHeight="1" x14ac:dyDescent="0.2">
      <c r="B79" s="191"/>
      <c r="C79" s="191"/>
      <c r="D79" s="191"/>
      <c r="E79" s="191"/>
      <c r="F79" s="191"/>
      <c r="G79" s="191"/>
      <c r="H79" s="191"/>
      <c r="I79" s="191"/>
      <c r="J79" s="191"/>
      <c r="K79" s="191"/>
      <c r="L79" s="191"/>
      <c r="M79" s="191"/>
      <c r="N79" s="191"/>
      <c r="O79" s="191"/>
      <c r="P79" s="191"/>
      <c r="Q79" s="191"/>
      <c r="R79" s="191"/>
      <c r="S79" s="191"/>
      <c r="T79" s="191"/>
      <c r="U79" s="191"/>
      <c r="V79" s="191"/>
      <c r="W79" s="191"/>
      <c r="X79" s="191"/>
      <c r="Y79" s="191"/>
      <c r="Z79" s="191"/>
      <c r="AA79" s="191"/>
      <c r="AB79" s="191"/>
      <c r="AC79" s="191"/>
      <c r="AD79" s="191"/>
      <c r="AE79" s="191"/>
      <c r="AF79" s="191"/>
      <c r="AG79" s="191"/>
      <c r="AH79" s="191"/>
      <c r="AI79" s="191"/>
      <c r="AJ79" s="191"/>
      <c r="AK79" s="191"/>
      <c r="AL79" s="191"/>
      <c r="AM79" s="191"/>
      <c r="AN79" s="191"/>
      <c r="AO79" s="191"/>
      <c r="AP79" s="191"/>
      <c r="AQ79" s="191"/>
      <c r="AR79" s="191"/>
      <c r="AS79" s="191"/>
      <c r="AT79" s="191"/>
      <c r="AU79" s="191"/>
      <c r="AV79" s="191"/>
      <c r="AW79" s="191"/>
      <c r="AX79" s="191"/>
      <c r="AY79" s="191"/>
      <c r="AZ79" s="191"/>
      <c r="BA79" s="191"/>
      <c r="BB79" s="191"/>
      <c r="BC79" s="408"/>
      <c r="BD79" s="408"/>
      <c r="BE79" s="408"/>
      <c r="BF79" s="408"/>
      <c r="BG79" s="408"/>
      <c r="BH79" s="408"/>
      <c r="BI79" s="408"/>
      <c r="BJ79" s="408"/>
      <c r="BK79" s="408"/>
      <c r="BL79" s="408"/>
      <c r="BM79" s="408"/>
      <c r="BN79" s="408"/>
      <c r="BO79" s="408"/>
      <c r="BP79" s="408"/>
      <c r="BQ79" s="408"/>
      <c r="BR79" s="408"/>
      <c r="BS79" s="408"/>
      <c r="BT79" s="408"/>
      <c r="BU79" s="408"/>
      <c r="BV79" s="408"/>
      <c r="BW79" s="408"/>
      <c r="BX79" s="408"/>
      <c r="BY79" s="408"/>
      <c r="BZ79" s="408"/>
      <c r="CA79" s="408"/>
      <c r="CB79" s="408"/>
      <c r="CC79" s="408"/>
      <c r="CD79" s="408"/>
      <c r="CE79" s="408"/>
    </row>
    <row r="80" spans="2:83" ht="13.5" customHeight="1" x14ac:dyDescent="0.2">
      <c r="B80" s="191"/>
      <c r="C80" s="191"/>
      <c r="D80" s="191"/>
      <c r="E80" s="191"/>
      <c r="F80" s="191"/>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191"/>
      <c r="AU80" s="191"/>
      <c r="AV80" s="191"/>
      <c r="AW80" s="191"/>
      <c r="AX80" s="191"/>
      <c r="AY80" s="191"/>
      <c r="AZ80" s="191"/>
      <c r="BA80" s="191"/>
      <c r="BB80" s="191"/>
      <c r="BC80" s="408"/>
      <c r="BD80" s="408"/>
      <c r="BE80" s="408"/>
      <c r="BF80" s="408"/>
      <c r="BG80" s="408"/>
      <c r="BH80" s="408"/>
      <c r="BI80" s="408"/>
      <c r="BJ80" s="408"/>
      <c r="BK80" s="408"/>
      <c r="BL80" s="408"/>
      <c r="BM80" s="408"/>
      <c r="BN80" s="408"/>
      <c r="BO80" s="408"/>
      <c r="BP80" s="408"/>
      <c r="BQ80" s="408"/>
      <c r="BR80" s="408"/>
      <c r="BS80" s="408"/>
      <c r="BT80" s="408"/>
      <c r="BU80" s="408"/>
      <c r="BV80" s="408"/>
      <c r="BW80" s="408"/>
      <c r="BX80" s="408"/>
      <c r="BY80" s="408"/>
      <c r="BZ80" s="408"/>
      <c r="CA80" s="408"/>
      <c r="CB80" s="408"/>
      <c r="CC80" s="408"/>
      <c r="CD80" s="408"/>
      <c r="CE80" s="408"/>
    </row>
    <row r="81" spans="2:83" ht="13.5" customHeight="1" thickBot="1" x14ac:dyDescent="0.25">
      <c r="B81" s="191"/>
      <c r="C81" s="191"/>
      <c r="D81" s="191"/>
      <c r="E81" s="191"/>
      <c r="F81" s="191"/>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191"/>
      <c r="AU81" s="191"/>
      <c r="AV81" s="191"/>
      <c r="AW81" s="191"/>
      <c r="AX81" s="191"/>
      <c r="AY81" s="191"/>
      <c r="AZ81" s="191"/>
      <c r="BA81" s="191"/>
      <c r="BB81" s="191"/>
      <c r="BC81" s="408"/>
      <c r="BD81" s="408"/>
      <c r="BE81" s="408"/>
      <c r="BF81" s="408"/>
      <c r="BG81" s="408"/>
      <c r="BH81" s="408"/>
      <c r="BI81" s="408"/>
      <c r="BJ81" s="408"/>
      <c r="BK81" s="408"/>
      <c r="BL81" s="408"/>
      <c r="BM81" s="408"/>
      <c r="BN81" s="408"/>
      <c r="BO81" s="408"/>
      <c r="BP81" s="408"/>
      <c r="BQ81" s="408"/>
      <c r="BR81" s="408"/>
      <c r="BS81" s="408"/>
      <c r="BT81" s="408"/>
      <c r="BU81" s="408"/>
      <c r="BV81" s="408"/>
      <c r="BW81" s="408"/>
      <c r="BX81" s="408"/>
      <c r="BY81" s="408"/>
      <c r="BZ81" s="408"/>
      <c r="CA81" s="408"/>
      <c r="CB81" s="408"/>
      <c r="CC81" s="408"/>
      <c r="CD81" s="408"/>
      <c r="CE81" s="408"/>
    </row>
    <row r="82" spans="2:83" ht="13.5" customHeight="1" x14ac:dyDescent="0.2">
      <c r="B82" s="41" t="e">
        <f>1+INT((B81-DATE(YEAR(B81+4-WEEKDAY(B81+6)),1,5)+WEEKDAY(DATE(YEAR(B81+4-WEEKDAY(B81+6)),1,3)))/7)</f>
        <v>#NUM!</v>
      </c>
      <c r="C82" s="41" t="e">
        <f t="shared" ref="C82:D82" si="15">1+INT((C81-DATE(YEAR(C81+4-WEEKDAY(C81+6)),1,5)+WEEKDAY(DATE(YEAR(C81+4-WEEKDAY(C81+6)),1,3)))/7)</f>
        <v>#NUM!</v>
      </c>
      <c r="D82" s="41" t="e">
        <f t="shared" si="15"/>
        <v>#NUM!</v>
      </c>
      <c r="E82" s="191"/>
      <c r="F82" s="191"/>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191"/>
      <c r="AU82" s="191"/>
      <c r="AV82" s="191"/>
      <c r="AW82" s="191"/>
      <c r="AX82" s="191"/>
      <c r="AY82" s="191"/>
      <c r="AZ82" s="191"/>
      <c r="BA82" s="191"/>
      <c r="BB82" s="191"/>
      <c r="BC82" s="408"/>
      <c r="BD82" s="408"/>
      <c r="BE82" s="408"/>
      <c r="BF82" s="408"/>
      <c r="BG82" s="408"/>
      <c r="BH82" s="408"/>
      <c r="BI82" s="408"/>
      <c r="BJ82" s="408"/>
      <c r="BK82" s="408"/>
      <c r="BL82" s="408"/>
      <c r="BM82" s="408"/>
      <c r="BN82" s="408"/>
      <c r="BO82" s="408"/>
      <c r="BP82" s="408"/>
      <c r="BQ82" s="408"/>
      <c r="BR82" s="408"/>
      <c r="BS82" s="408"/>
      <c r="BT82" s="408"/>
      <c r="BU82" s="408"/>
      <c r="BV82" s="408"/>
      <c r="BW82" s="408"/>
      <c r="BX82" s="408"/>
      <c r="BY82" s="408"/>
      <c r="BZ82" s="408"/>
      <c r="CA82" s="408"/>
      <c r="CB82" s="408"/>
      <c r="CC82" s="408"/>
      <c r="CD82" s="408"/>
      <c r="CE82" s="408"/>
    </row>
    <row r="83" spans="2:83" ht="13.5" customHeight="1" x14ac:dyDescent="0.2">
      <c r="B83" s="191"/>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408"/>
      <c r="BD83" s="408"/>
      <c r="BE83" s="408"/>
      <c r="BF83" s="408"/>
      <c r="BG83" s="408"/>
      <c r="BH83" s="408"/>
      <c r="BI83" s="408"/>
      <c r="BJ83" s="408"/>
      <c r="BK83" s="408"/>
      <c r="BL83" s="408"/>
      <c r="BM83" s="408"/>
      <c r="BN83" s="408"/>
      <c r="BO83" s="408"/>
      <c r="BP83" s="408"/>
      <c r="BQ83" s="408"/>
      <c r="BR83" s="408"/>
      <c r="BS83" s="408"/>
      <c r="BT83" s="408"/>
      <c r="BU83" s="408"/>
      <c r="BV83" s="408"/>
      <c r="BW83" s="408"/>
      <c r="BX83" s="408"/>
      <c r="BY83" s="408"/>
      <c r="BZ83" s="408"/>
      <c r="CA83" s="408"/>
      <c r="CB83" s="408"/>
      <c r="CC83" s="408"/>
      <c r="CD83" s="408"/>
      <c r="CE83" s="408"/>
    </row>
    <row r="84" spans="2:83" ht="13.5" customHeight="1" x14ac:dyDescent="0.2">
      <c r="B84" s="191"/>
      <c r="C84" s="191"/>
      <c r="D84" s="191"/>
      <c r="E84" s="191"/>
      <c r="F84" s="191"/>
      <c r="G84" s="191"/>
      <c r="H84" s="191"/>
      <c r="I84" s="191"/>
      <c r="J84" s="191"/>
      <c r="K84" s="191"/>
      <c r="L84" s="191"/>
      <c r="M84" s="191"/>
      <c r="N84" s="191"/>
      <c r="O84" s="191"/>
      <c r="P84" s="191"/>
      <c r="Q84" s="191"/>
      <c r="R84" s="191"/>
      <c r="S84" s="191"/>
      <c r="T84" s="191"/>
      <c r="U84" s="191"/>
      <c r="V84" s="191"/>
      <c r="W84" s="191"/>
      <c r="X84" s="191"/>
      <c r="Y84" s="191"/>
      <c r="Z84" s="191"/>
      <c r="AA84" s="191"/>
      <c r="AB84" s="191"/>
      <c r="AC84" s="191"/>
      <c r="AD84" s="191"/>
      <c r="AE84" s="191"/>
      <c r="AF84" s="191"/>
      <c r="AG84" s="191"/>
      <c r="AH84" s="191"/>
      <c r="AI84" s="191"/>
      <c r="AJ84" s="191"/>
      <c r="AK84" s="191"/>
      <c r="AL84" s="191"/>
      <c r="AM84" s="191"/>
      <c r="AN84" s="191"/>
      <c r="AO84" s="191"/>
      <c r="AP84" s="191"/>
      <c r="AQ84" s="191"/>
      <c r="AR84" s="191"/>
      <c r="AS84" s="191"/>
      <c r="AT84" s="191"/>
      <c r="AU84" s="191"/>
      <c r="AV84" s="191"/>
      <c r="AW84" s="191"/>
      <c r="AX84" s="191"/>
      <c r="AY84" s="191"/>
      <c r="AZ84" s="191"/>
      <c r="BA84" s="191"/>
      <c r="BB84" s="191"/>
      <c r="BC84" s="408"/>
      <c r="BD84" s="408"/>
      <c r="BE84" s="408"/>
      <c r="BF84" s="408"/>
      <c r="BG84" s="408"/>
      <c r="BH84" s="408"/>
      <c r="BI84" s="408"/>
      <c r="BJ84" s="408"/>
      <c r="BK84" s="408"/>
      <c r="BL84" s="408"/>
      <c r="BM84" s="408"/>
      <c r="BN84" s="408"/>
      <c r="BO84" s="408"/>
      <c r="BP84" s="408"/>
      <c r="BQ84" s="408"/>
      <c r="BR84" s="408"/>
      <c r="BS84" s="408"/>
      <c r="BT84" s="408"/>
      <c r="BU84" s="408"/>
      <c r="BV84" s="408"/>
      <c r="BW84" s="408"/>
      <c r="BX84" s="408"/>
      <c r="BY84" s="408"/>
      <c r="BZ84" s="408"/>
      <c r="CA84" s="408"/>
      <c r="CB84" s="408"/>
      <c r="CC84" s="408"/>
      <c r="CD84" s="408"/>
      <c r="CE84" s="408"/>
    </row>
    <row r="85" spans="2:83" ht="13.5" customHeight="1" x14ac:dyDescent="0.2">
      <c r="B85" s="191"/>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408"/>
      <c r="BD85" s="408"/>
      <c r="BE85" s="408"/>
      <c r="BF85" s="408"/>
      <c r="BG85" s="408"/>
      <c r="BH85" s="408"/>
      <c r="BI85" s="408"/>
      <c r="BJ85" s="408"/>
      <c r="BK85" s="408"/>
      <c r="BL85" s="408"/>
      <c r="BM85" s="408"/>
      <c r="BN85" s="408"/>
      <c r="BO85" s="408"/>
      <c r="BP85" s="408"/>
      <c r="BQ85" s="408"/>
      <c r="BR85" s="408"/>
      <c r="BS85" s="408"/>
      <c r="BT85" s="408"/>
      <c r="BU85" s="408"/>
      <c r="BV85" s="408"/>
      <c r="BW85" s="408"/>
      <c r="BX85" s="408"/>
      <c r="BY85" s="408"/>
      <c r="BZ85" s="408"/>
      <c r="CA85" s="408"/>
      <c r="CB85" s="408"/>
      <c r="CC85" s="408"/>
      <c r="CD85" s="408"/>
      <c r="CE85" s="408"/>
    </row>
    <row r="86" spans="2:83" ht="13.5" customHeight="1" x14ac:dyDescent="0.2">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191"/>
      <c r="AU86" s="191"/>
      <c r="AV86" s="191"/>
      <c r="AW86" s="191"/>
      <c r="AX86" s="191"/>
      <c r="AY86" s="191"/>
      <c r="AZ86" s="191"/>
      <c r="BA86" s="191"/>
      <c r="BB86" s="191"/>
      <c r="BC86" s="408"/>
      <c r="BD86" s="408"/>
      <c r="BE86" s="408"/>
      <c r="BF86" s="408"/>
      <c r="BG86" s="408"/>
      <c r="BH86" s="408"/>
      <c r="BI86" s="408"/>
      <c r="BJ86" s="408"/>
      <c r="BK86" s="408"/>
      <c r="BL86" s="408"/>
      <c r="BM86" s="408"/>
      <c r="BN86" s="408"/>
      <c r="BO86" s="408"/>
      <c r="BP86" s="408"/>
      <c r="BQ86" s="408"/>
      <c r="BR86" s="408"/>
      <c r="BS86" s="408"/>
      <c r="BT86" s="408"/>
      <c r="BU86" s="408"/>
      <c r="BV86" s="408"/>
      <c r="BW86" s="408"/>
      <c r="BX86" s="408"/>
      <c r="BY86" s="408"/>
      <c r="BZ86" s="408"/>
      <c r="CA86" s="408"/>
      <c r="CB86" s="408"/>
      <c r="CC86" s="408"/>
      <c r="CD86" s="408"/>
      <c r="CE86" s="408"/>
    </row>
    <row r="87" spans="2:83" ht="13.5" customHeight="1" x14ac:dyDescent="0.2">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191"/>
      <c r="AW87" s="191"/>
      <c r="AX87" s="191"/>
      <c r="AY87" s="191"/>
      <c r="AZ87" s="191"/>
      <c r="BA87" s="191"/>
      <c r="BB87" s="191"/>
      <c r="BC87" s="408"/>
      <c r="BD87" s="408"/>
      <c r="BE87" s="408"/>
      <c r="BF87" s="408"/>
      <c r="BG87" s="408"/>
      <c r="BH87" s="408"/>
      <c r="BI87" s="408"/>
      <c r="BJ87" s="408"/>
      <c r="BK87" s="408"/>
      <c r="BL87" s="408"/>
      <c r="BM87" s="408"/>
      <c r="BN87" s="408"/>
      <c r="BO87" s="408"/>
      <c r="BP87" s="408"/>
      <c r="BQ87" s="408"/>
      <c r="BR87" s="408"/>
      <c r="BS87" s="408"/>
      <c r="BT87" s="408"/>
      <c r="BU87" s="408"/>
      <c r="BV87" s="408"/>
      <c r="BW87" s="408"/>
      <c r="BX87" s="408"/>
      <c r="BY87" s="408"/>
      <c r="BZ87" s="408"/>
      <c r="CA87" s="408"/>
      <c r="CB87" s="408"/>
      <c r="CC87" s="408"/>
      <c r="CD87" s="408"/>
      <c r="CE87" s="408"/>
    </row>
    <row r="88" spans="2:83" ht="13.5" customHeight="1" x14ac:dyDescent="0.2">
      <c r="B88" s="191"/>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191"/>
      <c r="AU88" s="191"/>
      <c r="AV88" s="191"/>
      <c r="AW88" s="191"/>
      <c r="AX88" s="191"/>
      <c r="AY88" s="191"/>
      <c r="AZ88" s="191"/>
      <c r="BA88" s="191"/>
      <c r="BB88" s="191"/>
      <c r="BC88" s="408"/>
      <c r="BD88" s="408"/>
      <c r="BE88" s="408"/>
      <c r="BF88" s="408"/>
      <c r="BG88" s="408"/>
      <c r="BH88" s="408"/>
      <c r="BI88" s="408"/>
      <c r="BJ88" s="408"/>
      <c r="BK88" s="408"/>
      <c r="BL88" s="408"/>
      <c r="BM88" s="408"/>
      <c r="BN88" s="408"/>
      <c r="BO88" s="408"/>
      <c r="BP88" s="408"/>
      <c r="BQ88" s="408"/>
      <c r="BR88" s="408"/>
      <c r="BS88" s="408"/>
      <c r="BT88" s="408"/>
      <c r="BU88" s="408"/>
      <c r="BV88" s="408"/>
      <c r="BW88" s="408"/>
      <c r="BX88" s="408"/>
      <c r="BY88" s="408"/>
      <c r="BZ88" s="408"/>
      <c r="CA88" s="408"/>
      <c r="CB88" s="408"/>
      <c r="CC88" s="408"/>
      <c r="CD88" s="408"/>
      <c r="CE88" s="408"/>
    </row>
    <row r="89" spans="2:83" ht="13.5" customHeight="1" x14ac:dyDescent="0.2">
      <c r="B89" s="191"/>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191"/>
      <c r="AU89" s="191"/>
      <c r="AV89" s="191"/>
      <c r="AW89" s="191"/>
      <c r="AX89" s="191"/>
      <c r="AY89" s="191"/>
      <c r="AZ89" s="191"/>
      <c r="BA89" s="191"/>
      <c r="BB89" s="191"/>
      <c r="BC89" s="408"/>
      <c r="BD89" s="408"/>
      <c r="BE89" s="408"/>
      <c r="BF89" s="408"/>
      <c r="BG89" s="408"/>
      <c r="BH89" s="408"/>
      <c r="BI89" s="408"/>
      <c r="BJ89" s="408"/>
      <c r="BK89" s="408"/>
      <c r="BL89" s="408"/>
      <c r="BM89" s="408"/>
      <c r="BN89" s="408"/>
      <c r="BO89" s="408"/>
      <c r="BP89" s="408"/>
      <c r="BQ89" s="408"/>
      <c r="BR89" s="408"/>
      <c r="BS89" s="408"/>
      <c r="BT89" s="408"/>
      <c r="BU89" s="408"/>
      <c r="BV89" s="408"/>
      <c r="BW89" s="408"/>
      <c r="BX89" s="408"/>
      <c r="BY89" s="408"/>
      <c r="BZ89" s="408"/>
      <c r="CA89" s="408"/>
      <c r="CB89" s="408"/>
      <c r="CC89" s="408"/>
      <c r="CD89" s="408"/>
      <c r="CE89" s="408"/>
    </row>
    <row r="90" spans="2:83" ht="13.5" customHeight="1" x14ac:dyDescent="0.2">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1"/>
      <c r="AN90" s="191"/>
      <c r="AO90" s="191"/>
      <c r="AP90" s="191"/>
      <c r="AQ90" s="191"/>
      <c r="AR90" s="191"/>
      <c r="AS90" s="191"/>
      <c r="AT90" s="191"/>
      <c r="AU90" s="191"/>
      <c r="AV90" s="191"/>
      <c r="AW90" s="191"/>
      <c r="AX90" s="191"/>
      <c r="AY90" s="191"/>
      <c r="AZ90" s="191"/>
      <c r="BA90" s="191"/>
      <c r="BB90" s="191"/>
      <c r="BC90" s="408"/>
      <c r="BD90" s="408"/>
      <c r="BE90" s="408"/>
      <c r="BF90" s="408"/>
      <c r="BG90" s="408"/>
      <c r="BH90" s="408"/>
      <c r="BI90" s="408"/>
      <c r="BJ90" s="408"/>
      <c r="BK90" s="408"/>
      <c r="BL90" s="408"/>
      <c r="BM90" s="408"/>
      <c r="BN90" s="408"/>
      <c r="BO90" s="408"/>
      <c r="BP90" s="408"/>
      <c r="BQ90" s="408"/>
      <c r="BR90" s="408"/>
      <c r="BS90" s="408"/>
      <c r="BT90" s="408"/>
      <c r="BU90" s="408"/>
      <c r="BV90" s="408"/>
      <c r="BW90" s="408"/>
      <c r="BX90" s="408"/>
      <c r="BY90" s="408"/>
      <c r="BZ90" s="408"/>
      <c r="CA90" s="408"/>
      <c r="CB90" s="408"/>
      <c r="CC90" s="408"/>
      <c r="CD90" s="408"/>
      <c r="CE90" s="408"/>
    </row>
    <row r="91" spans="2:83" ht="13.5" customHeight="1" x14ac:dyDescent="0.2">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191"/>
      <c r="AU91" s="191"/>
      <c r="AV91" s="191"/>
      <c r="AW91" s="191"/>
      <c r="AX91" s="191"/>
      <c r="AY91" s="191"/>
      <c r="AZ91" s="191"/>
      <c r="BA91" s="191"/>
      <c r="BB91" s="191"/>
      <c r="BC91" s="408"/>
      <c r="BD91" s="408"/>
      <c r="BE91" s="408"/>
      <c r="BF91" s="408"/>
      <c r="BG91" s="408"/>
      <c r="BH91" s="408"/>
      <c r="BI91" s="408"/>
      <c r="BJ91" s="408"/>
      <c r="BK91" s="408"/>
      <c r="BL91" s="408"/>
      <c r="BM91" s="408"/>
      <c r="BN91" s="408"/>
      <c r="BO91" s="408"/>
      <c r="BP91" s="408"/>
      <c r="BQ91" s="408"/>
      <c r="BR91" s="408"/>
      <c r="BS91" s="408"/>
      <c r="BT91" s="408"/>
      <c r="BU91" s="408"/>
      <c r="BV91" s="408"/>
      <c r="BW91" s="408"/>
      <c r="BX91" s="408"/>
      <c r="BY91" s="408"/>
      <c r="BZ91" s="408"/>
      <c r="CA91" s="408"/>
      <c r="CB91" s="408"/>
      <c r="CC91" s="408"/>
      <c r="CD91" s="408"/>
      <c r="CE91" s="408"/>
    </row>
    <row r="92" spans="2:83" ht="13.5" customHeight="1" x14ac:dyDescent="0.2">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191"/>
      <c r="AX92" s="191"/>
      <c r="AY92" s="191"/>
      <c r="AZ92" s="191"/>
      <c r="BA92" s="191"/>
      <c r="BB92" s="191"/>
      <c r="BC92" s="408"/>
      <c r="BD92" s="408"/>
      <c r="BE92" s="408"/>
      <c r="BF92" s="408"/>
      <c r="BG92" s="408"/>
      <c r="BH92" s="408"/>
      <c r="BI92" s="408"/>
      <c r="BJ92" s="408"/>
      <c r="BK92" s="408"/>
      <c r="BL92" s="408"/>
      <c r="BM92" s="408"/>
      <c r="BN92" s="408"/>
      <c r="BO92" s="408"/>
      <c r="BP92" s="408"/>
      <c r="BQ92" s="408"/>
      <c r="BR92" s="408"/>
      <c r="BS92" s="408"/>
      <c r="BT92" s="408"/>
      <c r="BU92" s="408"/>
      <c r="BV92" s="408"/>
      <c r="BW92" s="408"/>
      <c r="BX92" s="408"/>
      <c r="BY92" s="408"/>
      <c r="BZ92" s="408"/>
      <c r="CA92" s="408"/>
      <c r="CB92" s="408"/>
      <c r="CC92" s="408"/>
      <c r="CD92" s="408"/>
      <c r="CE92" s="408"/>
    </row>
    <row r="93" spans="2:83" ht="13.5" customHeight="1" x14ac:dyDescent="0.2">
      <c r="B93" s="191"/>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191"/>
      <c r="AU93" s="191"/>
      <c r="AV93" s="191"/>
      <c r="AW93" s="191"/>
      <c r="AX93" s="191"/>
      <c r="AY93" s="191"/>
      <c r="AZ93" s="191"/>
      <c r="BA93" s="191"/>
      <c r="BB93" s="191"/>
      <c r="BC93" s="408"/>
      <c r="BD93" s="408"/>
      <c r="BE93" s="408"/>
      <c r="BF93" s="408"/>
      <c r="BG93" s="408"/>
      <c r="BH93" s="408"/>
      <c r="BI93" s="408"/>
      <c r="BJ93" s="408"/>
      <c r="BK93" s="408"/>
      <c r="BL93" s="408"/>
      <c r="BM93" s="408"/>
      <c r="BN93" s="408"/>
      <c r="BO93" s="408"/>
      <c r="BP93" s="408"/>
      <c r="BQ93" s="408"/>
      <c r="BR93" s="408"/>
      <c r="BS93" s="408"/>
      <c r="BT93" s="408"/>
      <c r="BU93" s="408"/>
      <c r="BV93" s="408"/>
      <c r="BW93" s="408"/>
      <c r="BX93" s="408"/>
      <c r="BY93" s="408"/>
      <c r="BZ93" s="408"/>
      <c r="CA93" s="408"/>
      <c r="CB93" s="408"/>
      <c r="CC93" s="408"/>
      <c r="CD93" s="408"/>
      <c r="CE93" s="408"/>
    </row>
    <row r="94" spans="2:83" ht="13.5" customHeight="1" x14ac:dyDescent="0.2">
      <c r="B94" s="191"/>
      <c r="C94" s="191"/>
      <c r="D94" s="191"/>
      <c r="E94" s="191"/>
      <c r="F94" s="191"/>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191"/>
      <c r="AU94" s="191"/>
      <c r="AV94" s="191"/>
      <c r="AW94" s="191"/>
      <c r="AX94" s="191"/>
      <c r="AY94" s="191"/>
      <c r="AZ94" s="191"/>
      <c r="BA94" s="191"/>
      <c r="BB94" s="191"/>
      <c r="BC94" s="408"/>
      <c r="BD94" s="408"/>
      <c r="BE94" s="408"/>
      <c r="BF94" s="408"/>
      <c r="BG94" s="408"/>
      <c r="BH94" s="408"/>
      <c r="BI94" s="408"/>
      <c r="BJ94" s="408"/>
      <c r="BK94" s="408"/>
      <c r="BL94" s="408"/>
      <c r="BM94" s="408"/>
      <c r="BN94" s="408"/>
      <c r="BO94" s="408"/>
      <c r="BP94" s="408"/>
      <c r="BQ94" s="408"/>
      <c r="BR94" s="408"/>
      <c r="BS94" s="408"/>
      <c r="BT94" s="408"/>
      <c r="BU94" s="408"/>
      <c r="BV94" s="408"/>
      <c r="BW94" s="408"/>
      <c r="BX94" s="408"/>
      <c r="BY94" s="408"/>
      <c r="BZ94" s="408"/>
      <c r="CA94" s="408"/>
      <c r="CB94" s="408"/>
      <c r="CC94" s="408"/>
      <c r="CD94" s="408"/>
      <c r="CE94" s="408"/>
    </row>
    <row r="95" spans="2:83" ht="13.5" customHeight="1" x14ac:dyDescent="0.2">
      <c r="B95" s="191"/>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191"/>
      <c r="AU95" s="191"/>
      <c r="AV95" s="191"/>
      <c r="AW95" s="191"/>
      <c r="AX95" s="191"/>
      <c r="AY95" s="191"/>
      <c r="AZ95" s="191"/>
      <c r="BA95" s="191"/>
      <c r="BB95" s="191"/>
      <c r="BC95" s="408"/>
      <c r="BD95" s="408"/>
      <c r="BE95" s="408"/>
      <c r="BF95" s="408"/>
      <c r="BG95" s="408"/>
      <c r="BH95" s="408"/>
      <c r="BI95" s="408"/>
      <c r="BJ95" s="408"/>
      <c r="BK95" s="408"/>
      <c r="BL95" s="408"/>
      <c r="BM95" s="408"/>
      <c r="BN95" s="408"/>
      <c r="BO95" s="408"/>
      <c r="BP95" s="408"/>
      <c r="BQ95" s="408"/>
      <c r="BR95" s="408"/>
      <c r="BS95" s="408"/>
      <c r="BT95" s="408"/>
      <c r="BU95" s="408"/>
      <c r="BV95" s="408"/>
      <c r="BW95" s="408"/>
      <c r="BX95" s="408"/>
      <c r="BY95" s="408"/>
      <c r="BZ95" s="408"/>
      <c r="CA95" s="408"/>
      <c r="CB95" s="408"/>
      <c r="CC95" s="408"/>
      <c r="CD95" s="408"/>
      <c r="CE95" s="408"/>
    </row>
    <row r="96" spans="2:83" ht="13.5" customHeight="1" x14ac:dyDescent="0.2">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191"/>
      <c r="AU96" s="191"/>
      <c r="AV96" s="191"/>
      <c r="AW96" s="191"/>
      <c r="AX96" s="191"/>
      <c r="AY96" s="191"/>
      <c r="AZ96" s="191"/>
      <c r="BA96" s="191"/>
      <c r="BB96" s="191"/>
      <c r="BC96" s="408"/>
      <c r="BD96" s="408"/>
      <c r="BE96" s="408"/>
      <c r="BF96" s="408"/>
      <c r="BG96" s="408"/>
      <c r="BH96" s="408"/>
      <c r="BI96" s="408"/>
      <c r="BJ96" s="408"/>
      <c r="BK96" s="408"/>
      <c r="BL96" s="408"/>
      <c r="BM96" s="408"/>
      <c r="BN96" s="408"/>
      <c r="BO96" s="408"/>
      <c r="BP96" s="408"/>
      <c r="BQ96" s="408"/>
      <c r="BR96" s="408"/>
      <c r="BS96" s="408"/>
      <c r="BT96" s="408"/>
      <c r="BU96" s="408"/>
      <c r="BV96" s="408"/>
      <c r="BW96" s="408"/>
      <c r="BX96" s="408"/>
      <c r="BY96" s="408"/>
      <c r="BZ96" s="408"/>
      <c r="CA96" s="408"/>
      <c r="CB96" s="408"/>
      <c r="CC96" s="408"/>
      <c r="CD96" s="408"/>
      <c r="CE96" s="408"/>
    </row>
    <row r="97" spans="2:83" ht="13.5" customHeight="1" x14ac:dyDescent="0.2">
      <c r="B97" s="191"/>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191"/>
      <c r="AU97" s="191"/>
      <c r="AV97" s="191"/>
      <c r="AW97" s="191"/>
      <c r="AX97" s="191"/>
      <c r="AY97" s="191"/>
      <c r="AZ97" s="191"/>
      <c r="BA97" s="191"/>
      <c r="BB97" s="191"/>
      <c r="BC97" s="408"/>
      <c r="BD97" s="408"/>
      <c r="BE97" s="408"/>
      <c r="BF97" s="408"/>
      <c r="BG97" s="408"/>
      <c r="BH97" s="408"/>
      <c r="BI97" s="408"/>
      <c r="BJ97" s="408"/>
      <c r="BK97" s="408"/>
      <c r="BL97" s="408"/>
      <c r="BM97" s="408"/>
      <c r="BN97" s="408"/>
      <c r="BO97" s="408"/>
      <c r="BP97" s="408"/>
      <c r="BQ97" s="408"/>
      <c r="BR97" s="408"/>
      <c r="BS97" s="408"/>
      <c r="BT97" s="408"/>
      <c r="BU97" s="408"/>
      <c r="BV97" s="408"/>
      <c r="BW97" s="408"/>
      <c r="BX97" s="408"/>
      <c r="BY97" s="408"/>
      <c r="BZ97" s="408"/>
      <c r="CA97" s="408"/>
      <c r="CB97" s="408"/>
      <c r="CC97" s="408"/>
      <c r="CD97" s="408"/>
      <c r="CE97" s="408"/>
    </row>
    <row r="98" spans="2:83" ht="13.5" customHeight="1" x14ac:dyDescent="0.2">
      <c r="B98" s="191"/>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191"/>
      <c r="AU98" s="191"/>
      <c r="AV98" s="191"/>
      <c r="AW98" s="191"/>
      <c r="AX98" s="191"/>
      <c r="AY98" s="191"/>
      <c r="AZ98" s="191"/>
      <c r="BA98" s="191"/>
      <c r="BB98" s="191"/>
      <c r="BC98" s="408"/>
      <c r="BD98" s="408"/>
      <c r="BE98" s="408"/>
      <c r="BF98" s="408"/>
      <c r="BG98" s="408"/>
      <c r="BH98" s="408"/>
      <c r="BI98" s="408"/>
      <c r="BJ98" s="408"/>
      <c r="BK98" s="408"/>
      <c r="BL98" s="408"/>
      <c r="BM98" s="408"/>
      <c r="BN98" s="408"/>
      <c r="BO98" s="408"/>
      <c r="BP98" s="408"/>
      <c r="BQ98" s="408"/>
      <c r="BR98" s="408"/>
      <c r="BS98" s="408"/>
      <c r="BT98" s="408"/>
      <c r="BU98" s="408"/>
      <c r="BV98" s="408"/>
      <c r="BW98" s="408"/>
      <c r="BX98" s="408"/>
      <c r="BY98" s="408"/>
      <c r="BZ98" s="408"/>
      <c r="CA98" s="408"/>
      <c r="CB98" s="408"/>
      <c r="CC98" s="408"/>
      <c r="CD98" s="408"/>
      <c r="CE98" s="408"/>
    </row>
    <row r="99" spans="2:83" ht="13.5" customHeight="1" x14ac:dyDescent="0.2">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191"/>
      <c r="AA99" s="191"/>
      <c r="AB99" s="191"/>
      <c r="AC99" s="191"/>
      <c r="AD99" s="191"/>
      <c r="AE99" s="191"/>
      <c r="AF99" s="191"/>
      <c r="AG99" s="191"/>
      <c r="AH99" s="191"/>
      <c r="AI99" s="191"/>
      <c r="AJ99" s="191"/>
      <c r="AK99" s="191"/>
      <c r="AL99" s="191"/>
      <c r="AM99" s="191"/>
      <c r="AN99" s="191"/>
      <c r="AO99" s="191"/>
      <c r="AP99" s="191"/>
      <c r="AQ99" s="191"/>
      <c r="AR99" s="191"/>
      <c r="AS99" s="191"/>
      <c r="AT99" s="191"/>
      <c r="AU99" s="191"/>
      <c r="AV99" s="191"/>
      <c r="AW99" s="191"/>
      <c r="AX99" s="191"/>
      <c r="AY99" s="191"/>
      <c r="AZ99" s="191"/>
      <c r="BA99" s="191"/>
      <c r="BB99" s="191"/>
      <c r="BC99" s="408"/>
      <c r="BD99" s="408"/>
      <c r="BE99" s="408"/>
      <c r="BF99" s="408"/>
      <c r="BG99" s="408"/>
      <c r="BH99" s="408"/>
      <c r="BI99" s="408"/>
      <c r="BJ99" s="408"/>
      <c r="BK99" s="408"/>
      <c r="BL99" s="408"/>
      <c r="BM99" s="408"/>
      <c r="BN99" s="408"/>
      <c r="BO99" s="408"/>
      <c r="BP99" s="408"/>
      <c r="BQ99" s="408"/>
      <c r="BR99" s="408"/>
      <c r="BS99" s="408"/>
      <c r="BT99" s="408"/>
      <c r="BU99" s="408"/>
      <c r="BV99" s="408"/>
      <c r="BW99" s="408"/>
      <c r="BX99" s="408"/>
      <c r="BY99" s="408"/>
      <c r="BZ99" s="408"/>
      <c r="CA99" s="408"/>
      <c r="CB99" s="408"/>
      <c r="CC99" s="408"/>
      <c r="CD99" s="408"/>
      <c r="CE99" s="408"/>
    </row>
    <row r="100" spans="2:83" ht="13.5" customHeight="1" x14ac:dyDescent="0.2">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191"/>
      <c r="AU100" s="191"/>
      <c r="AV100" s="191"/>
      <c r="AW100" s="191"/>
      <c r="AX100" s="191"/>
      <c r="AY100" s="191"/>
      <c r="AZ100" s="191"/>
      <c r="BA100" s="191"/>
      <c r="BB100" s="191"/>
      <c r="BC100" s="408"/>
      <c r="BD100" s="408"/>
      <c r="BE100" s="408"/>
      <c r="BF100" s="408"/>
      <c r="BG100" s="408"/>
      <c r="BH100" s="408"/>
      <c r="BI100" s="408"/>
      <c r="BJ100" s="408"/>
      <c r="BK100" s="408"/>
      <c r="BL100" s="408"/>
      <c r="BM100" s="408"/>
      <c r="BN100" s="408"/>
      <c r="BO100" s="408"/>
      <c r="BP100" s="408"/>
      <c r="BQ100" s="408"/>
      <c r="BR100" s="408"/>
      <c r="BS100" s="408"/>
      <c r="BT100" s="408"/>
      <c r="BU100" s="408"/>
      <c r="BV100" s="408"/>
      <c r="BW100" s="408"/>
      <c r="BX100" s="408"/>
      <c r="BY100" s="408"/>
      <c r="BZ100" s="408"/>
      <c r="CA100" s="408"/>
      <c r="CB100" s="408"/>
      <c r="CC100" s="408"/>
      <c r="CD100" s="408"/>
      <c r="CE100" s="408"/>
    </row>
    <row r="101" spans="2:83" ht="13.5" customHeight="1" x14ac:dyDescent="0.2">
      <c r="B101" s="191"/>
      <c r="C101" s="191"/>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191"/>
      <c r="AU101" s="191"/>
      <c r="AV101" s="191"/>
      <c r="AW101" s="191"/>
      <c r="AX101" s="191"/>
      <c r="AY101" s="191"/>
      <c r="AZ101" s="191"/>
      <c r="BA101" s="191"/>
      <c r="BB101" s="191"/>
      <c r="BC101" s="408"/>
      <c r="BD101" s="408"/>
      <c r="BE101" s="408"/>
      <c r="BF101" s="408"/>
      <c r="BG101" s="408"/>
      <c r="BH101" s="408"/>
      <c r="BI101" s="408"/>
      <c r="BJ101" s="408"/>
      <c r="BK101" s="408"/>
      <c r="BL101" s="408"/>
      <c r="BM101" s="408"/>
      <c r="BN101" s="408"/>
      <c r="BO101" s="408"/>
      <c r="BP101" s="408"/>
      <c r="BQ101" s="408"/>
      <c r="BR101" s="408"/>
      <c r="BS101" s="408"/>
      <c r="BT101" s="408"/>
      <c r="BU101" s="408"/>
      <c r="BV101" s="408"/>
      <c r="BW101" s="408"/>
      <c r="BX101" s="408"/>
      <c r="BY101" s="408"/>
      <c r="BZ101" s="408"/>
      <c r="CA101" s="408"/>
      <c r="CB101" s="408"/>
      <c r="CC101" s="408"/>
      <c r="CD101" s="408"/>
      <c r="CE101" s="408"/>
    </row>
    <row r="102" spans="2:83" ht="13.5" customHeight="1" x14ac:dyDescent="0.2">
      <c r="B102" s="191"/>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191"/>
      <c r="AU102" s="191"/>
      <c r="AV102" s="191"/>
      <c r="AW102" s="191"/>
      <c r="AX102" s="191"/>
      <c r="AY102" s="191"/>
      <c r="AZ102" s="191"/>
      <c r="BA102" s="191"/>
      <c r="BB102" s="191"/>
      <c r="BC102" s="408"/>
      <c r="BD102" s="408"/>
      <c r="BE102" s="408"/>
      <c r="BF102" s="408"/>
      <c r="BG102" s="408"/>
      <c r="BH102" s="408"/>
      <c r="BI102" s="408"/>
      <c r="BJ102" s="408"/>
      <c r="BK102" s="408"/>
      <c r="BL102" s="408"/>
      <c r="BM102" s="408"/>
      <c r="BN102" s="408"/>
      <c r="BO102" s="408"/>
      <c r="BP102" s="408"/>
      <c r="BQ102" s="408"/>
      <c r="BR102" s="408"/>
      <c r="BS102" s="408"/>
      <c r="BT102" s="408"/>
      <c r="BU102" s="408"/>
      <c r="BV102" s="408"/>
      <c r="BW102" s="408"/>
      <c r="BX102" s="408"/>
      <c r="BY102" s="408"/>
      <c r="BZ102" s="408"/>
      <c r="CA102" s="408"/>
      <c r="CB102" s="408"/>
      <c r="CC102" s="408"/>
      <c r="CD102" s="408"/>
      <c r="CE102" s="408"/>
    </row>
    <row r="103" spans="2:83" ht="13.5" customHeight="1" x14ac:dyDescent="0.2">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191"/>
      <c r="AU103" s="191"/>
      <c r="AV103" s="191"/>
      <c r="AW103" s="191"/>
      <c r="AX103" s="191"/>
      <c r="AY103" s="191"/>
      <c r="AZ103" s="191"/>
      <c r="BA103" s="191"/>
      <c r="BB103" s="191"/>
      <c r="BC103" s="408"/>
      <c r="BD103" s="408"/>
      <c r="BE103" s="408"/>
      <c r="BF103" s="408"/>
      <c r="BG103" s="408"/>
      <c r="BH103" s="408"/>
      <c r="BI103" s="408"/>
      <c r="BJ103" s="408"/>
      <c r="BK103" s="408"/>
      <c r="BL103" s="408"/>
      <c r="BM103" s="408"/>
      <c r="BN103" s="408"/>
      <c r="BO103" s="408"/>
      <c r="BP103" s="408"/>
      <c r="BQ103" s="408"/>
      <c r="BR103" s="408"/>
      <c r="BS103" s="408"/>
      <c r="BT103" s="408"/>
      <c r="BU103" s="408"/>
      <c r="BV103" s="408"/>
      <c r="BW103" s="408"/>
      <c r="BX103" s="408"/>
      <c r="BY103" s="408"/>
      <c r="BZ103" s="408"/>
      <c r="CA103" s="408"/>
      <c r="CB103" s="408"/>
      <c r="CC103" s="408"/>
      <c r="CD103" s="408"/>
      <c r="CE103" s="408"/>
    </row>
    <row r="104" spans="2:83" ht="13.5" customHeight="1" x14ac:dyDescent="0.2">
      <c r="B104" s="191"/>
      <c r="C104" s="191"/>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191"/>
      <c r="AA104" s="191"/>
      <c r="AB104" s="191"/>
      <c r="AC104" s="191"/>
      <c r="AD104" s="191"/>
      <c r="AE104" s="191"/>
      <c r="AF104" s="191"/>
      <c r="AG104" s="191"/>
      <c r="AH104" s="191"/>
      <c r="AI104" s="191"/>
      <c r="AJ104" s="191"/>
      <c r="AK104" s="191"/>
      <c r="AL104" s="191"/>
      <c r="AM104" s="191"/>
      <c r="AN104" s="191"/>
      <c r="AO104" s="191"/>
      <c r="AP104" s="191"/>
      <c r="AQ104" s="191"/>
      <c r="AR104" s="191"/>
      <c r="AS104" s="191"/>
      <c r="AT104" s="191"/>
      <c r="AU104" s="191"/>
      <c r="AV104" s="191"/>
      <c r="AW104" s="191"/>
      <c r="AX104" s="191"/>
      <c r="AY104" s="191"/>
      <c r="AZ104" s="191"/>
      <c r="BA104" s="191"/>
      <c r="BB104" s="191"/>
      <c r="BC104" s="408"/>
      <c r="BD104" s="408"/>
      <c r="BE104" s="408"/>
      <c r="BF104" s="408"/>
      <c r="BG104" s="408"/>
      <c r="BH104" s="408"/>
      <c r="BI104" s="408"/>
      <c r="BJ104" s="408"/>
      <c r="BK104" s="408"/>
      <c r="BL104" s="408"/>
      <c r="BM104" s="408"/>
      <c r="BN104" s="408"/>
      <c r="BO104" s="408"/>
      <c r="BP104" s="408"/>
      <c r="BQ104" s="408"/>
      <c r="BR104" s="408"/>
      <c r="BS104" s="408"/>
      <c r="BT104" s="408"/>
      <c r="BU104" s="408"/>
      <c r="BV104" s="408"/>
      <c r="BW104" s="408"/>
      <c r="BX104" s="408"/>
      <c r="BY104" s="408"/>
      <c r="BZ104" s="408"/>
      <c r="CA104" s="408"/>
      <c r="CB104" s="408"/>
      <c r="CC104" s="408"/>
      <c r="CD104" s="408"/>
      <c r="CE104" s="408"/>
    </row>
    <row r="105" spans="2:83" ht="13.5" customHeight="1" x14ac:dyDescent="0.2">
      <c r="B105" s="191"/>
      <c r="C105" s="191"/>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191"/>
      <c r="AA105" s="191"/>
      <c r="AB105" s="191"/>
      <c r="AC105" s="191"/>
      <c r="AD105" s="191"/>
      <c r="AE105" s="191"/>
      <c r="AF105" s="191"/>
      <c r="AG105" s="191"/>
      <c r="AH105" s="191"/>
      <c r="AI105" s="191"/>
      <c r="AJ105" s="191"/>
      <c r="AK105" s="191"/>
      <c r="AL105" s="191"/>
      <c r="AM105" s="191"/>
      <c r="AN105" s="191"/>
      <c r="AO105" s="191"/>
      <c r="AP105" s="191"/>
      <c r="AQ105" s="191"/>
      <c r="AR105" s="191"/>
      <c r="AS105" s="191"/>
      <c r="AT105" s="191"/>
      <c r="AU105" s="191"/>
      <c r="AV105" s="191"/>
      <c r="AW105" s="191"/>
      <c r="AX105" s="191"/>
      <c r="AY105" s="191"/>
      <c r="AZ105" s="191"/>
      <c r="BA105" s="191"/>
      <c r="BB105" s="191"/>
      <c r="BC105" s="408"/>
      <c r="BD105" s="408"/>
      <c r="BE105" s="408"/>
      <c r="BF105" s="408"/>
      <c r="BG105" s="408"/>
      <c r="BH105" s="408"/>
      <c r="BI105" s="408"/>
      <c r="BJ105" s="408"/>
      <c r="BK105" s="408"/>
      <c r="BL105" s="408"/>
      <c r="BM105" s="408"/>
      <c r="BN105" s="408"/>
      <c r="BO105" s="408"/>
      <c r="BP105" s="408"/>
      <c r="BQ105" s="408"/>
      <c r="BR105" s="408"/>
      <c r="BS105" s="408"/>
      <c r="BT105" s="408"/>
      <c r="BU105" s="408"/>
      <c r="BV105" s="408"/>
      <c r="BW105" s="408"/>
      <c r="BX105" s="408"/>
      <c r="BY105" s="408"/>
      <c r="BZ105" s="408"/>
      <c r="CA105" s="408"/>
      <c r="CB105" s="408"/>
      <c r="CC105" s="408"/>
      <c r="CD105" s="408"/>
      <c r="CE105" s="408"/>
    </row>
    <row r="106" spans="2:83" ht="13.5" customHeight="1" x14ac:dyDescent="0.2">
      <c r="B106" s="191"/>
      <c r="C106" s="191"/>
      <c r="D106" s="191"/>
      <c r="E106" s="191"/>
      <c r="F106" s="191"/>
      <c r="G106" s="191"/>
      <c r="H106" s="191"/>
      <c r="I106" s="191"/>
      <c r="J106" s="191"/>
      <c r="K106" s="191"/>
      <c r="L106" s="191"/>
      <c r="M106" s="191"/>
      <c r="N106" s="191"/>
      <c r="O106" s="191"/>
      <c r="P106" s="191"/>
      <c r="Q106" s="191"/>
      <c r="R106" s="191"/>
      <c r="S106" s="191"/>
      <c r="T106" s="191"/>
      <c r="U106" s="191"/>
      <c r="V106" s="191"/>
      <c r="W106" s="191"/>
      <c r="X106" s="191"/>
      <c r="Y106" s="191"/>
      <c r="Z106" s="191"/>
      <c r="AA106" s="191"/>
      <c r="AB106" s="191"/>
      <c r="AC106" s="191"/>
      <c r="AD106" s="191"/>
      <c r="AE106" s="191"/>
      <c r="AF106" s="191"/>
      <c r="AG106" s="191"/>
      <c r="AH106" s="191"/>
      <c r="AI106" s="191"/>
      <c r="AJ106" s="191"/>
      <c r="AK106" s="191"/>
      <c r="AL106" s="191"/>
      <c r="AM106" s="191"/>
      <c r="AN106" s="191"/>
      <c r="AO106" s="191"/>
      <c r="AP106" s="191"/>
      <c r="AQ106" s="191"/>
      <c r="AR106" s="191"/>
      <c r="AS106" s="191"/>
      <c r="AT106" s="191"/>
      <c r="AU106" s="191"/>
      <c r="AV106" s="191"/>
      <c r="AW106" s="191"/>
      <c r="AX106" s="191"/>
      <c r="AY106" s="191"/>
      <c r="AZ106" s="191"/>
      <c r="BA106" s="191"/>
      <c r="BB106" s="191"/>
      <c r="BC106" s="408"/>
      <c r="BD106" s="408"/>
      <c r="BE106" s="408"/>
      <c r="BF106" s="408"/>
      <c r="BG106" s="408"/>
      <c r="BH106" s="408"/>
      <c r="BI106" s="408"/>
      <c r="BJ106" s="408"/>
      <c r="BK106" s="408"/>
      <c r="BL106" s="408"/>
      <c r="BM106" s="408"/>
      <c r="BN106" s="408"/>
      <c r="BO106" s="408"/>
      <c r="BP106" s="408"/>
      <c r="BQ106" s="408"/>
      <c r="BR106" s="408"/>
      <c r="BS106" s="408"/>
      <c r="BT106" s="408"/>
      <c r="BU106" s="408"/>
      <c r="BV106" s="408"/>
      <c r="BW106" s="408"/>
      <c r="BX106" s="408"/>
      <c r="BY106" s="408"/>
      <c r="BZ106" s="408"/>
      <c r="CA106" s="408"/>
      <c r="CB106" s="408"/>
      <c r="CC106" s="408"/>
      <c r="CD106" s="408"/>
      <c r="CE106" s="408"/>
    </row>
    <row r="107" spans="2:83" ht="13.5" customHeight="1" x14ac:dyDescent="0.2">
      <c r="B107" s="191"/>
      <c r="C107" s="191"/>
      <c r="D107" s="191"/>
      <c r="E107" s="191"/>
      <c r="F107" s="191"/>
      <c r="G107" s="191"/>
      <c r="H107" s="191"/>
      <c r="I107" s="191"/>
      <c r="J107" s="191"/>
      <c r="K107" s="191"/>
      <c r="L107" s="191"/>
      <c r="M107" s="191"/>
      <c r="N107" s="191"/>
      <c r="O107" s="191"/>
      <c r="P107" s="191"/>
      <c r="Q107" s="191"/>
      <c r="R107" s="191"/>
      <c r="S107" s="191"/>
      <c r="T107" s="191"/>
      <c r="U107" s="191"/>
      <c r="V107" s="191"/>
      <c r="W107" s="191"/>
      <c r="X107" s="191"/>
      <c r="Y107" s="191"/>
      <c r="Z107" s="191"/>
      <c r="AA107" s="191"/>
      <c r="AB107" s="191"/>
      <c r="AC107" s="191"/>
      <c r="AD107" s="191"/>
      <c r="AE107" s="191"/>
      <c r="AF107" s="191"/>
      <c r="AG107" s="191"/>
      <c r="AH107" s="191"/>
      <c r="AI107" s="191"/>
      <c r="AJ107" s="191"/>
      <c r="AK107" s="191"/>
      <c r="AL107" s="191"/>
      <c r="AM107" s="191"/>
      <c r="AN107" s="191"/>
      <c r="AO107" s="191"/>
      <c r="AP107" s="191"/>
      <c r="AQ107" s="191"/>
      <c r="AR107" s="191"/>
      <c r="AS107" s="191"/>
      <c r="AT107" s="191"/>
      <c r="AU107" s="191"/>
      <c r="AV107" s="191"/>
      <c r="AW107" s="191"/>
      <c r="AX107" s="191"/>
      <c r="AY107" s="191"/>
      <c r="AZ107" s="191"/>
      <c r="BA107" s="191"/>
      <c r="BB107" s="191"/>
      <c r="BC107" s="408"/>
      <c r="BD107" s="408"/>
      <c r="BE107" s="408"/>
      <c r="BF107" s="408"/>
      <c r="BG107" s="408"/>
      <c r="BH107" s="408"/>
      <c r="BI107" s="408"/>
      <c r="BJ107" s="408"/>
      <c r="BK107" s="408"/>
      <c r="BL107" s="408"/>
      <c r="BM107" s="408"/>
      <c r="BN107" s="408"/>
      <c r="BO107" s="408"/>
      <c r="BP107" s="408"/>
      <c r="BQ107" s="408"/>
      <c r="BR107" s="408"/>
      <c r="BS107" s="408"/>
      <c r="BT107" s="408"/>
      <c r="BU107" s="408"/>
      <c r="BV107" s="408"/>
      <c r="BW107" s="408"/>
      <c r="BX107" s="408"/>
      <c r="BY107" s="408"/>
      <c r="BZ107" s="408"/>
      <c r="CA107" s="408"/>
      <c r="CB107" s="408"/>
      <c r="CC107" s="408"/>
      <c r="CD107" s="408"/>
      <c r="CE107" s="408"/>
    </row>
    <row r="108" spans="2:83" ht="13.5" customHeight="1" x14ac:dyDescent="0.2">
      <c r="B108" s="191"/>
      <c r="C108" s="191"/>
      <c r="D108" s="191"/>
      <c r="E108" s="191"/>
      <c r="F108" s="191"/>
      <c r="G108" s="191"/>
      <c r="H108" s="191"/>
      <c r="I108" s="191"/>
      <c r="J108" s="191"/>
      <c r="K108" s="191"/>
      <c r="L108" s="191"/>
      <c r="M108" s="191"/>
      <c r="N108" s="191"/>
      <c r="O108" s="191"/>
      <c r="P108" s="191"/>
      <c r="Q108" s="191"/>
      <c r="R108" s="191"/>
      <c r="S108" s="191"/>
      <c r="T108" s="191"/>
      <c r="U108" s="191"/>
      <c r="V108" s="191"/>
      <c r="W108" s="191"/>
      <c r="X108" s="191"/>
      <c r="Y108" s="191"/>
      <c r="Z108" s="191"/>
      <c r="AA108" s="191"/>
      <c r="AB108" s="191"/>
      <c r="AC108" s="191"/>
      <c r="AD108" s="191"/>
      <c r="AE108" s="191"/>
      <c r="AF108" s="191"/>
      <c r="AG108" s="191"/>
      <c r="AH108" s="191"/>
      <c r="AI108" s="191"/>
      <c r="AJ108" s="191"/>
      <c r="AK108" s="191"/>
      <c r="AL108" s="191"/>
      <c r="AM108" s="191"/>
      <c r="AN108" s="191"/>
      <c r="AO108" s="191"/>
      <c r="AP108" s="191"/>
      <c r="AQ108" s="191"/>
      <c r="AR108" s="191"/>
      <c r="AS108" s="191"/>
      <c r="AT108" s="191"/>
      <c r="AU108" s="191"/>
      <c r="AV108" s="191"/>
      <c r="AW108" s="191"/>
      <c r="AX108" s="191"/>
      <c r="AY108" s="191"/>
      <c r="AZ108" s="191"/>
      <c r="BA108" s="191"/>
      <c r="BB108" s="191"/>
      <c r="BC108" s="408"/>
      <c r="BD108" s="408"/>
      <c r="BE108" s="408"/>
      <c r="BF108" s="408"/>
      <c r="BG108" s="408"/>
      <c r="BH108" s="408"/>
      <c r="BI108" s="408"/>
      <c r="BJ108" s="408"/>
      <c r="BK108" s="408"/>
      <c r="BL108" s="408"/>
      <c r="BM108" s="408"/>
      <c r="BN108" s="408"/>
      <c r="BO108" s="408"/>
      <c r="BP108" s="408"/>
      <c r="BQ108" s="408"/>
      <c r="BR108" s="408"/>
      <c r="BS108" s="408"/>
      <c r="BT108" s="408"/>
      <c r="BU108" s="408"/>
      <c r="BV108" s="408"/>
      <c r="BW108" s="408"/>
      <c r="BX108" s="408"/>
      <c r="BY108" s="408"/>
      <c r="BZ108" s="408"/>
      <c r="CA108" s="408"/>
      <c r="CB108" s="408"/>
      <c r="CC108" s="408"/>
      <c r="CD108" s="408"/>
      <c r="CE108" s="408"/>
    </row>
    <row r="109" spans="2:83" ht="13.5" customHeight="1" x14ac:dyDescent="0.2">
      <c r="B109" s="191"/>
      <c r="C109" s="191"/>
      <c r="D109" s="191"/>
      <c r="E109" s="191"/>
      <c r="F109" s="191"/>
      <c r="G109" s="191"/>
      <c r="H109" s="191"/>
      <c r="I109" s="191"/>
      <c r="J109" s="191"/>
      <c r="K109" s="191"/>
      <c r="L109" s="191"/>
      <c r="M109" s="191"/>
      <c r="N109" s="191"/>
      <c r="O109" s="191"/>
      <c r="P109" s="191"/>
      <c r="Q109" s="191"/>
      <c r="R109" s="191"/>
      <c r="S109" s="191"/>
      <c r="T109" s="191"/>
      <c r="U109" s="191"/>
      <c r="V109" s="191"/>
      <c r="W109" s="191"/>
      <c r="X109" s="191"/>
      <c r="Y109" s="191"/>
      <c r="Z109" s="191"/>
      <c r="AA109" s="191"/>
      <c r="AB109" s="191"/>
      <c r="AC109" s="191"/>
      <c r="AD109" s="191"/>
      <c r="AE109" s="191"/>
      <c r="AF109" s="191"/>
      <c r="AG109" s="191"/>
      <c r="AH109" s="191"/>
      <c r="AI109" s="191"/>
      <c r="AJ109" s="191"/>
      <c r="AK109" s="191"/>
      <c r="AL109" s="191"/>
      <c r="AM109" s="191"/>
      <c r="AN109" s="191"/>
      <c r="AO109" s="191"/>
      <c r="AP109" s="191"/>
      <c r="AQ109" s="191"/>
      <c r="AR109" s="191"/>
      <c r="AS109" s="191"/>
      <c r="AT109" s="191"/>
      <c r="AU109" s="191"/>
      <c r="AV109" s="191"/>
      <c r="AW109" s="191"/>
      <c r="AX109" s="191"/>
      <c r="AY109" s="191"/>
      <c r="AZ109" s="191"/>
      <c r="BA109" s="191"/>
      <c r="BB109" s="191"/>
      <c r="BC109" s="408"/>
      <c r="BD109" s="408"/>
      <c r="BE109" s="408"/>
      <c r="BF109" s="408"/>
      <c r="BG109" s="408"/>
      <c r="BH109" s="408"/>
      <c r="BI109" s="408"/>
      <c r="BJ109" s="408"/>
      <c r="BK109" s="408"/>
      <c r="BL109" s="408"/>
      <c r="BM109" s="408"/>
      <c r="BN109" s="408"/>
      <c r="BO109" s="408"/>
      <c r="BP109" s="408"/>
      <c r="BQ109" s="408"/>
      <c r="BR109" s="408"/>
      <c r="BS109" s="408"/>
      <c r="BT109" s="408"/>
      <c r="BU109" s="408"/>
      <c r="BV109" s="408"/>
      <c r="BW109" s="408"/>
      <c r="BX109" s="408"/>
      <c r="BY109" s="408"/>
      <c r="BZ109" s="408"/>
      <c r="CA109" s="408"/>
      <c r="CB109" s="408"/>
      <c r="CC109" s="408"/>
      <c r="CD109" s="408"/>
      <c r="CE109" s="408"/>
    </row>
    <row r="110" spans="2:83" ht="13.5" customHeight="1" x14ac:dyDescent="0.2">
      <c r="B110" s="191"/>
      <c r="C110" s="191"/>
      <c r="D110" s="191"/>
      <c r="E110" s="191"/>
      <c r="F110" s="191"/>
      <c r="G110" s="191"/>
      <c r="H110" s="191"/>
      <c r="I110" s="191"/>
      <c r="J110" s="191"/>
      <c r="K110" s="191"/>
      <c r="L110" s="191"/>
      <c r="M110" s="191"/>
      <c r="N110" s="191"/>
      <c r="O110" s="191"/>
      <c r="P110" s="191"/>
      <c r="Q110" s="191"/>
      <c r="R110" s="191"/>
      <c r="S110" s="191"/>
      <c r="T110" s="191"/>
      <c r="U110" s="191"/>
      <c r="V110" s="191"/>
      <c r="W110" s="191"/>
      <c r="X110" s="191"/>
      <c r="Y110" s="191"/>
      <c r="Z110" s="191"/>
      <c r="AA110" s="191"/>
      <c r="AB110" s="191"/>
      <c r="AC110" s="191"/>
      <c r="AD110" s="191"/>
      <c r="AE110" s="191"/>
      <c r="AF110" s="191"/>
      <c r="AG110" s="191"/>
      <c r="AH110" s="191"/>
      <c r="AI110" s="191"/>
      <c r="AJ110" s="191"/>
      <c r="AK110" s="191"/>
      <c r="AL110" s="191"/>
      <c r="AM110" s="191"/>
      <c r="AN110" s="191"/>
      <c r="AO110" s="191"/>
      <c r="AP110" s="191"/>
      <c r="AQ110" s="191"/>
      <c r="AR110" s="191"/>
      <c r="AS110" s="191"/>
      <c r="AT110" s="191"/>
      <c r="AU110" s="191"/>
      <c r="AV110" s="191"/>
      <c r="AW110" s="191"/>
      <c r="AX110" s="191"/>
      <c r="AY110" s="191"/>
      <c r="AZ110" s="191"/>
      <c r="BA110" s="191"/>
      <c r="BB110" s="191"/>
      <c r="BC110" s="408"/>
      <c r="BD110" s="408"/>
      <c r="BE110" s="408"/>
      <c r="BF110" s="408"/>
      <c r="BG110" s="408"/>
      <c r="BH110" s="408"/>
      <c r="BI110" s="408"/>
      <c r="BJ110" s="408"/>
      <c r="BK110" s="408"/>
      <c r="BL110" s="408"/>
      <c r="BM110" s="408"/>
      <c r="BN110" s="408"/>
      <c r="BO110" s="408"/>
      <c r="BP110" s="408"/>
      <c r="BQ110" s="408"/>
      <c r="BR110" s="408"/>
      <c r="BS110" s="408"/>
      <c r="BT110" s="408"/>
      <c r="BU110" s="408"/>
      <c r="BV110" s="408"/>
      <c r="BW110" s="408"/>
      <c r="BX110" s="408"/>
      <c r="BY110" s="408"/>
      <c r="BZ110" s="408"/>
      <c r="CA110" s="408"/>
      <c r="CB110" s="408"/>
      <c r="CC110" s="408"/>
      <c r="CD110" s="408"/>
      <c r="CE110" s="408"/>
    </row>
    <row r="111" spans="2:83" ht="13.5" customHeight="1" x14ac:dyDescent="0.2">
      <c r="B111" s="191"/>
      <c r="C111" s="191"/>
      <c r="D111" s="191"/>
      <c r="E111" s="191"/>
      <c r="F111" s="191"/>
      <c r="G111" s="191"/>
      <c r="H111" s="191"/>
      <c r="I111" s="191"/>
      <c r="J111" s="191"/>
      <c r="K111" s="191"/>
      <c r="L111" s="191"/>
      <c r="M111" s="191"/>
      <c r="N111" s="191"/>
      <c r="O111" s="191"/>
      <c r="P111" s="191"/>
      <c r="Q111" s="191"/>
      <c r="R111" s="191"/>
      <c r="S111" s="191"/>
      <c r="T111" s="191"/>
      <c r="U111" s="191"/>
      <c r="V111" s="191"/>
      <c r="W111" s="191"/>
      <c r="X111" s="191"/>
      <c r="Y111" s="191"/>
      <c r="Z111" s="191"/>
      <c r="AA111" s="191"/>
      <c r="AB111" s="191"/>
      <c r="AC111" s="191"/>
      <c r="AD111" s="191"/>
      <c r="AE111" s="191"/>
      <c r="AF111" s="191"/>
      <c r="AG111" s="191"/>
      <c r="AH111" s="191"/>
      <c r="AI111" s="191"/>
      <c r="AJ111" s="191"/>
      <c r="AK111" s="191"/>
      <c r="AL111" s="191"/>
      <c r="AM111" s="191"/>
      <c r="AN111" s="191"/>
      <c r="AO111" s="191"/>
      <c r="AP111" s="191"/>
      <c r="AQ111" s="191"/>
      <c r="AR111" s="191"/>
      <c r="AS111" s="191"/>
      <c r="AT111" s="191"/>
      <c r="AU111" s="191"/>
      <c r="AV111" s="191"/>
      <c r="AW111" s="191"/>
      <c r="AX111" s="191"/>
      <c r="AY111" s="191"/>
      <c r="AZ111" s="191"/>
      <c r="BA111" s="191"/>
      <c r="BB111" s="191"/>
      <c r="BC111" s="408"/>
      <c r="BD111" s="408"/>
      <c r="BE111" s="408"/>
      <c r="BF111" s="408"/>
      <c r="BG111" s="408"/>
      <c r="BH111" s="408"/>
      <c r="BI111" s="408"/>
      <c r="BJ111" s="408"/>
      <c r="BK111" s="408"/>
      <c r="BL111" s="408"/>
      <c r="BM111" s="408"/>
      <c r="BN111" s="408"/>
      <c r="BO111" s="408"/>
      <c r="BP111" s="408"/>
      <c r="BQ111" s="408"/>
      <c r="BR111" s="408"/>
      <c r="BS111" s="408"/>
      <c r="BT111" s="408"/>
      <c r="BU111" s="408"/>
      <c r="BV111" s="408"/>
      <c r="BW111" s="408"/>
      <c r="BX111" s="408"/>
      <c r="BY111" s="408"/>
      <c r="BZ111" s="408"/>
      <c r="CA111" s="408"/>
      <c r="CB111" s="408"/>
      <c r="CC111" s="408"/>
      <c r="CD111" s="408"/>
      <c r="CE111" s="408"/>
    </row>
    <row r="112" spans="2:83" ht="13.5" customHeight="1" x14ac:dyDescent="0.2">
      <c r="B112" s="408"/>
      <c r="C112" s="408"/>
      <c r="D112" s="408"/>
      <c r="E112" s="408"/>
      <c r="F112" s="408"/>
      <c r="G112" s="408"/>
      <c r="H112" s="408"/>
      <c r="I112" s="408"/>
      <c r="J112" s="408"/>
      <c r="K112" s="408"/>
      <c r="L112" s="408"/>
      <c r="M112" s="408"/>
      <c r="N112" s="408"/>
      <c r="O112" s="408"/>
      <c r="P112" s="408"/>
      <c r="Q112" s="408"/>
      <c r="R112" s="408"/>
      <c r="S112" s="408"/>
      <c r="T112" s="408"/>
      <c r="U112" s="408"/>
      <c r="V112" s="408"/>
      <c r="W112" s="408"/>
      <c r="X112" s="408"/>
      <c r="Y112" s="408"/>
      <c r="Z112" s="408"/>
      <c r="AA112" s="408"/>
      <c r="AB112" s="408"/>
      <c r="AC112" s="408"/>
      <c r="AD112" s="408"/>
      <c r="AE112" s="408"/>
      <c r="AF112" s="408"/>
      <c r="AG112" s="408"/>
      <c r="AH112" s="408"/>
      <c r="AI112" s="408"/>
      <c r="AJ112" s="408"/>
      <c r="AK112" s="408"/>
      <c r="AL112" s="408"/>
      <c r="AM112" s="408"/>
      <c r="AN112" s="408"/>
      <c r="AO112" s="408"/>
      <c r="AP112" s="408"/>
      <c r="AQ112" s="408"/>
      <c r="AR112" s="408"/>
      <c r="AS112" s="408"/>
      <c r="AT112" s="408"/>
      <c r="AU112" s="408"/>
      <c r="AV112" s="408"/>
      <c r="AW112" s="408"/>
      <c r="AX112" s="408"/>
      <c r="AY112" s="408"/>
      <c r="AZ112" s="408"/>
      <c r="BA112" s="408"/>
      <c r="BB112" s="408"/>
      <c r="BC112" s="408"/>
      <c r="BD112" s="408"/>
      <c r="BE112" s="408"/>
      <c r="BF112" s="408"/>
      <c r="BG112" s="408"/>
      <c r="BH112" s="408"/>
      <c r="BI112" s="408"/>
      <c r="BJ112" s="408"/>
      <c r="BK112" s="408"/>
      <c r="BL112" s="408"/>
      <c r="BM112" s="408"/>
      <c r="BN112" s="408"/>
      <c r="BO112" s="408"/>
      <c r="BP112" s="408"/>
      <c r="BQ112" s="408"/>
      <c r="BR112" s="408"/>
      <c r="BS112" s="408"/>
      <c r="BT112" s="408"/>
      <c r="BU112" s="408"/>
      <c r="BV112" s="408"/>
      <c r="BW112" s="408"/>
      <c r="BX112" s="408"/>
      <c r="BY112" s="408"/>
      <c r="BZ112" s="408"/>
      <c r="CA112" s="408"/>
      <c r="CB112" s="408"/>
      <c r="CC112" s="408"/>
      <c r="CD112" s="408"/>
      <c r="CE112" s="408"/>
    </row>
    <row r="113" spans="2:83" ht="13.5" customHeight="1" x14ac:dyDescent="0.2">
      <c r="B113" s="408"/>
      <c r="C113" s="408"/>
      <c r="D113" s="408"/>
      <c r="E113" s="408"/>
      <c r="F113" s="408"/>
      <c r="G113" s="408"/>
      <c r="H113" s="408"/>
      <c r="I113" s="408"/>
      <c r="J113" s="408"/>
      <c r="K113" s="408"/>
      <c r="L113" s="408"/>
      <c r="M113" s="408"/>
      <c r="N113" s="408"/>
      <c r="O113" s="408"/>
      <c r="P113" s="408"/>
      <c r="Q113" s="408"/>
      <c r="R113" s="408"/>
      <c r="S113" s="408"/>
      <c r="T113" s="408"/>
      <c r="U113" s="408"/>
      <c r="V113" s="408"/>
      <c r="W113" s="408"/>
      <c r="X113" s="408"/>
      <c r="Y113" s="408"/>
      <c r="Z113" s="408"/>
      <c r="AA113" s="408"/>
      <c r="AB113" s="408"/>
      <c r="AC113" s="408"/>
      <c r="AD113" s="408"/>
      <c r="AE113" s="408"/>
      <c r="AF113" s="408"/>
      <c r="AG113" s="408"/>
      <c r="AH113" s="408"/>
      <c r="AI113" s="408"/>
      <c r="AJ113" s="408"/>
      <c r="AK113" s="408"/>
      <c r="AL113" s="408"/>
      <c r="AM113" s="408"/>
      <c r="AN113" s="408"/>
      <c r="AO113" s="408"/>
      <c r="AP113" s="408"/>
      <c r="AQ113" s="408"/>
      <c r="AR113" s="408"/>
      <c r="AS113" s="408"/>
      <c r="AT113" s="408"/>
      <c r="AU113" s="408"/>
      <c r="AV113" s="408"/>
      <c r="AW113" s="408"/>
      <c r="AX113" s="408"/>
      <c r="AY113" s="408"/>
      <c r="AZ113" s="408"/>
      <c r="BA113" s="408"/>
      <c r="BB113" s="408"/>
      <c r="BC113" s="408"/>
      <c r="BD113" s="408"/>
      <c r="BE113" s="408"/>
      <c r="BF113" s="408"/>
      <c r="BG113" s="408"/>
      <c r="BH113" s="408"/>
      <c r="BI113" s="408"/>
      <c r="BJ113" s="408"/>
      <c r="BK113" s="408"/>
      <c r="BL113" s="408"/>
      <c r="BM113" s="408"/>
      <c r="BN113" s="408"/>
      <c r="BO113" s="408"/>
      <c r="BP113" s="408"/>
      <c r="BQ113" s="408"/>
      <c r="BR113" s="408"/>
      <c r="BS113" s="408"/>
      <c r="BT113" s="408"/>
      <c r="BU113" s="408"/>
      <c r="BV113" s="408"/>
      <c r="BW113" s="408"/>
      <c r="BX113" s="408"/>
      <c r="BY113" s="408"/>
      <c r="BZ113" s="408"/>
      <c r="CA113" s="408"/>
      <c r="CB113" s="408"/>
      <c r="CC113" s="408"/>
      <c r="CD113" s="408"/>
      <c r="CE113" s="408"/>
    </row>
    <row r="114" spans="2:83" ht="13.5" customHeight="1" x14ac:dyDescent="0.2">
      <c r="B114" s="408"/>
      <c r="C114" s="408"/>
      <c r="D114" s="408"/>
      <c r="E114" s="408"/>
      <c r="F114" s="408"/>
      <c r="G114" s="408"/>
      <c r="H114" s="408"/>
      <c r="I114" s="408"/>
      <c r="J114" s="408"/>
      <c r="K114" s="408"/>
      <c r="L114" s="408"/>
      <c r="M114" s="408"/>
      <c r="N114" s="408"/>
      <c r="O114" s="408"/>
      <c r="P114" s="408"/>
      <c r="Q114" s="408"/>
      <c r="R114" s="408"/>
      <c r="S114" s="408"/>
      <c r="T114" s="408"/>
      <c r="U114" s="408"/>
      <c r="V114" s="408"/>
      <c r="W114" s="408"/>
      <c r="X114" s="408"/>
      <c r="Y114" s="408"/>
      <c r="Z114" s="408"/>
      <c r="AA114" s="408"/>
      <c r="AB114" s="408"/>
      <c r="AC114" s="408"/>
      <c r="AD114" s="408"/>
      <c r="AE114" s="408"/>
      <c r="AF114" s="408"/>
      <c r="AG114" s="408"/>
      <c r="AH114" s="408"/>
      <c r="AI114" s="408"/>
      <c r="AJ114" s="408"/>
      <c r="AK114" s="408"/>
      <c r="AL114" s="408"/>
      <c r="AM114" s="408"/>
      <c r="AN114" s="408"/>
      <c r="AO114" s="408"/>
      <c r="AP114" s="408"/>
      <c r="AQ114" s="408"/>
      <c r="AR114" s="408"/>
      <c r="AS114" s="408"/>
      <c r="AT114" s="408"/>
      <c r="AU114" s="408"/>
      <c r="AV114" s="408"/>
      <c r="AW114" s="408"/>
      <c r="AX114" s="408"/>
      <c r="AY114" s="408"/>
      <c r="AZ114" s="408"/>
      <c r="BA114" s="408"/>
      <c r="BB114" s="408"/>
      <c r="BC114" s="408"/>
      <c r="BD114" s="408"/>
      <c r="BE114" s="408"/>
      <c r="BF114" s="408"/>
      <c r="BG114" s="408"/>
      <c r="BH114" s="408"/>
      <c r="BI114" s="408"/>
      <c r="BJ114" s="408"/>
      <c r="BK114" s="408"/>
      <c r="BL114" s="408"/>
      <c r="BM114" s="408"/>
      <c r="BN114" s="408"/>
      <c r="BO114" s="408"/>
      <c r="BP114" s="408"/>
      <c r="BQ114" s="408"/>
      <c r="BR114" s="408"/>
      <c r="BS114" s="408"/>
      <c r="BT114" s="408"/>
      <c r="BU114" s="408"/>
      <c r="BV114" s="408"/>
      <c r="BW114" s="408"/>
      <c r="BX114" s="408"/>
      <c r="BY114" s="408"/>
      <c r="BZ114" s="408"/>
      <c r="CA114" s="408"/>
      <c r="CB114" s="408"/>
      <c r="CC114" s="408"/>
      <c r="CD114" s="408"/>
      <c r="CE114" s="408"/>
    </row>
    <row r="115" spans="2:83" ht="13.5" customHeight="1" x14ac:dyDescent="0.2">
      <c r="B115" s="408"/>
      <c r="C115" s="408"/>
      <c r="D115" s="408"/>
      <c r="E115" s="408"/>
      <c r="F115" s="408"/>
      <c r="G115" s="408"/>
      <c r="H115" s="408"/>
      <c r="I115" s="408"/>
      <c r="J115" s="408"/>
      <c r="K115" s="408"/>
      <c r="L115" s="408"/>
      <c r="M115" s="408"/>
      <c r="N115" s="408"/>
      <c r="O115" s="408"/>
      <c r="P115" s="408"/>
      <c r="Q115" s="408"/>
      <c r="R115" s="408"/>
      <c r="S115" s="408"/>
      <c r="T115" s="408"/>
      <c r="U115" s="408"/>
      <c r="V115" s="408"/>
      <c r="W115" s="408"/>
      <c r="X115" s="408"/>
      <c r="Y115" s="408"/>
      <c r="Z115" s="408"/>
      <c r="AA115" s="408"/>
      <c r="AB115" s="408"/>
      <c r="AC115" s="408"/>
      <c r="AD115" s="408"/>
      <c r="AE115" s="408"/>
      <c r="AF115" s="408"/>
      <c r="AG115" s="408"/>
      <c r="AH115" s="408"/>
      <c r="AI115" s="408"/>
      <c r="AJ115" s="408"/>
      <c r="AK115" s="408"/>
      <c r="AL115" s="408"/>
      <c r="AM115" s="408"/>
      <c r="AN115" s="408"/>
      <c r="AO115" s="408"/>
      <c r="AP115" s="408"/>
      <c r="AQ115" s="408"/>
      <c r="AR115" s="408"/>
      <c r="AS115" s="408"/>
      <c r="AT115" s="408"/>
      <c r="AU115" s="408"/>
      <c r="AV115" s="408"/>
      <c r="AW115" s="408"/>
      <c r="AX115" s="408"/>
      <c r="AY115" s="408"/>
      <c r="AZ115" s="408"/>
      <c r="BA115" s="408"/>
      <c r="BB115" s="408"/>
      <c r="BC115" s="408"/>
      <c r="BD115" s="408"/>
      <c r="BE115" s="408"/>
      <c r="BF115" s="408"/>
      <c r="BG115" s="408"/>
      <c r="BH115" s="408"/>
      <c r="BI115" s="408"/>
      <c r="BJ115" s="408"/>
      <c r="BK115" s="408"/>
      <c r="BL115" s="408"/>
      <c r="BM115" s="408"/>
      <c r="BN115" s="408"/>
      <c r="BO115" s="408"/>
      <c r="BP115" s="408"/>
      <c r="BQ115" s="408"/>
      <c r="BR115" s="408"/>
      <c r="BS115" s="408"/>
      <c r="BT115" s="408"/>
      <c r="BU115" s="408"/>
      <c r="BV115" s="408"/>
      <c r="BW115" s="408"/>
      <c r="BX115" s="408"/>
      <c r="BY115" s="408"/>
      <c r="BZ115" s="408"/>
      <c r="CA115" s="408"/>
      <c r="CB115" s="408"/>
      <c r="CC115" s="408"/>
      <c r="CD115" s="408"/>
      <c r="CE115" s="408"/>
    </row>
  </sheetData>
  <sheetProtection selectLockedCells="1" selectUnlockedCells="1"/>
  <mergeCells count="23">
    <mergeCell ref="AA57:AB57"/>
    <mergeCell ref="A58:B58"/>
    <mergeCell ref="C59:D59"/>
    <mergeCell ref="B61:C61"/>
    <mergeCell ref="A57:C57"/>
    <mergeCell ref="F57:G57"/>
    <mergeCell ref="I57:J57"/>
    <mergeCell ref="N57:O57"/>
    <mergeCell ref="Q57:R57"/>
    <mergeCell ref="X57:Y57"/>
    <mergeCell ref="A50:A53"/>
    <mergeCell ref="X50:Y50"/>
    <mergeCell ref="E51:F51"/>
    <mergeCell ref="X51:Y51"/>
    <mergeCell ref="AD51:AI51"/>
    <mergeCell ref="X52:Y52"/>
    <mergeCell ref="X53:Y53"/>
    <mergeCell ref="X49:Y49"/>
    <mergeCell ref="C1:E1"/>
    <mergeCell ref="AM12:AO12"/>
    <mergeCell ref="AM14:AN14"/>
    <mergeCell ref="X47:Y47"/>
    <mergeCell ref="AA47:AB47"/>
  </mergeCells>
  <conditionalFormatting sqref="B4:G17 F22:G22 B22 L22:M22 R22:S22 Y22 AD22:AE22 AJ22:AK22 C21:G21 J21:M21 P21:S21 V21:Y21 AB21:AE21 AH21:AK21 AE23:AK23 B23:W23 N14:AK17 N13:Q13 S13:AK13 N4:AK12 B19:AK20 B24:AK40">
    <cfRule type="cellIs" dxfId="715" priority="356" stopIfTrue="1" operator="equal">
      <formula>""" """</formula>
    </cfRule>
  </conditionalFormatting>
  <conditionalFormatting sqref="AJ32">
    <cfRule type="cellIs" dxfId="714" priority="357" operator="equal">
      <formula>"B"</formula>
    </cfRule>
  </conditionalFormatting>
  <conditionalFormatting sqref="J22">
    <cfRule type="cellIs" dxfId="713" priority="344" operator="equal">
      <formula>"Z"</formula>
    </cfRule>
    <cfRule type="cellIs" dxfId="712" priority="345" operator="equal">
      <formula>"KD"</formula>
    </cfRule>
    <cfRule type="cellIs" dxfId="711" priority="346" operator="equal">
      <formula>"CV"</formula>
    </cfRule>
    <cfRule type="cellIs" dxfId="710" priority="347" operator="equal">
      <formula>"V"</formula>
    </cfRule>
    <cfRule type="cellIs" dxfId="709" priority="348" operator="equal">
      <formula>"F"</formula>
    </cfRule>
    <cfRule type="cellIs" dxfId="708" priority="349" operator="equal">
      <formula>""" """</formula>
    </cfRule>
    <cfRule type="timePeriod" dxfId="707" priority="350" timePeriod="today">
      <formula>FLOOR(J22,1)=TODAY()</formula>
    </cfRule>
  </conditionalFormatting>
  <conditionalFormatting sqref="P22">
    <cfRule type="cellIs" dxfId="706" priority="337" operator="equal">
      <formula>"Z"</formula>
    </cfRule>
    <cfRule type="cellIs" dxfId="705" priority="338" operator="equal">
      <formula>"KD"</formula>
    </cfRule>
    <cfRule type="cellIs" dxfId="704" priority="339" operator="equal">
      <formula>"CV"</formula>
    </cfRule>
    <cfRule type="cellIs" dxfId="703" priority="340" operator="equal">
      <formula>"V"</formula>
    </cfRule>
    <cfRule type="cellIs" dxfId="702" priority="341" operator="equal">
      <formula>"F"</formula>
    </cfRule>
    <cfRule type="cellIs" dxfId="701" priority="342" operator="equal">
      <formula>""" """</formula>
    </cfRule>
    <cfRule type="timePeriod" dxfId="700" priority="343" timePeriod="today">
      <formula>FLOOR(P22,1)=TODAY()</formula>
    </cfRule>
  </conditionalFormatting>
  <conditionalFormatting sqref="V22">
    <cfRule type="cellIs" dxfId="699" priority="330" operator="equal">
      <formula>"Z"</formula>
    </cfRule>
    <cfRule type="cellIs" dxfId="698" priority="331" operator="equal">
      <formula>"KD"</formula>
    </cfRule>
    <cfRule type="cellIs" dxfId="697" priority="332" operator="equal">
      <formula>"CV"</formula>
    </cfRule>
    <cfRule type="cellIs" dxfId="696" priority="333" operator="equal">
      <formula>"V"</formula>
    </cfRule>
    <cfRule type="cellIs" dxfId="695" priority="334" operator="equal">
      <formula>"F"</formula>
    </cfRule>
    <cfRule type="cellIs" dxfId="694" priority="335" operator="equal">
      <formula>""" """</formula>
    </cfRule>
    <cfRule type="timePeriod" dxfId="693" priority="336" timePeriod="today">
      <formula>FLOOR(V22,1)=TODAY()</formula>
    </cfRule>
  </conditionalFormatting>
  <conditionalFormatting sqref="AB22">
    <cfRule type="cellIs" dxfId="692" priority="323" operator="equal">
      <formula>"Z"</formula>
    </cfRule>
    <cfRule type="cellIs" dxfId="691" priority="324" operator="equal">
      <formula>"KD"</formula>
    </cfRule>
    <cfRule type="cellIs" dxfId="690" priority="325" operator="equal">
      <formula>"CV"</formula>
    </cfRule>
    <cfRule type="cellIs" dxfId="689" priority="326" operator="equal">
      <formula>"V"</formula>
    </cfRule>
    <cfRule type="cellIs" dxfId="688" priority="327" operator="equal">
      <formula>"F"</formula>
    </cfRule>
    <cfRule type="cellIs" dxfId="687" priority="328" operator="equal">
      <formula>""" """</formula>
    </cfRule>
    <cfRule type="timePeriod" dxfId="686" priority="329" timePeriod="today">
      <formula>FLOOR(AB22,1)=TODAY()</formula>
    </cfRule>
  </conditionalFormatting>
  <conditionalFormatting sqref="AH22">
    <cfRule type="cellIs" dxfId="685" priority="316" operator="equal">
      <formula>"Z"</formula>
    </cfRule>
    <cfRule type="cellIs" dxfId="684" priority="317" operator="equal">
      <formula>"KD"</formula>
    </cfRule>
    <cfRule type="cellIs" dxfId="683" priority="318" operator="equal">
      <formula>"CV"</formula>
    </cfRule>
    <cfRule type="cellIs" dxfId="682" priority="319" operator="equal">
      <formula>"V"</formula>
    </cfRule>
    <cfRule type="cellIs" dxfId="681" priority="320" operator="equal">
      <formula>"F"</formula>
    </cfRule>
    <cfRule type="cellIs" dxfId="680" priority="321" operator="equal">
      <formula>""" """</formula>
    </cfRule>
    <cfRule type="timePeriod" dxfId="679" priority="322" timePeriod="today">
      <formula>FLOOR(AH22,1)=TODAY()</formula>
    </cfRule>
  </conditionalFormatting>
  <conditionalFormatting sqref="B5:G13 N13:Q13 S13:AK13 N5:AK12 B28:AK36">
    <cfRule type="cellIs" dxfId="678" priority="310" operator="equal">
      <formula>"1/2VNM"</formula>
    </cfRule>
    <cfRule type="cellIs" dxfId="677" priority="311" operator="equal">
      <formula>"1/2VVM"</formula>
    </cfRule>
    <cfRule type="cellIs" dxfId="676" priority="312" operator="equal">
      <formula>"1/2KDNM"</formula>
    </cfRule>
    <cfRule type="cellIs" dxfId="675" priority="313" operator="equal">
      <formula>"1/2KDVM"</formula>
    </cfRule>
    <cfRule type="cellIs" dxfId="674" priority="351" operator="equal">
      <formula>"Z"</formula>
    </cfRule>
    <cfRule type="cellIs" dxfId="673" priority="353" operator="equal">
      <formula>"CV"</formula>
    </cfRule>
    <cfRule type="cellIs" dxfId="672" priority="354" operator="equal">
      <formula>"V"</formula>
    </cfRule>
  </conditionalFormatting>
  <conditionalFormatting sqref="B5:G13 N13:Q13 S13:AK13 N5:AK12 B28:AK40">
    <cfRule type="cellIs" dxfId="671" priority="352" operator="equal">
      <formula>"KD"</formula>
    </cfRule>
  </conditionalFormatting>
  <conditionalFormatting sqref="B5:G17 N14:AK17 N13:Q13 S13:AK13 N5:AK12 B28:AK40">
    <cfRule type="cellIs" dxfId="670" priority="355" operator="equal">
      <formula>"F"</formula>
    </cfRule>
    <cfRule type="timePeriod" dxfId="669" priority="358" timePeriod="today">
      <formula>FLOOR(B5,1)=TODAY()</formula>
    </cfRule>
  </conditionalFormatting>
  <conditionalFormatting sqref="B5:G14 N14:AK14 N13:Q13 S13:AK13 N5:AK12 B28:AK36">
    <cfRule type="cellIs" dxfId="668" priority="315" operator="equal">
      <formula>"1/2CVNM"</formula>
    </cfRule>
  </conditionalFormatting>
  <conditionalFormatting sqref="B5:G14 N14:AK14 N13:Q13 S13:AK13 N5:AK12 B28:AK40">
    <cfRule type="cellIs" dxfId="667" priority="314" operator="equal">
      <formula>"1/2CVVM"</formula>
    </cfRule>
  </conditionalFormatting>
  <conditionalFormatting sqref="C18">
    <cfRule type="cellIs" dxfId="666" priority="303" operator="equal">
      <formula>"Z"</formula>
    </cfRule>
    <cfRule type="cellIs" dxfId="665" priority="304" operator="equal">
      <formula>"KD"</formula>
    </cfRule>
    <cfRule type="cellIs" dxfId="664" priority="305" operator="equal">
      <formula>"CV"</formula>
    </cfRule>
    <cfRule type="cellIs" dxfId="663" priority="306" operator="equal">
      <formula>"V"</formula>
    </cfRule>
    <cfRule type="cellIs" dxfId="662" priority="307" operator="equal">
      <formula>"F"</formula>
    </cfRule>
    <cfRule type="cellIs" dxfId="661" priority="308" operator="equal">
      <formula>""" """</formula>
    </cfRule>
    <cfRule type="timePeriod" dxfId="660" priority="309" timePeriod="today">
      <formula>FLOOR(C18,1)=TODAY()</formula>
    </cfRule>
  </conditionalFormatting>
  <conditionalFormatting sqref="C18">
    <cfRule type="cellIs" dxfId="659" priority="296" operator="equal">
      <formula>"Z"</formula>
    </cfRule>
    <cfRule type="cellIs" dxfId="658" priority="297" operator="equal">
      <formula>"KD"</formula>
    </cfRule>
    <cfRule type="cellIs" dxfId="657" priority="298" operator="equal">
      <formula>"CV"</formula>
    </cfRule>
    <cfRule type="cellIs" dxfId="656" priority="299" operator="equal">
      <formula>"V"</formula>
    </cfRule>
    <cfRule type="cellIs" dxfId="655" priority="300" operator="equal">
      <formula>"F"</formula>
    </cfRule>
    <cfRule type="cellIs" dxfId="654" priority="301" operator="equal">
      <formula>""" """</formula>
    </cfRule>
    <cfRule type="timePeriod" dxfId="653" priority="302" timePeriod="today">
      <formula>FLOOR(C18,1)=TODAY()</formula>
    </cfRule>
  </conditionalFormatting>
  <conditionalFormatting sqref="D18">
    <cfRule type="cellIs" dxfId="652" priority="289" operator="equal">
      <formula>"Z"</formula>
    </cfRule>
    <cfRule type="cellIs" dxfId="651" priority="290" operator="equal">
      <formula>"KD"</formula>
    </cfRule>
    <cfRule type="cellIs" dxfId="650" priority="291" operator="equal">
      <formula>"CV"</formula>
    </cfRule>
    <cfRule type="cellIs" dxfId="649" priority="292" operator="equal">
      <formula>"V"</formula>
    </cfRule>
    <cfRule type="cellIs" dxfId="648" priority="293" operator="equal">
      <formula>"F"</formula>
    </cfRule>
    <cfRule type="cellIs" dxfId="647" priority="294" operator="equal">
      <formula>""" """</formula>
    </cfRule>
    <cfRule type="timePeriod" dxfId="646" priority="295" timePeriod="today">
      <formula>FLOOR(D18,1)=TODAY()</formula>
    </cfRule>
  </conditionalFormatting>
  <conditionalFormatting sqref="D18">
    <cfRule type="cellIs" dxfId="645" priority="282" operator="equal">
      <formula>"Z"</formula>
    </cfRule>
    <cfRule type="cellIs" dxfId="644" priority="283" operator="equal">
      <formula>"KD"</formula>
    </cfRule>
    <cfRule type="cellIs" dxfId="643" priority="284" operator="equal">
      <formula>"CV"</formula>
    </cfRule>
    <cfRule type="cellIs" dxfId="642" priority="285" operator="equal">
      <formula>"V"</formula>
    </cfRule>
    <cfRule type="cellIs" dxfId="641" priority="286" operator="equal">
      <formula>"F"</formula>
    </cfRule>
    <cfRule type="cellIs" dxfId="640" priority="287" operator="equal">
      <formula>""" """</formula>
    </cfRule>
    <cfRule type="timePeriod" dxfId="639" priority="288" timePeriod="today">
      <formula>FLOOR(D18,1)=TODAY()</formula>
    </cfRule>
  </conditionalFormatting>
  <conditionalFormatting sqref="E18">
    <cfRule type="cellIs" dxfId="638" priority="275" operator="equal">
      <formula>"Z"</formula>
    </cfRule>
    <cfRule type="cellIs" dxfId="637" priority="276" operator="equal">
      <formula>"KD"</formula>
    </cfRule>
    <cfRule type="cellIs" dxfId="636" priority="277" operator="equal">
      <formula>"CV"</formula>
    </cfRule>
    <cfRule type="cellIs" dxfId="635" priority="278" operator="equal">
      <formula>"V"</formula>
    </cfRule>
    <cfRule type="cellIs" dxfId="634" priority="279" operator="equal">
      <formula>"F"</formula>
    </cfRule>
    <cfRule type="cellIs" dxfId="633" priority="280" operator="equal">
      <formula>""" """</formula>
    </cfRule>
    <cfRule type="timePeriod" dxfId="632" priority="281" timePeriod="today">
      <formula>FLOOR(E18,1)=TODAY()</formula>
    </cfRule>
  </conditionalFormatting>
  <conditionalFormatting sqref="E18">
    <cfRule type="cellIs" dxfId="631" priority="268" operator="equal">
      <formula>"Z"</formula>
    </cfRule>
    <cfRule type="cellIs" dxfId="630" priority="269" operator="equal">
      <formula>"KD"</formula>
    </cfRule>
    <cfRule type="cellIs" dxfId="629" priority="270" operator="equal">
      <formula>"CV"</formula>
    </cfRule>
    <cfRule type="cellIs" dxfId="628" priority="271" operator="equal">
      <formula>"V"</formula>
    </cfRule>
    <cfRule type="cellIs" dxfId="627" priority="272" operator="equal">
      <formula>"F"</formula>
    </cfRule>
    <cfRule type="cellIs" dxfId="626" priority="273" operator="equal">
      <formula>""" """</formula>
    </cfRule>
    <cfRule type="timePeriod" dxfId="625" priority="274" timePeriod="today">
      <formula>FLOOR(E18,1)=TODAY()</formula>
    </cfRule>
  </conditionalFormatting>
  <conditionalFormatting sqref="F18">
    <cfRule type="cellIs" dxfId="624" priority="261" operator="equal">
      <formula>"Z"</formula>
    </cfRule>
    <cfRule type="cellIs" dxfId="623" priority="262" operator="equal">
      <formula>"KD"</formula>
    </cfRule>
    <cfRule type="cellIs" dxfId="622" priority="263" operator="equal">
      <formula>"CV"</formula>
    </cfRule>
    <cfRule type="cellIs" dxfId="621" priority="264" operator="equal">
      <formula>"V"</formula>
    </cfRule>
    <cfRule type="cellIs" dxfId="620" priority="265" operator="equal">
      <formula>"F"</formula>
    </cfRule>
    <cfRule type="cellIs" dxfId="619" priority="266" operator="equal">
      <formula>""" """</formula>
    </cfRule>
    <cfRule type="timePeriod" dxfId="618" priority="267" timePeriod="today">
      <formula>FLOOR(F18,1)=TODAY()</formula>
    </cfRule>
  </conditionalFormatting>
  <conditionalFormatting sqref="F18">
    <cfRule type="cellIs" dxfId="617" priority="254" operator="equal">
      <formula>"Z"</formula>
    </cfRule>
    <cfRule type="cellIs" dxfId="616" priority="255" operator="equal">
      <formula>"KD"</formula>
    </cfRule>
    <cfRule type="cellIs" dxfId="615" priority="256" operator="equal">
      <formula>"CV"</formula>
    </cfRule>
    <cfRule type="cellIs" dxfId="614" priority="257" operator="equal">
      <formula>"V"</formula>
    </cfRule>
    <cfRule type="cellIs" dxfId="613" priority="258" operator="equal">
      <formula>"F"</formula>
    </cfRule>
    <cfRule type="cellIs" dxfId="612" priority="259" operator="equal">
      <formula>""" """</formula>
    </cfRule>
    <cfRule type="timePeriod" dxfId="611" priority="260" timePeriod="today">
      <formula>FLOOR(F18,1)=TODAY()</formula>
    </cfRule>
  </conditionalFormatting>
  <conditionalFormatting sqref="G18">
    <cfRule type="cellIs" dxfId="610" priority="247" operator="equal">
      <formula>"Z"</formula>
    </cfRule>
    <cfRule type="cellIs" dxfId="609" priority="248" operator="equal">
      <formula>"KD"</formula>
    </cfRule>
    <cfRule type="cellIs" dxfId="608" priority="249" operator="equal">
      <formula>"CV"</formula>
    </cfRule>
    <cfRule type="cellIs" dxfId="607" priority="250" operator="equal">
      <formula>"V"</formula>
    </cfRule>
    <cfRule type="cellIs" dxfId="606" priority="251" operator="equal">
      <formula>"F"</formula>
    </cfRule>
    <cfRule type="cellIs" dxfId="605" priority="252" operator="equal">
      <formula>""" """</formula>
    </cfRule>
    <cfRule type="timePeriod" dxfId="604" priority="253" timePeriod="today">
      <formula>FLOOR(G18,1)=TODAY()</formula>
    </cfRule>
  </conditionalFormatting>
  <conditionalFormatting sqref="G18">
    <cfRule type="cellIs" dxfId="603" priority="240" operator="equal">
      <formula>"Z"</formula>
    </cfRule>
    <cfRule type="cellIs" dxfId="602" priority="241" operator="equal">
      <formula>"KD"</formula>
    </cfRule>
    <cfRule type="cellIs" dxfId="601" priority="242" operator="equal">
      <formula>"CV"</formula>
    </cfRule>
    <cfRule type="cellIs" dxfId="600" priority="243" operator="equal">
      <formula>"V"</formula>
    </cfRule>
    <cfRule type="cellIs" dxfId="599" priority="244" operator="equal">
      <formula>"F"</formula>
    </cfRule>
    <cfRule type="cellIs" dxfId="598" priority="245" operator="equal">
      <formula>""" """</formula>
    </cfRule>
    <cfRule type="timePeriod" dxfId="597" priority="246" timePeriod="today">
      <formula>FLOOR(G18,1)=TODAY()</formula>
    </cfRule>
  </conditionalFormatting>
  <conditionalFormatting sqref="H18">
    <cfRule type="cellIs" dxfId="596" priority="233" operator="equal">
      <formula>"Z"</formula>
    </cfRule>
    <cfRule type="cellIs" dxfId="595" priority="234" operator="equal">
      <formula>"KD"</formula>
    </cfRule>
    <cfRule type="cellIs" dxfId="594" priority="235" operator="equal">
      <formula>"CV"</formula>
    </cfRule>
    <cfRule type="cellIs" dxfId="593" priority="236" operator="equal">
      <formula>"V"</formula>
    </cfRule>
    <cfRule type="cellIs" dxfId="592" priority="237" operator="equal">
      <formula>"F"</formula>
    </cfRule>
    <cfRule type="cellIs" dxfId="591" priority="238" operator="equal">
      <formula>""" """</formula>
    </cfRule>
    <cfRule type="timePeriod" dxfId="590" priority="239" timePeriod="today">
      <formula>FLOOR(H18,1)=TODAY()</formula>
    </cfRule>
  </conditionalFormatting>
  <conditionalFormatting sqref="H18">
    <cfRule type="cellIs" dxfId="589" priority="226" operator="equal">
      <formula>"Z"</formula>
    </cfRule>
    <cfRule type="cellIs" dxfId="588" priority="227" operator="equal">
      <formula>"KD"</formula>
    </cfRule>
    <cfRule type="cellIs" dxfId="587" priority="228" operator="equal">
      <formula>"CV"</formula>
    </cfRule>
    <cfRule type="cellIs" dxfId="586" priority="229" operator="equal">
      <formula>"V"</formula>
    </cfRule>
    <cfRule type="cellIs" dxfId="585" priority="230" operator="equal">
      <formula>"F"</formula>
    </cfRule>
    <cfRule type="cellIs" dxfId="584" priority="231" operator="equal">
      <formula>""" """</formula>
    </cfRule>
    <cfRule type="timePeriod" dxfId="583" priority="232" timePeriod="today">
      <formula>FLOOR(H18,1)=TODAY()</formula>
    </cfRule>
  </conditionalFormatting>
  <conditionalFormatting sqref="I18:AK18">
    <cfRule type="cellIs" dxfId="582" priority="219" operator="equal">
      <formula>"Z"</formula>
    </cfRule>
    <cfRule type="cellIs" dxfId="581" priority="220" operator="equal">
      <formula>"KD"</formula>
    </cfRule>
    <cfRule type="cellIs" dxfId="580" priority="221" operator="equal">
      <formula>"CV"</formula>
    </cfRule>
    <cfRule type="cellIs" dxfId="579" priority="222" operator="equal">
      <formula>"V"</formula>
    </cfRule>
    <cfRule type="cellIs" dxfId="578" priority="223" operator="equal">
      <formula>"F"</formula>
    </cfRule>
    <cfRule type="cellIs" dxfId="577" priority="224" operator="equal">
      <formula>""" """</formula>
    </cfRule>
    <cfRule type="timePeriod" dxfId="576" priority="225" timePeriod="today">
      <formula>FLOOR(I18,1)=TODAY()</formula>
    </cfRule>
  </conditionalFormatting>
  <conditionalFormatting sqref="I18:AK18">
    <cfRule type="cellIs" dxfId="575" priority="212" operator="equal">
      <formula>"Z"</formula>
    </cfRule>
    <cfRule type="cellIs" dxfId="574" priority="213" operator="equal">
      <formula>"KD"</formula>
    </cfRule>
    <cfRule type="cellIs" dxfId="573" priority="214" operator="equal">
      <formula>"CV"</formula>
    </cfRule>
    <cfRule type="cellIs" dxfId="572" priority="215" operator="equal">
      <formula>"V"</formula>
    </cfRule>
    <cfRule type="cellIs" dxfId="571" priority="216" operator="equal">
      <formula>"F"</formula>
    </cfRule>
    <cfRule type="cellIs" dxfId="570" priority="217" operator="equal">
      <formula>""" """</formula>
    </cfRule>
    <cfRule type="timePeriod" dxfId="569" priority="218" timePeriod="today">
      <formula>FLOOR(I18,1)=TODAY()</formula>
    </cfRule>
  </conditionalFormatting>
  <conditionalFormatting sqref="H4:M17">
    <cfRule type="cellIs" dxfId="568" priority="205" operator="equal">
      <formula>"Z"</formula>
    </cfRule>
    <cfRule type="cellIs" dxfId="567" priority="206" operator="equal">
      <formula>"KD"</formula>
    </cfRule>
    <cfRule type="cellIs" dxfId="566" priority="207" operator="equal">
      <formula>"CV"</formula>
    </cfRule>
    <cfRule type="cellIs" dxfId="565" priority="208" operator="equal">
      <formula>"V"</formula>
    </cfRule>
    <cfRule type="cellIs" dxfId="564" priority="209" operator="equal">
      <formula>"F"</formula>
    </cfRule>
    <cfRule type="cellIs" dxfId="563" priority="210" operator="equal">
      <formula>""" """</formula>
    </cfRule>
    <cfRule type="timePeriod" dxfId="562" priority="211" timePeriod="today">
      <formula>FLOOR(H4,1)=TODAY()</formula>
    </cfRule>
  </conditionalFormatting>
  <conditionalFormatting sqref="B18">
    <cfRule type="cellIs" dxfId="561" priority="198" operator="equal">
      <formula>"Z"</formula>
    </cfRule>
    <cfRule type="cellIs" dxfId="560" priority="199" operator="equal">
      <formula>"KD"</formula>
    </cfRule>
    <cfRule type="cellIs" dxfId="559" priority="200" operator="equal">
      <formula>"CV"</formula>
    </cfRule>
    <cfRule type="cellIs" dxfId="558" priority="201" operator="equal">
      <formula>"V"</formula>
    </cfRule>
    <cfRule type="cellIs" dxfId="557" priority="202" operator="equal">
      <formula>"F"</formula>
    </cfRule>
    <cfRule type="cellIs" dxfId="556" priority="203" operator="equal">
      <formula>""" """</formula>
    </cfRule>
    <cfRule type="timePeriod" dxfId="555" priority="204" timePeriod="today">
      <formula>FLOOR(B18,1)=TODAY()</formula>
    </cfRule>
  </conditionalFormatting>
  <conditionalFormatting sqref="B18">
    <cfRule type="cellIs" dxfId="554" priority="191" operator="equal">
      <formula>"Z"</formula>
    </cfRule>
    <cfRule type="cellIs" dxfId="553" priority="192" operator="equal">
      <formula>"KD"</formula>
    </cfRule>
    <cfRule type="cellIs" dxfId="552" priority="193" operator="equal">
      <formula>"CV"</formula>
    </cfRule>
    <cfRule type="cellIs" dxfId="551" priority="194" operator="equal">
      <formula>"V"</formula>
    </cfRule>
    <cfRule type="cellIs" dxfId="550" priority="195" operator="equal">
      <formula>"F"</formula>
    </cfRule>
    <cfRule type="cellIs" dxfId="549" priority="196" operator="equal">
      <formula>""" """</formula>
    </cfRule>
    <cfRule type="timePeriod" dxfId="548" priority="197" timePeriod="today">
      <formula>FLOOR(B18,1)=TODAY()</formula>
    </cfRule>
  </conditionalFormatting>
  <conditionalFormatting sqref="I21">
    <cfRule type="cellIs" dxfId="547" priority="190" stopIfTrue="1" operator="equal">
      <formula>""" """</formula>
    </cfRule>
  </conditionalFormatting>
  <conditionalFormatting sqref="O21">
    <cfRule type="cellIs" dxfId="546" priority="189" stopIfTrue="1" operator="equal">
      <formula>""" """</formula>
    </cfRule>
  </conditionalFormatting>
  <conditionalFormatting sqref="U21">
    <cfRule type="cellIs" dxfId="545" priority="188" stopIfTrue="1" operator="equal">
      <formula>""" """</formula>
    </cfRule>
  </conditionalFormatting>
  <conditionalFormatting sqref="AA21">
    <cfRule type="cellIs" dxfId="544" priority="187" stopIfTrue="1" operator="equal">
      <formula>""" """</formula>
    </cfRule>
  </conditionalFormatting>
  <conditionalFormatting sqref="AF21:AG21">
    <cfRule type="cellIs" dxfId="543" priority="186" stopIfTrue="1" operator="equal">
      <formula>""" """</formula>
    </cfRule>
  </conditionalFormatting>
  <conditionalFormatting sqref="H22">
    <cfRule type="cellIs" dxfId="542" priority="185" stopIfTrue="1" operator="equal">
      <formula>""" """</formula>
    </cfRule>
  </conditionalFormatting>
  <conditionalFormatting sqref="N22">
    <cfRule type="cellIs" dxfId="541" priority="184" stopIfTrue="1" operator="equal">
      <formula>""" """</formula>
    </cfRule>
  </conditionalFormatting>
  <conditionalFormatting sqref="T22">
    <cfRule type="cellIs" dxfId="540" priority="183" stopIfTrue="1" operator="equal">
      <formula>""" """</formula>
    </cfRule>
  </conditionalFormatting>
  <conditionalFormatting sqref="Z22">
    <cfRule type="cellIs" dxfId="539" priority="182" stopIfTrue="1" operator="equal">
      <formula>""" """</formula>
    </cfRule>
  </conditionalFormatting>
  <conditionalFormatting sqref="AF22">
    <cfRule type="cellIs" dxfId="538" priority="181" stopIfTrue="1" operator="equal">
      <formula>""" """</formula>
    </cfRule>
  </conditionalFormatting>
  <conditionalFormatting sqref="F45:G45 B45 L45:M45 R45:S45 Y45 AD45:AE45 AJ45:AK45 B42:AK42 J44:M44 P44:S44 V44:Y44 AB44:AE44 AH44:AK44 C44:G44">
    <cfRule type="cellIs" dxfId="537" priority="180" stopIfTrue="1" operator="equal">
      <formula>""" """</formula>
    </cfRule>
  </conditionalFormatting>
  <conditionalFormatting sqref="J45">
    <cfRule type="cellIs" dxfId="536" priority="173" operator="equal">
      <formula>"Z"</formula>
    </cfRule>
    <cfRule type="cellIs" dxfId="535" priority="174" operator="equal">
      <formula>"KD"</formula>
    </cfRule>
    <cfRule type="cellIs" dxfId="534" priority="175" operator="equal">
      <formula>"CV"</formula>
    </cfRule>
    <cfRule type="cellIs" dxfId="533" priority="176" operator="equal">
      <formula>"V"</formula>
    </cfRule>
    <cfRule type="cellIs" dxfId="532" priority="177" operator="equal">
      <formula>"F"</formula>
    </cfRule>
    <cfRule type="cellIs" dxfId="531" priority="178" operator="equal">
      <formula>""" """</formula>
    </cfRule>
    <cfRule type="timePeriod" dxfId="530" priority="179" timePeriod="today">
      <formula>FLOOR(J45,1)=TODAY()</formula>
    </cfRule>
  </conditionalFormatting>
  <conditionalFormatting sqref="P45">
    <cfRule type="cellIs" dxfId="529" priority="166" operator="equal">
      <formula>"Z"</formula>
    </cfRule>
    <cfRule type="cellIs" dxfId="528" priority="167" operator="equal">
      <formula>"KD"</formula>
    </cfRule>
    <cfRule type="cellIs" dxfId="527" priority="168" operator="equal">
      <formula>"CV"</formula>
    </cfRule>
    <cfRule type="cellIs" dxfId="526" priority="169" operator="equal">
      <formula>"V"</formula>
    </cfRule>
    <cfRule type="cellIs" dxfId="525" priority="170" operator="equal">
      <formula>"F"</formula>
    </cfRule>
    <cfRule type="cellIs" dxfId="524" priority="171" operator="equal">
      <formula>""" """</formula>
    </cfRule>
    <cfRule type="timePeriod" dxfId="523" priority="172" timePeriod="today">
      <formula>FLOOR(P45,1)=TODAY()</formula>
    </cfRule>
  </conditionalFormatting>
  <conditionalFormatting sqref="V45">
    <cfRule type="cellIs" dxfId="522" priority="159" operator="equal">
      <formula>"Z"</formula>
    </cfRule>
    <cfRule type="cellIs" dxfId="521" priority="160" operator="equal">
      <formula>"KD"</formula>
    </cfRule>
    <cfRule type="cellIs" dxfId="520" priority="161" operator="equal">
      <formula>"CV"</formula>
    </cfRule>
    <cfRule type="cellIs" dxfId="519" priority="162" operator="equal">
      <formula>"V"</formula>
    </cfRule>
    <cfRule type="cellIs" dxfId="518" priority="163" operator="equal">
      <formula>"F"</formula>
    </cfRule>
    <cfRule type="cellIs" dxfId="517" priority="164" operator="equal">
      <formula>""" """</formula>
    </cfRule>
    <cfRule type="timePeriod" dxfId="516" priority="165" timePeriod="today">
      <formula>FLOOR(V45,1)=TODAY()</formula>
    </cfRule>
  </conditionalFormatting>
  <conditionalFormatting sqref="AB45">
    <cfRule type="cellIs" dxfId="515" priority="152" operator="equal">
      <formula>"Z"</formula>
    </cfRule>
    <cfRule type="cellIs" dxfId="514" priority="153" operator="equal">
      <formula>"KD"</formula>
    </cfRule>
    <cfRule type="cellIs" dxfId="513" priority="154" operator="equal">
      <formula>"CV"</formula>
    </cfRule>
    <cfRule type="cellIs" dxfId="512" priority="155" operator="equal">
      <formula>"V"</formula>
    </cfRule>
    <cfRule type="cellIs" dxfId="511" priority="156" operator="equal">
      <formula>"F"</formula>
    </cfRule>
    <cfRule type="cellIs" dxfId="510" priority="157" operator="equal">
      <formula>""" """</formula>
    </cfRule>
    <cfRule type="timePeriod" dxfId="509" priority="158" timePeriod="today">
      <formula>FLOOR(AB45,1)=TODAY()</formula>
    </cfRule>
  </conditionalFormatting>
  <conditionalFormatting sqref="AH45">
    <cfRule type="cellIs" dxfId="508" priority="145" operator="equal">
      <formula>"Z"</formula>
    </cfRule>
    <cfRule type="cellIs" dxfId="507" priority="146" operator="equal">
      <formula>"KD"</formula>
    </cfRule>
    <cfRule type="cellIs" dxfId="506" priority="147" operator="equal">
      <formula>"CV"</formula>
    </cfRule>
    <cfRule type="cellIs" dxfId="505" priority="148" operator="equal">
      <formula>"V"</formula>
    </cfRule>
    <cfRule type="cellIs" dxfId="504" priority="149" operator="equal">
      <formula>"F"</formula>
    </cfRule>
    <cfRule type="cellIs" dxfId="503" priority="150" operator="equal">
      <formula>""" """</formula>
    </cfRule>
    <cfRule type="timePeriod" dxfId="502" priority="151" timePeriod="today">
      <formula>FLOOR(AH45,1)=TODAY()</formula>
    </cfRule>
  </conditionalFormatting>
  <conditionalFormatting sqref="C41">
    <cfRule type="cellIs" dxfId="501" priority="138" operator="equal">
      <formula>"Z"</formula>
    </cfRule>
    <cfRule type="cellIs" dxfId="500" priority="139" operator="equal">
      <formula>"KD"</formula>
    </cfRule>
    <cfRule type="cellIs" dxfId="499" priority="140" operator="equal">
      <formula>"CV"</formula>
    </cfRule>
    <cfRule type="cellIs" dxfId="498" priority="141" operator="equal">
      <formula>"V"</formula>
    </cfRule>
    <cfRule type="cellIs" dxfId="497" priority="142" operator="equal">
      <formula>"F"</formula>
    </cfRule>
    <cfRule type="cellIs" dxfId="496" priority="143" operator="equal">
      <formula>""" """</formula>
    </cfRule>
    <cfRule type="timePeriod" dxfId="495" priority="144" timePeriod="today">
      <formula>FLOOR(C41,1)=TODAY()</formula>
    </cfRule>
  </conditionalFormatting>
  <conditionalFormatting sqref="C41">
    <cfRule type="cellIs" dxfId="494" priority="131" operator="equal">
      <formula>"Z"</formula>
    </cfRule>
    <cfRule type="cellIs" dxfId="493" priority="132" operator="equal">
      <formula>"KD"</formula>
    </cfRule>
    <cfRule type="cellIs" dxfId="492" priority="133" operator="equal">
      <formula>"CV"</formula>
    </cfRule>
    <cfRule type="cellIs" dxfId="491" priority="134" operator="equal">
      <formula>"V"</formula>
    </cfRule>
    <cfRule type="cellIs" dxfId="490" priority="135" operator="equal">
      <formula>"F"</formula>
    </cfRule>
    <cfRule type="cellIs" dxfId="489" priority="136" operator="equal">
      <formula>""" """</formula>
    </cfRule>
    <cfRule type="timePeriod" dxfId="488" priority="137" timePeriod="today">
      <formula>FLOOR(C41,1)=TODAY()</formula>
    </cfRule>
  </conditionalFormatting>
  <conditionalFormatting sqref="D41">
    <cfRule type="cellIs" dxfId="487" priority="124" operator="equal">
      <formula>"Z"</formula>
    </cfRule>
    <cfRule type="cellIs" dxfId="486" priority="125" operator="equal">
      <formula>"KD"</formula>
    </cfRule>
    <cfRule type="cellIs" dxfId="485" priority="126" operator="equal">
      <formula>"CV"</formula>
    </cfRule>
    <cfRule type="cellIs" dxfId="484" priority="127" operator="equal">
      <formula>"V"</formula>
    </cfRule>
    <cfRule type="cellIs" dxfId="483" priority="128" operator="equal">
      <formula>"F"</formula>
    </cfRule>
    <cfRule type="cellIs" dxfId="482" priority="129" operator="equal">
      <formula>""" """</formula>
    </cfRule>
    <cfRule type="timePeriod" dxfId="481" priority="130" timePeriod="today">
      <formula>FLOOR(D41,1)=TODAY()</formula>
    </cfRule>
  </conditionalFormatting>
  <conditionalFormatting sqref="D41">
    <cfRule type="cellIs" dxfId="480" priority="117" operator="equal">
      <formula>"Z"</formula>
    </cfRule>
    <cfRule type="cellIs" dxfId="479" priority="118" operator="equal">
      <formula>"KD"</formula>
    </cfRule>
    <cfRule type="cellIs" dxfId="478" priority="119" operator="equal">
      <formula>"CV"</formula>
    </cfRule>
    <cfRule type="cellIs" dxfId="477" priority="120" operator="equal">
      <formula>"V"</formula>
    </cfRule>
    <cfRule type="cellIs" dxfId="476" priority="121" operator="equal">
      <formula>"F"</formula>
    </cfRule>
    <cfRule type="cellIs" dxfId="475" priority="122" operator="equal">
      <formula>""" """</formula>
    </cfRule>
    <cfRule type="timePeriod" dxfId="474" priority="123" timePeriod="today">
      <formula>FLOOR(D41,1)=TODAY()</formula>
    </cfRule>
  </conditionalFormatting>
  <conditionalFormatting sqref="E41">
    <cfRule type="cellIs" dxfId="473" priority="110" operator="equal">
      <formula>"Z"</formula>
    </cfRule>
    <cfRule type="cellIs" dxfId="472" priority="111" operator="equal">
      <formula>"KD"</formula>
    </cfRule>
    <cfRule type="cellIs" dxfId="471" priority="112" operator="equal">
      <formula>"CV"</formula>
    </cfRule>
    <cfRule type="cellIs" dxfId="470" priority="113" operator="equal">
      <formula>"V"</formula>
    </cfRule>
    <cfRule type="cellIs" dxfId="469" priority="114" operator="equal">
      <formula>"F"</formula>
    </cfRule>
    <cfRule type="cellIs" dxfId="468" priority="115" operator="equal">
      <formula>""" """</formula>
    </cfRule>
    <cfRule type="timePeriod" dxfId="467" priority="116" timePeriod="today">
      <formula>FLOOR(E41,1)=TODAY()</formula>
    </cfRule>
  </conditionalFormatting>
  <conditionalFormatting sqref="E41">
    <cfRule type="cellIs" dxfId="466" priority="103" operator="equal">
      <formula>"Z"</formula>
    </cfRule>
    <cfRule type="cellIs" dxfId="465" priority="104" operator="equal">
      <formula>"KD"</formula>
    </cfRule>
    <cfRule type="cellIs" dxfId="464" priority="105" operator="equal">
      <formula>"CV"</formula>
    </cfRule>
    <cfRule type="cellIs" dxfId="463" priority="106" operator="equal">
      <formula>"V"</formula>
    </cfRule>
    <cfRule type="cellIs" dxfId="462" priority="107" operator="equal">
      <formula>"F"</formula>
    </cfRule>
    <cfRule type="cellIs" dxfId="461" priority="108" operator="equal">
      <formula>""" """</formula>
    </cfRule>
    <cfRule type="timePeriod" dxfId="460" priority="109" timePeriod="today">
      <formula>FLOOR(E41,1)=TODAY()</formula>
    </cfRule>
  </conditionalFormatting>
  <conditionalFormatting sqref="F41">
    <cfRule type="cellIs" dxfId="459" priority="96" operator="equal">
      <formula>"Z"</formula>
    </cfRule>
    <cfRule type="cellIs" dxfId="458" priority="97" operator="equal">
      <formula>"KD"</formula>
    </cfRule>
    <cfRule type="cellIs" dxfId="457" priority="98" operator="equal">
      <formula>"CV"</formula>
    </cfRule>
    <cfRule type="cellIs" dxfId="456" priority="99" operator="equal">
      <formula>"V"</formula>
    </cfRule>
    <cfRule type="cellIs" dxfId="455" priority="100" operator="equal">
      <formula>"F"</formula>
    </cfRule>
    <cfRule type="cellIs" dxfId="454" priority="101" operator="equal">
      <formula>""" """</formula>
    </cfRule>
    <cfRule type="timePeriod" dxfId="453" priority="102" timePeriod="today">
      <formula>FLOOR(F41,1)=TODAY()</formula>
    </cfRule>
  </conditionalFormatting>
  <conditionalFormatting sqref="F41">
    <cfRule type="cellIs" dxfId="452" priority="89" operator="equal">
      <formula>"Z"</formula>
    </cfRule>
    <cfRule type="cellIs" dxfId="451" priority="90" operator="equal">
      <formula>"KD"</formula>
    </cfRule>
    <cfRule type="cellIs" dxfId="450" priority="91" operator="equal">
      <formula>"CV"</formula>
    </cfRule>
    <cfRule type="cellIs" dxfId="449" priority="92" operator="equal">
      <formula>"V"</formula>
    </cfRule>
    <cfRule type="cellIs" dxfId="448" priority="93" operator="equal">
      <formula>"F"</formula>
    </cfRule>
    <cfRule type="cellIs" dxfId="447" priority="94" operator="equal">
      <formula>""" """</formula>
    </cfRule>
    <cfRule type="timePeriod" dxfId="446" priority="95" timePeriod="today">
      <formula>FLOOR(F41,1)=TODAY()</formula>
    </cfRule>
  </conditionalFormatting>
  <conditionalFormatting sqref="G41">
    <cfRule type="cellIs" dxfId="445" priority="82" operator="equal">
      <formula>"Z"</formula>
    </cfRule>
    <cfRule type="cellIs" dxfId="444" priority="83" operator="equal">
      <formula>"KD"</formula>
    </cfRule>
    <cfRule type="cellIs" dxfId="443" priority="84" operator="equal">
      <formula>"CV"</formula>
    </cfRule>
    <cfRule type="cellIs" dxfId="442" priority="85" operator="equal">
      <formula>"V"</formula>
    </cfRule>
    <cfRule type="cellIs" dxfId="441" priority="86" operator="equal">
      <formula>"F"</formula>
    </cfRule>
    <cfRule type="cellIs" dxfId="440" priority="87" operator="equal">
      <formula>""" """</formula>
    </cfRule>
    <cfRule type="timePeriod" dxfId="439" priority="88" timePeriod="today">
      <formula>FLOOR(G41,1)=TODAY()</formula>
    </cfRule>
  </conditionalFormatting>
  <conditionalFormatting sqref="G41">
    <cfRule type="cellIs" dxfId="438" priority="75" operator="equal">
      <formula>"Z"</formula>
    </cfRule>
    <cfRule type="cellIs" dxfId="437" priority="76" operator="equal">
      <formula>"KD"</formula>
    </cfRule>
    <cfRule type="cellIs" dxfId="436" priority="77" operator="equal">
      <formula>"CV"</formula>
    </cfRule>
    <cfRule type="cellIs" dxfId="435" priority="78" operator="equal">
      <formula>"V"</formula>
    </cfRule>
    <cfRule type="cellIs" dxfId="434" priority="79" operator="equal">
      <formula>"F"</formula>
    </cfRule>
    <cfRule type="cellIs" dxfId="433" priority="80" operator="equal">
      <formula>""" """</formula>
    </cfRule>
    <cfRule type="timePeriod" dxfId="432" priority="81" timePeriod="today">
      <formula>FLOOR(G41,1)=TODAY()</formula>
    </cfRule>
  </conditionalFormatting>
  <conditionalFormatting sqref="H41">
    <cfRule type="cellIs" dxfId="431" priority="68" operator="equal">
      <formula>"Z"</formula>
    </cfRule>
    <cfRule type="cellIs" dxfId="430" priority="69" operator="equal">
      <formula>"KD"</formula>
    </cfRule>
    <cfRule type="cellIs" dxfId="429" priority="70" operator="equal">
      <formula>"CV"</formula>
    </cfRule>
    <cfRule type="cellIs" dxfId="428" priority="71" operator="equal">
      <formula>"V"</formula>
    </cfRule>
    <cfRule type="cellIs" dxfId="427" priority="72" operator="equal">
      <formula>"F"</formula>
    </cfRule>
    <cfRule type="cellIs" dxfId="426" priority="73" operator="equal">
      <formula>""" """</formula>
    </cfRule>
    <cfRule type="timePeriod" dxfId="425" priority="74" timePeriod="today">
      <formula>FLOOR(H41,1)=TODAY()</formula>
    </cfRule>
  </conditionalFormatting>
  <conditionalFormatting sqref="H41">
    <cfRule type="cellIs" dxfId="424" priority="61" operator="equal">
      <formula>"Z"</formula>
    </cfRule>
    <cfRule type="cellIs" dxfId="423" priority="62" operator="equal">
      <formula>"KD"</formula>
    </cfRule>
    <cfRule type="cellIs" dxfId="422" priority="63" operator="equal">
      <formula>"CV"</formula>
    </cfRule>
    <cfRule type="cellIs" dxfId="421" priority="64" operator="equal">
      <formula>"V"</formula>
    </cfRule>
    <cfRule type="cellIs" dxfId="420" priority="65" operator="equal">
      <formula>"F"</formula>
    </cfRule>
    <cfRule type="cellIs" dxfId="419" priority="66" operator="equal">
      <formula>""" """</formula>
    </cfRule>
    <cfRule type="timePeriod" dxfId="418" priority="67" timePeriod="today">
      <formula>FLOOR(H41,1)=TODAY()</formula>
    </cfRule>
  </conditionalFormatting>
  <conditionalFormatting sqref="I41:AK41">
    <cfRule type="cellIs" dxfId="417" priority="54" operator="equal">
      <formula>"Z"</formula>
    </cfRule>
    <cfRule type="cellIs" dxfId="416" priority="55" operator="equal">
      <formula>"KD"</formula>
    </cfRule>
    <cfRule type="cellIs" dxfId="415" priority="56" operator="equal">
      <formula>"CV"</formula>
    </cfRule>
    <cfRule type="cellIs" dxfId="414" priority="57" operator="equal">
      <formula>"V"</formula>
    </cfRule>
    <cfRule type="cellIs" dxfId="413" priority="58" operator="equal">
      <formula>"F"</formula>
    </cfRule>
    <cfRule type="cellIs" dxfId="412" priority="59" operator="equal">
      <formula>""" """</formula>
    </cfRule>
    <cfRule type="timePeriod" dxfId="411" priority="60" timePeriod="today">
      <formula>FLOOR(I41,1)=TODAY()</formula>
    </cfRule>
  </conditionalFormatting>
  <conditionalFormatting sqref="I41:AK41">
    <cfRule type="cellIs" dxfId="410" priority="47" operator="equal">
      <formula>"Z"</formula>
    </cfRule>
    <cfRule type="cellIs" dxfId="409" priority="48" operator="equal">
      <formula>"KD"</formula>
    </cfRule>
    <cfRule type="cellIs" dxfId="408" priority="49" operator="equal">
      <formula>"CV"</formula>
    </cfRule>
    <cfRule type="cellIs" dxfId="407" priority="50" operator="equal">
      <formula>"V"</formula>
    </cfRule>
    <cfRule type="cellIs" dxfId="406" priority="51" operator="equal">
      <formula>"F"</formula>
    </cfRule>
    <cfRule type="cellIs" dxfId="405" priority="52" operator="equal">
      <formula>""" """</formula>
    </cfRule>
    <cfRule type="timePeriod" dxfId="404" priority="53" timePeriod="today">
      <formula>FLOOR(I41,1)=TODAY()</formula>
    </cfRule>
  </conditionalFormatting>
  <conditionalFormatting sqref="B41">
    <cfRule type="cellIs" dxfId="403" priority="40" operator="equal">
      <formula>"Z"</formula>
    </cfRule>
    <cfRule type="cellIs" dxfId="402" priority="41" operator="equal">
      <formula>"KD"</formula>
    </cfRule>
    <cfRule type="cellIs" dxfId="401" priority="42" operator="equal">
      <formula>"CV"</formula>
    </cfRule>
    <cfRule type="cellIs" dxfId="400" priority="43" operator="equal">
      <formula>"V"</formula>
    </cfRule>
    <cfRule type="cellIs" dxfId="399" priority="44" operator="equal">
      <formula>"F"</formula>
    </cfRule>
    <cfRule type="cellIs" dxfId="398" priority="45" operator="equal">
      <formula>""" """</formula>
    </cfRule>
  </conditionalFormatting>
  <conditionalFormatting sqref="B41">
    <cfRule type="cellIs" dxfId="397" priority="34" operator="equal">
      <formula>"Z"</formula>
    </cfRule>
    <cfRule type="cellIs" dxfId="396" priority="35" operator="equal">
      <formula>"KD"</formula>
    </cfRule>
    <cfRule type="cellIs" dxfId="395" priority="36" operator="equal">
      <formula>"CV"</formula>
    </cfRule>
    <cfRule type="cellIs" dxfId="394" priority="37" operator="equal">
      <formula>"V"</formula>
    </cfRule>
    <cfRule type="cellIs" dxfId="393" priority="38" operator="equal">
      <formula>"F"</formula>
    </cfRule>
    <cfRule type="cellIs" dxfId="392" priority="39" operator="equal">
      <formula>""" """</formula>
    </cfRule>
  </conditionalFormatting>
  <conditionalFormatting sqref="I44">
    <cfRule type="cellIs" dxfId="391" priority="33" stopIfTrue="1" operator="equal">
      <formula>""" """</formula>
    </cfRule>
  </conditionalFormatting>
  <conditionalFormatting sqref="O44">
    <cfRule type="cellIs" dxfId="390" priority="32" stopIfTrue="1" operator="equal">
      <formula>""" """</formula>
    </cfRule>
  </conditionalFormatting>
  <conditionalFormatting sqref="U44">
    <cfRule type="cellIs" dxfId="389" priority="31" stopIfTrue="1" operator="equal">
      <formula>""" """</formula>
    </cfRule>
  </conditionalFormatting>
  <conditionalFormatting sqref="AA44">
    <cfRule type="cellIs" dxfId="388" priority="30" stopIfTrue="1" operator="equal">
      <formula>""" """</formula>
    </cfRule>
  </conditionalFormatting>
  <conditionalFormatting sqref="AG44">
    <cfRule type="cellIs" dxfId="387" priority="29" stopIfTrue="1" operator="equal">
      <formula>""" """</formula>
    </cfRule>
  </conditionalFormatting>
  <conditionalFormatting sqref="H45">
    <cfRule type="cellIs" dxfId="386" priority="28" stopIfTrue="1" operator="equal">
      <formula>""" """</formula>
    </cfRule>
  </conditionalFormatting>
  <conditionalFormatting sqref="N45">
    <cfRule type="cellIs" dxfId="385" priority="27" stopIfTrue="1" operator="equal">
      <formula>""" """</formula>
    </cfRule>
  </conditionalFormatting>
  <conditionalFormatting sqref="T45">
    <cfRule type="cellIs" dxfId="384" priority="26" stopIfTrue="1" operator="equal">
      <formula>""" """</formula>
    </cfRule>
  </conditionalFormatting>
  <conditionalFormatting sqref="Z45">
    <cfRule type="cellIs" dxfId="383" priority="25" stopIfTrue="1" operator="equal">
      <formula>""" """</formula>
    </cfRule>
  </conditionalFormatting>
  <conditionalFormatting sqref="AF45">
    <cfRule type="cellIs" dxfId="382" priority="24" stopIfTrue="1" operator="equal">
      <formula>""" """</formula>
    </cfRule>
  </conditionalFormatting>
  <conditionalFormatting sqref="B14:AK16 B13:Q13 S13:AK13 B4:AK12">
    <cfRule type="timePeriod" dxfId="381" priority="46" timePeriod="today">
      <formula>FLOOR(B4,1)=TODAY()</formula>
    </cfRule>
  </conditionalFormatting>
  <conditionalFormatting sqref="B13:Q13 S13:AK13 B5:AK12">
    <cfRule type="containsText" dxfId="380" priority="23" operator="containsText" text="vuil">
      <formula>NOT(ISERROR(SEARCH("vuil",B5)))</formula>
    </cfRule>
  </conditionalFormatting>
  <conditionalFormatting sqref="B27:AK36">
    <cfRule type="containsText" dxfId="379" priority="22" operator="containsText" text="vuil">
      <formula>NOT(ISERROR(SEARCH("vuil",B27)))</formula>
    </cfRule>
  </conditionalFormatting>
  <conditionalFormatting sqref="B43">
    <cfRule type="cellIs" dxfId="378" priority="21" stopIfTrue="1" operator="equal">
      <formula>""" """</formula>
    </cfRule>
  </conditionalFormatting>
  <conditionalFormatting sqref="C43:AK43">
    <cfRule type="cellIs" dxfId="377" priority="20" stopIfTrue="1" operator="equal">
      <formula>""" """</formula>
    </cfRule>
  </conditionalFormatting>
  <conditionalFormatting sqref="AG48:AG49">
    <cfRule type="expression" dxfId="376" priority="18">
      <formula>IF($X$51&lt;35,$X$51-35,"geen")</formula>
    </cfRule>
    <cfRule type="expression" dxfId="375" priority="19">
      <formula>IF($X$51&gt;35,$X$51-35,"geen")</formula>
    </cfRule>
  </conditionalFormatting>
  <conditionalFormatting sqref="X49:Y49">
    <cfRule type="containsText" dxfId="374" priority="16" operator="containsText" text="Geen">
      <formula>NOT(ISERROR(SEARCH("Geen",X49)))</formula>
    </cfRule>
    <cfRule type="cellIs" dxfId="373" priority="17" operator="greaterThan">
      <formula>0</formula>
    </cfRule>
  </conditionalFormatting>
  <conditionalFormatting sqref="X51:Y51">
    <cfRule type="containsText" dxfId="372" priority="14" operator="containsText" text="Geen">
      <formula>NOT(ISERROR(SEARCH("Geen",X51)))</formula>
    </cfRule>
    <cfRule type="cellIs" dxfId="371" priority="15" operator="greaterThan">
      <formula>0</formula>
    </cfRule>
  </conditionalFormatting>
  <conditionalFormatting sqref="X52:Y52">
    <cfRule type="containsText" dxfId="370" priority="12" operator="containsText" text="Geen">
      <formula>NOT(ISERROR(SEARCH("Geen",X52)))</formula>
    </cfRule>
    <cfRule type="cellIs" dxfId="369" priority="13" operator="greaterThan">
      <formula>0</formula>
    </cfRule>
  </conditionalFormatting>
  <conditionalFormatting sqref="X53:Y53">
    <cfRule type="containsText" dxfId="368" priority="10" operator="containsText" text="Geen">
      <formula>NOT(ISERROR(SEARCH("Geen",X53)))</formula>
    </cfRule>
    <cfRule type="cellIs" dxfId="367" priority="11" operator="greaterThan">
      <formula>0</formula>
    </cfRule>
  </conditionalFormatting>
  <conditionalFormatting sqref="B5:AK17">
    <cfRule type="cellIs" dxfId="366" priority="8" operator="equal">
      <formula>"wo"</formula>
    </cfRule>
  </conditionalFormatting>
  <conditionalFormatting sqref="B28:AK36">
    <cfRule type="cellIs" dxfId="365" priority="9" operator="equal">
      <formula>"wo"</formula>
    </cfRule>
  </conditionalFormatting>
  <conditionalFormatting sqref="B5:AK13">
    <cfRule type="cellIs" dxfId="364" priority="7" operator="equal">
      <formula>"wo"</formula>
    </cfRule>
  </conditionalFormatting>
  <conditionalFormatting sqref="X50:Y50">
    <cfRule type="containsText" dxfId="363" priority="5" operator="containsText" text="Geen">
      <formula>NOT(ISERROR(SEARCH("Geen",X50)))</formula>
    </cfRule>
    <cfRule type="cellIs" dxfId="362" priority="6" operator="greaterThan">
      <formula>0</formula>
    </cfRule>
  </conditionalFormatting>
  <conditionalFormatting sqref="AA50">
    <cfRule type="cellIs" dxfId="361" priority="2" operator="equal">
      <formula>"Geen"</formula>
    </cfRule>
    <cfRule type="cellIs" dxfId="360" priority="4" operator="greaterThan">
      <formula>0</formula>
    </cfRule>
  </conditionalFormatting>
  <conditionalFormatting sqref="AA51:AA53">
    <cfRule type="cellIs" dxfId="359" priority="1" operator="equal">
      <formula>"Geen"</formula>
    </cfRule>
    <cfRule type="cellIs" dxfId="358" priority="3" operator="greaterThan">
      <formula>0</formula>
    </cfRule>
  </conditionalFormatting>
  <dataValidations count="3">
    <dataValidation type="whole" allowBlank="1" showInputMessage="1" showErrorMessage="1" errorTitle="Fout" error="Vul hier het dagnummer in. (1 - 31)" sqref="T40">
      <formula1>1</formula1>
      <formula2>31</formula2>
    </dataValidation>
    <dataValidation type="whole" allowBlank="1" showInputMessage="1" showErrorMessage="1" errorTitle="Fout" error="Vul hier het maandnummer in. (1 - 12)" sqref="U40">
      <formula1>1</formula1>
      <formula2>12</formula2>
    </dataValidation>
    <dataValidation type="whole" allowBlank="1" showInputMessage="1" showErrorMessage="1" sqref="B1">
      <formula1>1900</formula1>
      <formula2>2200</formula2>
    </dataValidation>
  </dataValidations>
  <printOptions horizontalCentered="1"/>
  <pageMargins left="0.23622047244094491" right="0.23622047244094491" top="0.39370078740157483" bottom="0.31496062992125984" header="0.27559055118110237" footer="0.19685039370078741"/>
  <pageSetup paperSize="9" scale="101" orientation="portrait" r:id="rId1"/>
  <headerFooter alignWithMargins="0"/>
  <ignoredErrors>
    <ignoredError sqref="B8:B16 H3:AJ39 C30:E39"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4577" r:id="rId4" name="Spinner 1">
              <controlPr locked="0" defaultSize="0" print="0" autoPict="0">
                <anchor moveWithCells="1" sizeWithCells="1">
                  <from>
                    <xdr:col>0</xdr:col>
                    <xdr:colOff>142875</xdr:colOff>
                    <xdr:row>0</xdr:row>
                    <xdr:rowOff>57150</xdr:rowOff>
                  </from>
                  <to>
                    <xdr:col>0</xdr:col>
                    <xdr:colOff>381000</xdr:colOff>
                    <xdr:row>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63</vt:i4>
      </vt:variant>
    </vt:vector>
  </HeadingPairs>
  <TitlesOfParts>
    <vt:vector size="70" baseType="lpstr">
      <vt:lpstr>Kalender (2)</vt:lpstr>
      <vt:lpstr>Kalender</vt:lpstr>
      <vt:lpstr>feestdagen</vt:lpstr>
      <vt:lpstr>handleiding</vt:lpstr>
      <vt:lpstr>2015</vt:lpstr>
      <vt:lpstr>2016</vt:lpstr>
      <vt:lpstr>2017</vt:lpstr>
      <vt:lpstr>'2015'!april</vt:lpstr>
      <vt:lpstr>'2016'!april</vt:lpstr>
      <vt:lpstr>'2017'!april</vt:lpstr>
      <vt:lpstr>Kalender!april</vt:lpstr>
      <vt:lpstr>'Kalender (2)'!april</vt:lpstr>
      <vt:lpstr>'2015'!augustus</vt:lpstr>
      <vt:lpstr>'2016'!augustus</vt:lpstr>
      <vt:lpstr>'2017'!augustus</vt:lpstr>
      <vt:lpstr>Kalender!augustus</vt:lpstr>
      <vt:lpstr>'Kalender (2)'!augustus</vt:lpstr>
      <vt:lpstr>'2015'!december</vt:lpstr>
      <vt:lpstr>'2016'!december</vt:lpstr>
      <vt:lpstr>'2017'!december</vt:lpstr>
      <vt:lpstr>Kalender!december</vt:lpstr>
      <vt:lpstr>'Kalender (2)'!december</vt:lpstr>
      <vt:lpstr>'2015'!februari</vt:lpstr>
      <vt:lpstr>'2016'!februari</vt:lpstr>
      <vt:lpstr>'2017'!februari</vt:lpstr>
      <vt:lpstr>Kalender!februari</vt:lpstr>
      <vt:lpstr>'Kalender (2)'!februari</vt:lpstr>
      <vt:lpstr>feestdagen</vt:lpstr>
      <vt:lpstr>jaar</vt:lpstr>
      <vt:lpstr>'2015'!januari</vt:lpstr>
      <vt:lpstr>'2016'!januari</vt:lpstr>
      <vt:lpstr>'2017'!januari</vt:lpstr>
      <vt:lpstr>Kalender!januari</vt:lpstr>
      <vt:lpstr>'Kalender (2)'!januari</vt:lpstr>
      <vt:lpstr>'2015'!juli</vt:lpstr>
      <vt:lpstr>'2016'!juli</vt:lpstr>
      <vt:lpstr>'2017'!juli</vt:lpstr>
      <vt:lpstr>Kalender!juli</vt:lpstr>
      <vt:lpstr>'Kalender (2)'!juli</vt:lpstr>
      <vt:lpstr>'2015'!juni</vt:lpstr>
      <vt:lpstr>'2016'!juni</vt:lpstr>
      <vt:lpstr>'2017'!juni</vt:lpstr>
      <vt:lpstr>Kalender!juni</vt:lpstr>
      <vt:lpstr>'Kalender (2)'!juni</vt:lpstr>
      <vt:lpstr>'2015'!maart</vt:lpstr>
      <vt:lpstr>'2016'!maart</vt:lpstr>
      <vt:lpstr>'2017'!maart</vt:lpstr>
      <vt:lpstr>Kalender!maart</vt:lpstr>
      <vt:lpstr>'Kalender (2)'!maart</vt:lpstr>
      <vt:lpstr>'2015'!mei</vt:lpstr>
      <vt:lpstr>'2016'!mei</vt:lpstr>
      <vt:lpstr>'2017'!mei</vt:lpstr>
      <vt:lpstr>Kalender!mei</vt:lpstr>
      <vt:lpstr>'Kalender (2)'!mei</vt:lpstr>
      <vt:lpstr>'2015'!november</vt:lpstr>
      <vt:lpstr>'2016'!november</vt:lpstr>
      <vt:lpstr>'2017'!november</vt:lpstr>
      <vt:lpstr>Kalender!november</vt:lpstr>
      <vt:lpstr>'Kalender (2)'!november</vt:lpstr>
      <vt:lpstr>'2015'!oktober</vt:lpstr>
      <vt:lpstr>'2016'!oktober</vt:lpstr>
      <vt:lpstr>'2017'!oktober</vt:lpstr>
      <vt:lpstr>Kalender!oktober</vt:lpstr>
      <vt:lpstr>'Kalender (2)'!oktober</vt:lpstr>
      <vt:lpstr>'2015'!september</vt:lpstr>
      <vt:lpstr>'2016'!september</vt:lpstr>
      <vt:lpstr>'2017'!september</vt:lpstr>
      <vt:lpstr>Kalender!september</vt:lpstr>
      <vt:lpstr>'Kalender (2)'!september</vt:lpstr>
      <vt:lpstr>verzuim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Kalender</dc:title>
  <dc:creator>firmin</dc:creator>
  <cp:lastModifiedBy>arthur daelman</cp:lastModifiedBy>
  <cp:lastPrinted>2016-04-17T10:49:42Z</cp:lastPrinted>
  <dcterms:created xsi:type="dcterms:W3CDTF">2005-11-23T09:38:48Z</dcterms:created>
  <dcterms:modified xsi:type="dcterms:W3CDTF">2016-10-16T09:49:57Z</dcterms:modified>
</cp:coreProperties>
</file>