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19200" windowHeight="693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/>
  <c r="E3" i="1"/>
  <c r="E4" i="1"/>
  <c r="E5" i="1"/>
  <c r="E6" i="1"/>
  <c r="E2" i="1"/>
  <c r="H7" i="1" l="1"/>
  <c r="F9" i="1"/>
  <c r="G9" i="1" l="1"/>
  <c r="K9" i="1" s="1"/>
  <c r="F8" i="1"/>
  <c r="F6" i="1"/>
  <c r="F5" i="1"/>
  <c r="F4" i="1"/>
  <c r="F3" i="1"/>
  <c r="B3" i="1"/>
  <c r="B4" i="1" s="1"/>
  <c r="B5" i="1" s="1"/>
  <c r="B6" i="1" s="1"/>
  <c r="B8" i="1" s="1"/>
  <c r="B9" i="1" s="1"/>
  <c r="G2" i="1" l="1"/>
  <c r="F10" i="1"/>
  <c r="G8" i="1"/>
  <c r="K8" i="1" s="1"/>
  <c r="G3" i="1"/>
  <c r="I3" i="1" s="1"/>
  <c r="K3" i="1" s="1"/>
  <c r="G4" i="1"/>
  <c r="I4" i="1" s="1"/>
  <c r="K4" i="1" s="1"/>
  <c r="G5" i="1"/>
  <c r="I5" i="1" s="1"/>
  <c r="K5" i="1" s="1"/>
  <c r="G6" i="1"/>
  <c r="I6" i="1" s="1"/>
  <c r="K6" i="1" s="1"/>
  <c r="I2" i="1" l="1"/>
  <c r="K2" i="1" s="1"/>
  <c r="K10" i="1" s="1"/>
  <c r="L9" i="1" s="1"/>
  <c r="G7" i="1"/>
  <c r="I7" i="1" s="1"/>
  <c r="G10" i="1" l="1"/>
</calcChain>
</file>

<file path=xl/sharedStrings.xml><?xml version="1.0" encoding="utf-8"?>
<sst xmlns="http://schemas.openxmlformats.org/spreadsheetml/2006/main" count="41" uniqueCount="30">
  <si>
    <t>Week nummer</t>
  </si>
  <si>
    <t>Datum</t>
  </si>
  <si>
    <t>Begintijd</t>
  </si>
  <si>
    <t>Eindtijd</t>
  </si>
  <si>
    <t>Pauze</t>
  </si>
  <si>
    <t>Totaaltijd</t>
  </si>
  <si>
    <t>gewerkte tijd</t>
  </si>
  <si>
    <t>Normale uren</t>
  </si>
  <si>
    <t>Overuren</t>
  </si>
  <si>
    <t>Tarief</t>
  </si>
  <si>
    <t>Totaal uren</t>
  </si>
  <si>
    <t xml:space="preserve"> </t>
  </si>
  <si>
    <t>Uurloon</t>
  </si>
  <si>
    <t>*</t>
  </si>
  <si>
    <t>Pauze (tot 7 uur 30 min, tot 13 uur 60 min, bijn meer dan 13 uur 90 min.)</t>
  </si>
  <si>
    <t>G 9 moet in dit geval 0:00 zijn</t>
  </si>
  <si>
    <t>G 7 totaal uren ma t/m vr</t>
  </si>
  <si>
    <t>K 7 uren incl overuren.</t>
  </si>
  <si>
    <t>K 10 totaal uren.</t>
  </si>
  <si>
    <t>K10 totaal tijd opgeteld.</t>
  </si>
  <si>
    <t>G10 Gewerkte tijd opgeteld (G7+G8+G9)</t>
  </si>
  <si>
    <t>K 2 t/m K 8 totaal uren per dag.</t>
  </si>
  <si>
    <t>L 9 totaal bedrag (K10xL2)</t>
  </si>
  <si>
    <t>I 7 =  G7 - 40 (uur) indien G7 minder is dan 40 dan is I7 0 uur.</t>
  </si>
  <si>
    <t>K 7 x 130 % + 40</t>
  </si>
  <si>
    <t>K 8 uren x 150 %</t>
  </si>
  <si>
    <t>K 9 uren x 200 %</t>
  </si>
  <si>
    <t>L 9 = K 10 x L 2</t>
  </si>
  <si>
    <t>?</t>
  </si>
  <si>
    <t>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</si>
</sst>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[$-F800]dddd\,\ mmmm\ dd\,\ yyyy"/>
    <numFmt numFmtId="165" formatCode="h:mm;@"/>
    <numFmt numFmtId="166" formatCode="[h]:mm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 vertical="center" textRotation="90"/>
    </xf>
    <xf numFmtId="164" fontId="0" fillId="0" borderId="0" xfId="0" applyNumberFormat="1" applyAlignment="1">
      <alignment horizontal="center" vertical="center" textRotation="90"/>
    </xf>
    <xf numFmtId="0" fontId="0" fillId="0" borderId="0" xfId="0" applyAlignment="1">
      <alignment horizontal="center" textRotation="90"/>
    </xf>
    <xf numFmtId="164" fontId="0" fillId="0" borderId="1" xfId="0" applyNumberFormat="1" applyBorder="1" applyAlignment="1">
      <alignment horizontal="center"/>
    </xf>
    <xf numFmtId="20" fontId="2" fillId="3" borderId="1" xfId="0" applyNumberFormat="1" applyFont="1" applyFill="1" applyBorder="1" applyAlignment="1">
      <alignment horizontal="center"/>
    </xf>
    <xf numFmtId="20" fontId="3" fillId="0" borderId="0" xfId="0" applyNumberFormat="1" applyFont="1" applyAlignment="1">
      <alignment vertical="center" wrapText="1"/>
    </xf>
    <xf numFmtId="20" fontId="3" fillId="0" borderId="0" xfId="0" applyNumberFormat="1" applyFont="1" applyAlignment="1">
      <alignment horizontal="right" vertical="center" wrapText="1"/>
    </xf>
    <xf numFmtId="20" fontId="2" fillId="0" borderId="0" xfId="0" applyNumberFormat="1" applyFont="1" applyAlignment="1">
      <alignment horizontal="center"/>
    </xf>
    <xf numFmtId="165" fontId="2" fillId="0" borderId="0" xfId="0" applyNumberFormat="1" applyFont="1"/>
    <xf numFmtId="9" fontId="2" fillId="0" borderId="0" xfId="0" applyNumberFormat="1" applyFont="1" applyAlignment="1">
      <alignment horizontal="center"/>
    </xf>
    <xf numFmtId="20" fontId="2" fillId="0" borderId="0" xfId="0" applyNumberFormat="1" applyFont="1"/>
    <xf numFmtId="44" fontId="2" fillId="0" borderId="0" xfId="1" applyFont="1" applyAlignment="1">
      <alignment horizontal="center"/>
    </xf>
    <xf numFmtId="20" fontId="3" fillId="0" borderId="2" xfId="0" applyNumberFormat="1" applyFont="1" applyBorder="1" applyAlignment="1">
      <alignment vertical="center" wrapText="1"/>
    </xf>
    <xf numFmtId="20" fontId="3" fillId="0" borderId="2" xfId="0" applyNumberFormat="1" applyFont="1" applyBorder="1" applyAlignment="1">
      <alignment horizontal="right" vertical="center" wrapText="1"/>
    </xf>
    <xf numFmtId="20" fontId="2" fillId="0" borderId="2" xfId="0" applyNumberFormat="1" applyFont="1" applyBorder="1" applyAlignment="1">
      <alignment horizontal="center"/>
    </xf>
    <xf numFmtId="165" fontId="2" fillId="0" borderId="2" xfId="0" applyNumberFormat="1" applyFont="1" applyBorder="1"/>
    <xf numFmtId="9" fontId="2" fillId="0" borderId="2" xfId="0" applyNumberFormat="1" applyFont="1" applyBorder="1" applyAlignment="1">
      <alignment horizontal="center"/>
    </xf>
    <xf numFmtId="20" fontId="0" fillId="0" borderId="0" xfId="0" applyNumberFormat="1"/>
    <xf numFmtId="0" fontId="0" fillId="0" borderId="0" xfId="0" applyAlignment="1">
      <alignment horizontal="right"/>
    </xf>
    <xf numFmtId="20" fontId="3" fillId="0" borderId="0" xfId="0" applyNumberFormat="1" applyFont="1" applyBorder="1" applyAlignment="1">
      <alignment vertical="center" wrapText="1"/>
    </xf>
    <xf numFmtId="20" fontId="2" fillId="4" borderId="1" xfId="0" applyNumberFormat="1" applyFont="1" applyFill="1" applyBorder="1" applyAlignment="1">
      <alignment horizontal="center"/>
    </xf>
    <xf numFmtId="166" fontId="3" fillId="0" borderId="0" xfId="0" applyNumberFormat="1" applyFont="1" applyAlignment="1">
      <alignment vertical="center" wrapText="1"/>
    </xf>
    <xf numFmtId="166" fontId="0" fillId="0" borderId="0" xfId="0" applyNumberFormat="1"/>
    <xf numFmtId="166" fontId="2" fillId="0" borderId="0" xfId="0" applyNumberFormat="1" applyFont="1" applyAlignment="1">
      <alignment horizontal="center"/>
    </xf>
    <xf numFmtId="0" fontId="0" fillId="5" borderId="0" xfId="0" applyFill="1"/>
    <xf numFmtId="0" fontId="0" fillId="6" borderId="0" xfId="0" applyFill="1"/>
    <xf numFmtId="166" fontId="0" fillId="7" borderId="0" xfId="0" applyNumberFormat="1" applyFill="1"/>
    <xf numFmtId="0" fontId="0" fillId="7" borderId="0" xfId="0" applyFill="1"/>
    <xf numFmtId="0" fontId="0" fillId="8" borderId="0" xfId="0" applyFill="1"/>
    <xf numFmtId="44" fontId="4" fillId="8" borderId="0" xfId="1" applyFont="1" applyFill="1" applyAlignment="1">
      <alignment horizontal="center"/>
    </xf>
    <xf numFmtId="20" fontId="2" fillId="10" borderId="0" xfId="0" applyNumberFormat="1" applyFont="1" applyFill="1"/>
    <xf numFmtId="0" fontId="0" fillId="10" borderId="0" xfId="0" applyFill="1"/>
    <xf numFmtId="166" fontId="3" fillId="11" borderId="0" xfId="0" applyNumberFormat="1" applyFont="1" applyFill="1" applyAlignment="1">
      <alignment vertical="center" wrapText="1"/>
    </xf>
    <xf numFmtId="0" fontId="0" fillId="11" borderId="0" xfId="0" applyFill="1"/>
    <xf numFmtId="0" fontId="0" fillId="9" borderId="0" xfId="0" applyFill="1"/>
    <xf numFmtId="166" fontId="0" fillId="9" borderId="0" xfId="0" applyNumberFormat="1" applyFill="1"/>
    <xf numFmtId="20" fontId="3" fillId="12" borderId="2" xfId="0" applyNumberFormat="1" applyFont="1" applyFill="1" applyBorder="1" applyAlignment="1">
      <alignment horizontal="right" vertical="center" wrapText="1"/>
    </xf>
    <xf numFmtId="0" fontId="0" fillId="12" borderId="0" xfId="0" applyFill="1"/>
    <xf numFmtId="165" fontId="0" fillId="0" borderId="0" xfId="0" applyNumberFormat="1"/>
    <xf numFmtId="20" fontId="5" fillId="6" borderId="0" xfId="0" applyNumberFormat="1" applyFont="1" applyFill="1" applyAlignment="1">
      <alignment vertical="center" wrapText="1"/>
    </xf>
    <xf numFmtId="166" fontId="5" fillId="5" borderId="0" xfId="0" applyNumberFormat="1" applyFont="1" applyFill="1"/>
    <xf numFmtId="0" fontId="0" fillId="2" borderId="0" xfId="0" applyFill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"/>
  <sheetViews>
    <sheetView tabSelected="1" topLeftCell="A2" workbookViewId="0">
      <selection activeCell="J16" sqref="J16"/>
    </sheetView>
  </sheetViews>
  <sheetFormatPr defaultRowHeight="15" x14ac:dyDescent="0.25"/>
  <cols>
    <col min="1" max="1" width="3.5703125" bestFit="1" customWidth="1"/>
    <col min="2" max="2" width="31.140625" customWidth="1"/>
    <col min="3" max="8" width="6" bestFit="1" customWidth="1"/>
    <col min="9" max="9" width="6.42578125" customWidth="1"/>
    <col min="10" max="10" width="6.140625" bestFit="1" customWidth="1"/>
    <col min="11" max="11" width="9.5703125" bestFit="1" customWidth="1"/>
    <col min="12" max="12" width="11.7109375" bestFit="1" customWidth="1"/>
  </cols>
  <sheetData>
    <row r="1" spans="1:22" ht="7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12</v>
      </c>
    </row>
    <row r="2" spans="1:22" x14ac:dyDescent="0.25">
      <c r="A2" s="42">
        <v>15</v>
      </c>
      <c r="B2" s="4">
        <v>42835</v>
      </c>
      <c r="C2" s="5">
        <v>0.25</v>
      </c>
      <c r="D2" s="5">
        <v>0.7909722222222223</v>
      </c>
      <c r="E2" s="40">
        <f>IF(F2="","",IF(F2&gt;13/24,1.5/24,IF(F2&gt;7/24,1/24,0.5/24)))</f>
        <v>4.1666666666666664E-2</v>
      </c>
      <c r="F2" s="6">
        <v>0.54166666666666663</v>
      </c>
      <c r="G2" s="7">
        <f>IF(F2="","",ROUND(F2-E2,10))</f>
        <v>0.5</v>
      </c>
      <c r="H2" s="8">
        <v>0.33333333333333331</v>
      </c>
      <c r="I2" s="9">
        <f>IF(G2&gt;=H2,G2-H2,0)</f>
        <v>0.16666666666666669</v>
      </c>
      <c r="J2" s="10">
        <v>0</v>
      </c>
      <c r="K2" s="11">
        <f>MIN(H2,G2)+I2*130%</f>
        <v>0.55000000000000004</v>
      </c>
      <c r="L2" s="12">
        <v>10.8</v>
      </c>
      <c r="M2" s="39"/>
      <c r="O2" s="19" t="s">
        <v>13</v>
      </c>
      <c r="P2" s="26" t="s">
        <v>14</v>
      </c>
      <c r="Q2" s="26"/>
      <c r="R2" s="26"/>
      <c r="S2" s="26"/>
      <c r="T2" s="26"/>
      <c r="U2" s="26"/>
      <c r="V2" s="26"/>
    </row>
    <row r="3" spans="1:22" x14ac:dyDescent="0.25">
      <c r="A3" s="42"/>
      <c r="B3" s="4">
        <f t="shared" ref="B3:B9" si="0">SUM(B2+1)</f>
        <v>42836</v>
      </c>
      <c r="C3" s="5">
        <v>0.22916666666666666</v>
      </c>
      <c r="D3" s="5">
        <v>0.41666666666666669</v>
      </c>
      <c r="E3" s="40">
        <f t="shared" ref="E3:E9" si="1">IF(F3="","",IF(F3&gt;13/24,1.5/24,IF(F3&gt;7/24,1/24,0.5/24)))</f>
        <v>2.0833333333333332E-2</v>
      </c>
      <c r="F3" s="6">
        <f t="shared" ref="F3:F8" si="2">IF(COUNT(D3,C3)=2,MOD(D3-C3,1),"")</f>
        <v>0.18750000000000003</v>
      </c>
      <c r="G3" s="7">
        <f t="shared" ref="G3:G8" si="3">IF(F3="","",ROUND(F3-E3,10))</f>
        <v>0.16666666669999999</v>
      </c>
      <c r="H3" s="8">
        <v>0.33333333333333331</v>
      </c>
      <c r="I3" s="9">
        <f t="shared" ref="I3:I6" si="4">IF(G3&gt;=H3,G3-H3,0)</f>
        <v>0</v>
      </c>
      <c r="J3" s="10">
        <v>0</v>
      </c>
      <c r="K3" s="11">
        <f t="shared" ref="K3:K6" si="5">MIN(H3,G3)+I3*130%</f>
        <v>0.16666666669999999</v>
      </c>
      <c r="L3" s="12"/>
      <c r="O3" s="19" t="s">
        <v>13</v>
      </c>
      <c r="P3" s="35" t="s">
        <v>19</v>
      </c>
      <c r="Q3" s="35"/>
      <c r="R3" s="35"/>
    </row>
    <row r="4" spans="1:22" x14ac:dyDescent="0.25">
      <c r="A4" s="42"/>
      <c r="B4" s="4">
        <f t="shared" si="0"/>
        <v>42837</v>
      </c>
      <c r="C4" s="5">
        <v>0.25</v>
      </c>
      <c r="D4" s="5">
        <v>0.875</v>
      </c>
      <c r="E4" s="40">
        <f t="shared" si="1"/>
        <v>6.25E-2</v>
      </c>
      <c r="F4" s="6">
        <f t="shared" si="2"/>
        <v>0.625</v>
      </c>
      <c r="G4" s="7">
        <f t="shared" si="3"/>
        <v>0.5625</v>
      </c>
      <c r="H4" s="8">
        <v>0.33333333333333331</v>
      </c>
      <c r="I4" s="9">
        <f t="shared" si="4"/>
        <v>0.22916666666666669</v>
      </c>
      <c r="J4" s="10">
        <v>0</v>
      </c>
      <c r="K4" s="11">
        <f t="shared" si="5"/>
        <v>0.63125000000000009</v>
      </c>
      <c r="L4" s="12"/>
      <c r="O4" s="19" t="s">
        <v>13</v>
      </c>
      <c r="P4" s="28" t="s">
        <v>20</v>
      </c>
      <c r="Q4" s="28"/>
      <c r="R4" s="28"/>
      <c r="S4" s="28"/>
    </row>
    <row r="5" spans="1:22" x14ac:dyDescent="0.25">
      <c r="A5" s="42"/>
      <c r="B5" s="4">
        <f t="shared" si="0"/>
        <v>42838</v>
      </c>
      <c r="C5" s="5">
        <v>0.22916666666666666</v>
      </c>
      <c r="D5" s="5">
        <v>0.72361111111111109</v>
      </c>
      <c r="E5" s="40">
        <f t="shared" si="1"/>
        <v>4.1666666666666664E-2</v>
      </c>
      <c r="F5" s="6">
        <f t="shared" si="2"/>
        <v>0.49444444444444446</v>
      </c>
      <c r="G5" s="7">
        <f t="shared" si="3"/>
        <v>0.4527777778</v>
      </c>
      <c r="H5" s="8">
        <v>0.33333333333333331</v>
      </c>
      <c r="I5" s="9">
        <f t="shared" si="4"/>
        <v>0.11944444446666669</v>
      </c>
      <c r="J5" s="10">
        <v>0</v>
      </c>
      <c r="K5" s="11">
        <f t="shared" si="5"/>
        <v>0.48861111114</v>
      </c>
      <c r="L5" s="12"/>
      <c r="O5" s="19" t="s">
        <v>28</v>
      </c>
      <c r="P5" t="s">
        <v>21</v>
      </c>
    </row>
    <row r="6" spans="1:22" x14ac:dyDescent="0.25">
      <c r="A6" s="42"/>
      <c r="B6" s="4">
        <f t="shared" si="0"/>
        <v>42839</v>
      </c>
      <c r="C6" s="5">
        <v>0.22916666666666666</v>
      </c>
      <c r="D6" s="5">
        <v>0.77013888888888893</v>
      </c>
      <c r="E6" s="40">
        <f t="shared" si="1"/>
        <v>4.1666666666666664E-2</v>
      </c>
      <c r="F6" s="20">
        <f t="shared" si="2"/>
        <v>0.5409722222222223</v>
      </c>
      <c r="G6" s="14">
        <f t="shared" si="3"/>
        <v>0.49930555560000001</v>
      </c>
      <c r="H6" s="8">
        <v>0.33333333333333331</v>
      </c>
      <c r="I6" s="9">
        <f t="shared" si="4"/>
        <v>0.16597222226666669</v>
      </c>
      <c r="J6" s="10">
        <v>0</v>
      </c>
      <c r="K6" s="11">
        <f t="shared" si="5"/>
        <v>0.54909722228000002</v>
      </c>
      <c r="L6" s="12"/>
      <c r="O6" s="19" t="s">
        <v>13</v>
      </c>
      <c r="P6" s="29" t="s">
        <v>22</v>
      </c>
      <c r="Q6" s="29"/>
      <c r="R6" s="29"/>
    </row>
    <row r="7" spans="1:22" x14ac:dyDescent="0.25">
      <c r="A7" s="42"/>
      <c r="B7" s="4"/>
      <c r="C7" s="21"/>
      <c r="D7" s="21"/>
      <c r="E7" s="40"/>
      <c r="F7" s="6" t="s">
        <v>11</v>
      </c>
      <c r="G7" s="33">
        <f>SUM(G2:G6)</f>
        <v>2.1812500000999999</v>
      </c>
      <c r="H7" s="22">
        <f>SUM(H2:H6)</f>
        <v>1.6666666666666665</v>
      </c>
      <c r="I7" s="41">
        <f>G7-H7</f>
        <v>0.5145833334333334</v>
      </c>
      <c r="J7" s="24"/>
      <c r="K7" s="11"/>
      <c r="L7" s="12"/>
      <c r="O7" s="19" t="s">
        <v>13</v>
      </c>
      <c r="P7" s="38" t="s">
        <v>15</v>
      </c>
      <c r="Q7" s="38"/>
      <c r="R7" s="38"/>
    </row>
    <row r="8" spans="1:22" x14ac:dyDescent="0.25">
      <c r="A8" s="42"/>
      <c r="B8" s="4">
        <f>SUM(B6+1)</f>
        <v>42840</v>
      </c>
      <c r="C8" s="5">
        <v>0.29166666666666669</v>
      </c>
      <c r="D8" s="5">
        <v>0.49305555555555558</v>
      </c>
      <c r="E8" s="40">
        <f t="shared" si="1"/>
        <v>2.0833333333333332E-2</v>
      </c>
      <c r="F8" s="6">
        <f t="shared" si="2"/>
        <v>0.2013888888888889</v>
      </c>
      <c r="G8" s="7">
        <f t="shared" si="3"/>
        <v>0.1805555556</v>
      </c>
      <c r="H8" s="8"/>
      <c r="I8" s="9"/>
      <c r="J8" s="10">
        <v>1.5</v>
      </c>
      <c r="K8" s="31">
        <f>IF(G8="","",IF(J8=0,G8,G8*J8))</f>
        <v>0.27083333339999999</v>
      </c>
      <c r="L8" s="12"/>
      <c r="O8" s="19" t="s">
        <v>13</v>
      </c>
      <c r="P8" s="25" t="s">
        <v>23</v>
      </c>
      <c r="Q8" s="25"/>
      <c r="R8" s="25"/>
      <c r="S8" s="25"/>
      <c r="T8" s="25"/>
      <c r="U8" s="25"/>
    </row>
    <row r="9" spans="1:22" x14ac:dyDescent="0.25">
      <c r="A9" s="42"/>
      <c r="B9" s="4">
        <f t="shared" si="0"/>
        <v>42841</v>
      </c>
      <c r="C9" s="5">
        <v>0.29166666666666669</v>
      </c>
      <c r="D9" s="5">
        <v>0.5</v>
      </c>
      <c r="E9" s="40">
        <f t="shared" si="1"/>
        <v>2.0833333333333332E-2</v>
      </c>
      <c r="F9" s="13">
        <f>IF(COUNT(D9,C9)=2,MOD(D9-C9,1),"")</f>
        <v>0.20833333333333331</v>
      </c>
      <c r="G9" s="37">
        <f>IF(F9="","",ROUND(F9-E9,10))</f>
        <v>0.1875</v>
      </c>
      <c r="H9" s="15"/>
      <c r="I9" s="16"/>
      <c r="J9" s="17">
        <v>2</v>
      </c>
      <c r="K9" s="31">
        <f t="shared" ref="K9" si="6">IF(G9="","",IF(J9=0,G9,G9*J9))</f>
        <v>0.375</v>
      </c>
      <c r="L9" s="30">
        <f>L2*K10*24</f>
        <v>785.75400004838411</v>
      </c>
      <c r="O9" s="19" t="s">
        <v>29</v>
      </c>
      <c r="P9" t="s">
        <v>24</v>
      </c>
    </row>
    <row r="10" spans="1:22" x14ac:dyDescent="0.25">
      <c r="F10" s="23">
        <f>SUM(F2:F9)</f>
        <v>2.7993055555555557</v>
      </c>
      <c r="G10" s="27">
        <f>SUM(G7:G9)</f>
        <v>2.5493055556999997</v>
      </c>
      <c r="K10" s="36">
        <f>SUM(K2:K9)</f>
        <v>3.0314583335200003</v>
      </c>
      <c r="O10" s="19" t="s">
        <v>13</v>
      </c>
      <c r="P10" s="32" t="s">
        <v>25</v>
      </c>
      <c r="Q10" s="32"/>
    </row>
    <row r="11" spans="1:22" x14ac:dyDescent="0.25">
      <c r="F11" s="18"/>
      <c r="G11" s="18"/>
      <c r="K11" s="23"/>
      <c r="O11" s="19" t="s">
        <v>13</v>
      </c>
      <c r="P11" s="32" t="s">
        <v>26</v>
      </c>
      <c r="Q11" s="32"/>
    </row>
    <row r="12" spans="1:22" x14ac:dyDescent="0.25">
      <c r="F12" s="18"/>
      <c r="G12" s="18"/>
      <c r="O12" s="19" t="s">
        <v>13</v>
      </c>
      <c r="P12" s="34" t="s">
        <v>16</v>
      </c>
      <c r="Q12" s="34"/>
      <c r="R12" s="34"/>
    </row>
    <row r="13" spans="1:22" x14ac:dyDescent="0.25">
      <c r="O13" s="19" t="s">
        <v>28</v>
      </c>
      <c r="P13" t="s">
        <v>17</v>
      </c>
    </row>
    <row r="14" spans="1:22" x14ac:dyDescent="0.25">
      <c r="O14" s="19" t="s">
        <v>13</v>
      </c>
      <c r="P14" s="35" t="s">
        <v>18</v>
      </c>
      <c r="Q14" s="35"/>
    </row>
    <row r="15" spans="1:22" x14ac:dyDescent="0.25">
      <c r="O15" s="19" t="s">
        <v>13</v>
      </c>
      <c r="P15" s="29" t="s">
        <v>27</v>
      </c>
      <c r="Q15" s="29"/>
    </row>
    <row r="27" spans="1:1" x14ac:dyDescent="0.25">
      <c r="A27" s="19"/>
    </row>
    <row r="28" spans="1:1" x14ac:dyDescent="0.25">
      <c r="A28" s="19"/>
    </row>
  </sheetData>
  <mergeCells count="1">
    <mergeCell ref="A2:A9"/>
  </mergeCells>
  <pageMargins left="0.7" right="0.7" top="0.75" bottom="0.75" header="0.3" footer="0.3"/>
  <pageSetup paperSize="9" scale="86" orientation="portrait" r:id="rId1"/>
  <ignoredErrors>
    <ignoredError sqref="G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Tonnie</dc:creator>
  <cp:lastModifiedBy>Geert Vandenhende</cp:lastModifiedBy>
  <cp:lastPrinted>2017-04-16T14:57:09Z</cp:lastPrinted>
  <dcterms:created xsi:type="dcterms:W3CDTF">2017-04-16T13:35:59Z</dcterms:created>
  <dcterms:modified xsi:type="dcterms:W3CDTF">2017-04-25T08:54:09Z</dcterms:modified>
</cp:coreProperties>
</file>