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4240" windowHeight="12495" activeTab="1"/>
  </bookViews>
  <sheets>
    <sheet name="hoofd_tabel" sheetId="1" r:id="rId1"/>
    <sheet name="data" sheetId="2" r:id="rId2"/>
  </sheets>
  <definedNames>
    <definedName name="resultaat">data!$A$5:$Y$11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2" l="1"/>
  <c r="V7" i="2"/>
  <c r="V8" i="2"/>
  <c r="V9" i="2"/>
  <c r="V10" i="2"/>
  <c r="V11" i="2"/>
  <c r="V5" i="2"/>
  <c r="H21" i="2"/>
  <c r="U6" i="2"/>
  <c r="U7" i="2"/>
  <c r="U8" i="2"/>
  <c r="U9" i="2"/>
  <c r="U10" i="2"/>
  <c r="U11" i="2"/>
  <c r="U5" i="2"/>
  <c r="M3" i="1" l="1"/>
  <c r="M4" i="1"/>
  <c r="M5" i="1"/>
  <c r="M6" i="1"/>
  <c r="M7" i="1"/>
  <c r="M8" i="1"/>
  <c r="H3" i="1"/>
  <c r="H4" i="1"/>
  <c r="H5" i="1"/>
  <c r="H6" i="1"/>
  <c r="H7" i="1"/>
  <c r="H8" i="1"/>
  <c r="F3" i="1"/>
  <c r="F4" i="1"/>
  <c r="F5" i="1"/>
  <c r="F6" i="1"/>
  <c r="F7" i="1"/>
  <c r="F8" i="1"/>
  <c r="C3" i="1"/>
  <c r="C4" i="1"/>
  <c r="C5" i="1"/>
  <c r="C6" i="1"/>
  <c r="C7" i="1"/>
  <c r="C8" i="1"/>
  <c r="B3" i="1"/>
  <c r="B4" i="1"/>
  <c r="B5" i="1"/>
  <c r="B6" i="1"/>
  <c r="B7" i="1"/>
  <c r="B8" i="1"/>
  <c r="M2" i="1"/>
  <c r="H2" i="1"/>
  <c r="F2" i="1"/>
  <c r="C2" i="1"/>
  <c r="B2" i="1"/>
  <c r="G2" i="1"/>
</calcChain>
</file>

<file path=xl/sharedStrings.xml><?xml version="1.0" encoding="utf-8"?>
<sst xmlns="http://schemas.openxmlformats.org/spreadsheetml/2006/main" count="138" uniqueCount="43">
  <si>
    <t>Eigenschap: Communicatie</t>
  </si>
  <si>
    <t>Eigenschap: Ingang</t>
  </si>
  <si>
    <t>Eigenschap: IP Klasse</t>
  </si>
  <si>
    <t>Eigenschap: Kanalen</t>
  </si>
  <si>
    <t>Eigenschap:  Max Stroomuitgang</t>
  </si>
  <si>
    <t>Eigenschap: Opties</t>
  </si>
  <si>
    <t>Eigenschap: Programmafunctie</t>
  </si>
  <si>
    <t>Eigenschap: PV Nauwkeurigheid</t>
  </si>
  <si>
    <t>Eigenschap: Regelfunctie</t>
  </si>
  <si>
    <t>DIN rail</t>
  </si>
  <si>
    <t>1 regelkring</t>
  </si>
  <si>
    <t>2 regelkringen</t>
  </si>
  <si>
    <t>3 regelkringen</t>
  </si>
  <si>
    <t>&gt; 3 regelkringen</t>
  </si>
  <si>
    <t>IP20</t>
  </si>
  <si>
    <t>IP65</t>
  </si>
  <si>
    <t>IP66</t>
  </si>
  <si>
    <t>NEMA 12</t>
  </si>
  <si>
    <t>Aan/Uit</t>
  </si>
  <si>
    <t>PID</t>
  </si>
  <si>
    <t>VP</t>
  </si>
  <si>
    <t>Cascade</t>
  </si>
  <si>
    <t>x</t>
  </si>
  <si>
    <t>Eigenschap: Paneel grootte (DIN)</t>
  </si>
  <si>
    <t>Eigenschap: Regelkringen</t>
  </si>
  <si>
    <t>Eigenschap: Voedingsspanning</t>
  </si>
  <si>
    <t>1/32 DIN</t>
  </si>
  <si>
    <t>1/16 DIN</t>
  </si>
  <si>
    <t>1/4 DIN</t>
  </si>
  <si>
    <t>1/8 DIN</t>
  </si>
  <si>
    <t>IP20|IP65</t>
  </si>
  <si>
    <t>24Vdc/ac|85-264Vac</t>
  </si>
  <si>
    <t>24Vdc/ac</t>
  </si>
  <si>
    <t>85-264Vac</t>
  </si>
  <si>
    <t>Aan/Uit|PID|VP|Cascade</t>
  </si>
  <si>
    <t>Aan/Uit|PID|VP</t>
  </si>
  <si>
    <t>DATA INPUT EIGENSCHAPPEN</t>
  </si>
  <si>
    <t>PRODUCT ID</t>
  </si>
  <si>
    <t>RESULTAAT: OUTPUT EIGENSCHAPPEN</t>
  </si>
  <si>
    <t>In de tab “data” staan producten met de daarbij behorende eigenschappen, in sommige gevallen heeft een product bij een eigenschap meerdere opties. Al deze eigenschappen heb ik in een grote database ondergebracht.</t>
  </si>
  <si>
    <t xml:space="preserve">In de tab “data” heb ik een tabel met de naam "DATA INPUT EIGENSCHAPPEN" (groen) waarin de diverse eigenschappen worden weergegeven, het resultaat wordt weergegeven in de tabel "RESULTAAT: OUTPUT EIGENSCHAPPEN" (geel). </t>
  </si>
  <si>
    <t xml:space="preserve"> </t>
  </si>
  <si>
    <r>
      <t xml:space="preserve">De verschillende opties per eigenschap worden hier samengevoegd, gescheiden door een "|" teken. </t>
    </r>
    <r>
      <rPr>
        <sz val="11"/>
        <color rgb="FF00B0F0"/>
        <rFont val="Calibri"/>
        <family val="2"/>
        <scheme val="minor"/>
      </rPr>
      <t>Dit resultaat moet dan middels een lookup functie of iets dergelijks worden weergegeven in de tab "hoofd_tabel</t>
    </r>
    <r>
      <rPr>
        <sz val="11"/>
        <color theme="1"/>
        <rFont val="Calibri"/>
        <family val="2"/>
        <scheme val="minor"/>
      </rPr>
      <t>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</si>
</sst>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E3E3E"/>
      <name val="Tahoma"/>
      <family val="2"/>
    </font>
    <font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indent="2"/>
    </xf>
    <xf numFmtId="0" fontId="4" fillId="0" borderId="0" xfId="0" applyFont="1"/>
    <xf numFmtId="0" fontId="0" fillId="4" borderId="0" xfId="0" applyFill="1" applyBorder="1" applyAlignment="1">
      <alignment wrapText="1"/>
    </xf>
    <xf numFmtId="0" fontId="2" fillId="3" borderId="2" xfId="2" applyBorder="1" applyAlignment="1">
      <alignment horizontal="center"/>
    </xf>
    <xf numFmtId="0" fontId="2" fillId="3" borderId="3" xfId="2" applyBorder="1" applyAlignment="1">
      <alignment horizontal="center"/>
    </xf>
    <xf numFmtId="0" fontId="2" fillId="3" borderId="4" xfId="2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24"/>
  <sheetViews>
    <sheetView workbookViewId="0">
      <selection activeCell="C2" sqref="C2"/>
    </sheetView>
  </sheetViews>
  <sheetFormatPr defaultRowHeight="15" x14ac:dyDescent="0.25"/>
  <cols>
    <col min="1" max="1" width="11.85546875" style="2" bestFit="1" customWidth="1"/>
    <col min="2" max="2" width="18.28515625" style="2" bestFit="1" customWidth="1"/>
    <col min="3" max="3" width="55.140625" style="2" bestFit="1" customWidth="1"/>
    <col min="4" max="4" width="14" style="2" bestFit="1" customWidth="1"/>
    <col min="5" max="7" width="11.42578125" style="2" bestFit="1" customWidth="1"/>
    <col min="8" max="8" width="19.140625" style="2" bestFit="1" customWidth="1"/>
    <col min="9" max="9" width="16.28515625" style="2" bestFit="1" customWidth="1"/>
    <col min="10" max="10" width="11.42578125" style="2" bestFit="1" customWidth="1"/>
    <col min="11" max="11" width="17.7109375" style="2" customWidth="1"/>
    <col min="12" max="12" width="15.85546875" style="2" bestFit="1" customWidth="1"/>
    <col min="13" max="13" width="23.85546875" style="2" bestFit="1" customWidth="1"/>
    <col min="14" max="16384" width="9.140625" style="2"/>
  </cols>
  <sheetData>
    <row r="1" spans="1:13" ht="30" x14ac:dyDescent="0.25">
      <c r="A1" s="1" t="s">
        <v>37</v>
      </c>
      <c r="B1" s="1" t="s">
        <v>23</v>
      </c>
      <c r="C1" s="1" t="s">
        <v>24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25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s="15" customFormat="1" x14ac:dyDescent="0.25">
      <c r="A2" s="13">
        <v>2132</v>
      </c>
      <c r="B2" s="19" t="str">
        <f t="shared" ref="B2:B8" si="0">IFERROR(VLOOKUP($A2,resultaat,21,0),"")</f>
        <v>1/32 DIN</v>
      </c>
      <c r="C2" s="19" t="str">
        <f t="shared" ref="C2:C8" si="1">IFERROR(VLOOKUP($A2,resultaat,22,0),"")</f>
        <v>1 regelkring</v>
      </c>
      <c r="F2" s="19" t="str">
        <f t="shared" ref="F2:F8" si="2">IFERROR(VLOOKUP($A2,resultaat,23,0),"")</f>
        <v>IP20|IP65</v>
      </c>
      <c r="G2" s="15" t="str">
        <f>IFERROR(VLOOKUP($A2,resultaat,COLUMN()+19,0),"")</f>
        <v/>
      </c>
      <c r="H2" s="19" t="str">
        <f t="shared" ref="H2:H8" si="3">IFERROR(VLOOKUP($A2,resultaat,24,0),"")</f>
        <v>24Vdc/ac|85-264Vac</v>
      </c>
      <c r="M2" s="19" t="str">
        <f t="shared" ref="M2:M8" si="4">IFERROR(VLOOKUP($A2,resultaat,25,0),"")</f>
        <v>Aan/Uit|PID|VP</v>
      </c>
    </row>
    <row r="3" spans="1:13" s="15" customFormat="1" x14ac:dyDescent="0.25">
      <c r="A3" s="13">
        <v>2404</v>
      </c>
      <c r="B3" s="19" t="str">
        <f t="shared" si="0"/>
        <v>1/4 DIN</v>
      </c>
      <c r="C3" s="19" t="str">
        <f t="shared" si="1"/>
        <v>1 regelkring</v>
      </c>
      <c r="F3" s="19" t="str">
        <f t="shared" si="2"/>
        <v>IP20|IP65</v>
      </c>
      <c r="H3" s="19" t="str">
        <f t="shared" si="3"/>
        <v>24Vdc/ac|85-264Vac</v>
      </c>
      <c r="M3" s="19" t="str">
        <f t="shared" si="4"/>
        <v>Aan/Uit|PID|VP</v>
      </c>
    </row>
    <row r="4" spans="1:13" s="15" customFormat="1" x14ac:dyDescent="0.25">
      <c r="A4" s="13">
        <v>2408</v>
      </c>
      <c r="B4" s="19" t="str">
        <f t="shared" si="0"/>
        <v>1/8 DIN</v>
      </c>
      <c r="C4" s="19" t="str">
        <f t="shared" si="1"/>
        <v>1 regelkring</v>
      </c>
      <c r="F4" s="19" t="str">
        <f t="shared" si="2"/>
        <v>IP20|IP65</v>
      </c>
      <c r="H4" s="19" t="str">
        <f t="shared" si="3"/>
        <v>24Vdc/ac|85-264Vac</v>
      </c>
      <c r="M4" s="19" t="str">
        <f t="shared" si="4"/>
        <v>Aan/Uit|PID|VP</v>
      </c>
    </row>
    <row r="5" spans="1:13" s="15" customFormat="1" x14ac:dyDescent="0.25">
      <c r="A5" s="13">
        <v>2416</v>
      </c>
      <c r="B5" s="19" t="str">
        <f t="shared" si="0"/>
        <v>1/16 DIN</v>
      </c>
      <c r="C5" s="19" t="str">
        <f t="shared" si="1"/>
        <v>1 regelkring</v>
      </c>
      <c r="F5" s="19" t="str">
        <f t="shared" si="2"/>
        <v>IP20|IP65</v>
      </c>
      <c r="H5" s="19" t="str">
        <f t="shared" si="3"/>
        <v>24Vdc/ac|85-264Vac</v>
      </c>
      <c r="M5" s="19" t="str">
        <f t="shared" si="4"/>
        <v>Aan/Uit|PID|VP</v>
      </c>
    </row>
    <row r="6" spans="1:13" s="15" customFormat="1" x14ac:dyDescent="0.25">
      <c r="A6" s="13">
        <v>2500</v>
      </c>
      <c r="B6" s="19" t="str">
        <f t="shared" si="0"/>
        <v>DIN rail</v>
      </c>
      <c r="C6" s="19" t="str">
        <f t="shared" si="1"/>
        <v>&gt; 3 regelkringen</v>
      </c>
      <c r="F6" s="19" t="str">
        <f t="shared" si="2"/>
        <v>IP20</v>
      </c>
      <c r="H6" s="19" t="str">
        <f t="shared" si="3"/>
        <v>24Vdc/ac</v>
      </c>
      <c r="M6" s="19" t="str">
        <f t="shared" si="4"/>
        <v>Aan/Uit|PID|VP|Cascade</v>
      </c>
    </row>
    <row r="7" spans="1:13" s="15" customFormat="1" x14ac:dyDescent="0.25">
      <c r="A7" s="13">
        <v>2604</v>
      </c>
      <c r="B7" s="19" t="str">
        <f t="shared" si="0"/>
        <v>1/4 DIN</v>
      </c>
      <c r="C7" s="19" t="str">
        <f t="shared" si="1"/>
        <v>1 regelkring | 2 regelkringen | 3 regelkringen</v>
      </c>
      <c r="F7" s="19" t="str">
        <f t="shared" si="2"/>
        <v>IP20|IP65</v>
      </c>
      <c r="H7" s="19" t="str">
        <f t="shared" si="3"/>
        <v>24Vdc/ac|85-264Vac</v>
      </c>
      <c r="M7" s="19" t="str">
        <f t="shared" si="4"/>
        <v>Aan/Uit|PID|VP|Cascade</v>
      </c>
    </row>
    <row r="8" spans="1:13" s="15" customFormat="1" x14ac:dyDescent="0.25">
      <c r="A8" s="13">
        <v>2704</v>
      </c>
      <c r="B8" s="19" t="str">
        <f t="shared" si="0"/>
        <v>1/4 DIN</v>
      </c>
      <c r="C8" s="19" t="str">
        <f t="shared" si="1"/>
        <v>1 regelkring | 2 regelkringen | 3 regelkringen</v>
      </c>
      <c r="F8" s="19" t="str">
        <f t="shared" si="2"/>
        <v>IP20|IP65</v>
      </c>
      <c r="H8" s="19" t="str">
        <f t="shared" si="3"/>
        <v>24Vdc/ac|85-264Vac</v>
      </c>
      <c r="M8" s="19" t="str">
        <f t="shared" si="4"/>
        <v>Aan/Uit|PID|VP|Cascade</v>
      </c>
    </row>
    <row r="9" spans="1:13" s="15" customFormat="1" x14ac:dyDescent="0.25"/>
    <row r="13" spans="1:13" x14ac:dyDescent="0.25">
      <c r="A13" s="17" t="s">
        <v>39</v>
      </c>
    </row>
    <row r="14" spans="1:13" x14ac:dyDescent="0.25">
      <c r="A14"/>
    </row>
    <row r="15" spans="1:13" x14ac:dyDescent="0.25">
      <c r="A15" s="18" t="s">
        <v>40</v>
      </c>
    </row>
    <row r="16" spans="1:13" x14ac:dyDescent="0.25">
      <c r="A16" t="s">
        <v>42</v>
      </c>
    </row>
    <row r="18" spans="1:13" x14ac:dyDescent="0.25">
      <c r="B18" s="14"/>
      <c r="C18" s="14"/>
      <c r="D18" s="15"/>
      <c r="E18" s="15"/>
      <c r="F18" s="16"/>
      <c r="G18" s="15"/>
      <c r="H18" s="16"/>
      <c r="I18" s="15"/>
      <c r="J18" s="15"/>
      <c r="K18" s="15"/>
      <c r="L18" s="15"/>
      <c r="M18" s="16"/>
    </row>
    <row r="24" spans="1:13" x14ac:dyDescent="0.25">
      <c r="A24" s="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Y27"/>
  <sheetViews>
    <sheetView tabSelected="1" topLeftCell="I1" zoomScale="85" zoomScaleNormal="85" workbookViewId="0">
      <selection activeCell="V5" sqref="V5:V11"/>
    </sheetView>
  </sheetViews>
  <sheetFormatPr defaultRowHeight="15" x14ac:dyDescent="0.25"/>
  <cols>
    <col min="1" max="1" width="12.85546875" style="5" bestFit="1" customWidth="1"/>
    <col min="2" max="3" width="8.85546875" style="5" bestFit="1" customWidth="1"/>
    <col min="4" max="5" width="7.85546875" style="5" bestFit="1" customWidth="1"/>
    <col min="6" max="6" width="8.140625" style="5" bestFit="1" customWidth="1"/>
    <col min="7" max="7" width="11.42578125" style="5" bestFit="1" customWidth="1"/>
    <col min="8" max="9" width="13.85546875" style="5" bestFit="1" customWidth="1"/>
    <col min="10" max="10" width="15.28515625" style="5" bestFit="1" customWidth="1"/>
    <col min="11" max="13" width="4.7109375" style="5" bestFit="1" customWidth="1"/>
    <col min="14" max="14" width="9" style="5" bestFit="1" customWidth="1"/>
    <col min="15" max="16" width="13.7109375" style="5" customWidth="1"/>
    <col min="17" max="17" width="8" style="5" bestFit="1" customWidth="1"/>
    <col min="18" max="18" width="4" style="5" bestFit="1" customWidth="1"/>
    <col min="19" max="19" width="3.42578125" style="5" bestFit="1" customWidth="1"/>
    <col min="20" max="20" width="8.140625" style="5" bestFit="1" customWidth="1"/>
    <col min="21" max="21" width="12.42578125" style="5" customWidth="1"/>
    <col min="22" max="22" width="57.140625" bestFit="1" customWidth="1"/>
    <col min="23" max="23" width="21.140625" bestFit="1" customWidth="1"/>
    <col min="24" max="24" width="30.5703125" bestFit="1" customWidth="1"/>
    <col min="25" max="25" width="24.7109375" bestFit="1" customWidth="1"/>
  </cols>
  <sheetData>
    <row r="1" spans="1:25" ht="15.75" thickBot="1" x14ac:dyDescent="0.3"/>
    <row r="2" spans="1:25" x14ac:dyDescent="0.25">
      <c r="B2" s="24" t="s">
        <v>36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20" t="s">
        <v>38</v>
      </c>
      <c r="V2" s="21"/>
      <c r="W2" s="21"/>
      <c r="X2" s="21"/>
      <c r="Y2" s="22"/>
    </row>
    <row r="3" spans="1:25" s="11" customFormat="1" ht="33.75" customHeight="1" x14ac:dyDescent="0.25">
      <c r="A3" s="7"/>
      <c r="B3" s="23" t="s">
        <v>23</v>
      </c>
      <c r="C3" s="23"/>
      <c r="D3" s="23"/>
      <c r="E3" s="23"/>
      <c r="F3" s="23"/>
      <c r="G3" s="23" t="s">
        <v>24</v>
      </c>
      <c r="H3" s="23"/>
      <c r="I3" s="23"/>
      <c r="J3" s="23"/>
      <c r="K3" s="23" t="s">
        <v>2</v>
      </c>
      <c r="L3" s="23"/>
      <c r="M3" s="23"/>
      <c r="N3" s="23"/>
      <c r="O3" s="23" t="s">
        <v>25</v>
      </c>
      <c r="P3" s="23"/>
      <c r="Q3" s="23" t="s">
        <v>8</v>
      </c>
      <c r="R3" s="23"/>
      <c r="S3" s="23"/>
      <c r="T3" s="23"/>
      <c r="U3" s="12" t="s">
        <v>23</v>
      </c>
      <c r="V3" s="12" t="s">
        <v>24</v>
      </c>
      <c r="W3" s="12" t="s">
        <v>2</v>
      </c>
      <c r="X3" s="12" t="s">
        <v>25</v>
      </c>
      <c r="Y3" s="12" t="s">
        <v>8</v>
      </c>
    </row>
    <row r="4" spans="1:25" ht="18" customHeight="1" x14ac:dyDescent="0.25">
      <c r="A4" s="6" t="s">
        <v>37</v>
      </c>
      <c r="B4" s="10" t="s">
        <v>26</v>
      </c>
      <c r="C4" s="10" t="s">
        <v>27</v>
      </c>
      <c r="D4" s="3" t="s">
        <v>29</v>
      </c>
      <c r="E4" s="3" t="s">
        <v>28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32</v>
      </c>
      <c r="P4" s="3" t="s">
        <v>33</v>
      </c>
      <c r="Q4" s="3" t="s">
        <v>18</v>
      </c>
      <c r="R4" s="3" t="s">
        <v>19</v>
      </c>
      <c r="S4" s="3" t="s">
        <v>20</v>
      </c>
      <c r="T4" s="3" t="s">
        <v>21</v>
      </c>
      <c r="U4" s="8"/>
      <c r="V4" s="3"/>
      <c r="W4" s="9"/>
      <c r="X4" s="9"/>
      <c r="Y4" s="9"/>
    </row>
    <row r="5" spans="1:25" x14ac:dyDescent="0.25">
      <c r="A5" s="7">
        <v>2132</v>
      </c>
      <c r="B5" s="4" t="s">
        <v>22</v>
      </c>
      <c r="C5" s="4"/>
      <c r="D5" s="4"/>
      <c r="E5" s="4"/>
      <c r="F5" s="4"/>
      <c r="G5" s="4" t="s">
        <v>22</v>
      </c>
      <c r="H5" s="4"/>
      <c r="I5" s="4"/>
      <c r="J5" s="4"/>
      <c r="K5" s="4" t="s">
        <v>22</v>
      </c>
      <c r="L5" s="4" t="s">
        <v>22</v>
      </c>
      <c r="M5" s="4"/>
      <c r="N5" s="4"/>
      <c r="O5" s="4" t="s">
        <v>22</v>
      </c>
      <c r="P5" s="4" t="s">
        <v>22</v>
      </c>
      <c r="Q5" s="4" t="s">
        <v>22</v>
      </c>
      <c r="R5" s="4" t="s">
        <v>22</v>
      </c>
      <c r="S5" s="4"/>
      <c r="T5" s="4"/>
      <c r="U5" s="27" t="str">
        <f>INDEX($B$4:$F$4,,MATCH("x",$B5:$F5,0))</f>
        <v>1/32 DIN</v>
      </c>
      <c r="V5" s="27" t="str">
        <f>IF(G5="x",G$4,"")&amp;IF(H5="x",IF(COUNTIF(G5:H5,"x")=1,H$4," | "&amp;H$4),"")&amp;IF(I5="x",IF(COUNTIF(G5:I5,"x")=1,I$4," | "&amp;I$4),"")&amp;IF(J5="x",IF(COUNTIF(G5:J5,"x")=1,J$4," | "&amp;J$4),"")</f>
        <v>1 regelkring</v>
      </c>
      <c r="W5" s="9" t="s">
        <v>30</v>
      </c>
      <c r="X5" s="9" t="s">
        <v>31</v>
      </c>
      <c r="Y5" s="9" t="s">
        <v>35</v>
      </c>
    </row>
    <row r="6" spans="1:25" x14ac:dyDescent="0.25">
      <c r="A6" s="7">
        <v>2404</v>
      </c>
      <c r="B6" s="4"/>
      <c r="C6" s="4"/>
      <c r="D6" s="4"/>
      <c r="E6" s="4" t="s">
        <v>22</v>
      </c>
      <c r="F6" s="4"/>
      <c r="G6" s="4" t="s">
        <v>22</v>
      </c>
      <c r="H6" s="4"/>
      <c r="I6" s="4"/>
      <c r="J6" s="4"/>
      <c r="K6" s="4" t="s">
        <v>22</v>
      </c>
      <c r="L6" s="4" t="s">
        <v>22</v>
      </c>
      <c r="M6" s="4"/>
      <c r="N6" s="4"/>
      <c r="O6" s="4" t="s">
        <v>22</v>
      </c>
      <c r="P6" s="4" t="s">
        <v>22</v>
      </c>
      <c r="Q6" s="4" t="s">
        <v>22</v>
      </c>
      <c r="R6" s="4" t="s">
        <v>22</v>
      </c>
      <c r="S6" s="4" t="s">
        <v>22</v>
      </c>
      <c r="T6" s="4"/>
      <c r="U6" s="27" t="str">
        <f t="shared" ref="U6:U11" si="0">INDEX($B$4:$F$4,,MATCH("x",$B6:$F6,0))</f>
        <v>1/4 DIN</v>
      </c>
      <c r="V6" s="27" t="str">
        <f t="shared" ref="V6:V11" si="1">IF(G6="x",G$4,"")&amp;IF(H6="x",IF(COUNTIF(G6:H6,"x")=1,H$4," | "&amp;H$4),"")&amp;IF(I6="x",IF(COUNTIF(G6:I6,"x")=1,I$4," | "&amp;I$4),"")&amp;IF(J6="x",IF(COUNTIF(G6:J6,"x")=1,J$4," | "&amp;J$4),"")</f>
        <v>1 regelkring</v>
      </c>
      <c r="W6" s="9" t="s">
        <v>30</v>
      </c>
      <c r="X6" s="9" t="s">
        <v>31</v>
      </c>
      <c r="Y6" s="9" t="s">
        <v>35</v>
      </c>
    </row>
    <row r="7" spans="1:25" x14ac:dyDescent="0.25">
      <c r="A7" s="7">
        <v>2408</v>
      </c>
      <c r="B7" s="4"/>
      <c r="C7" s="4"/>
      <c r="D7" s="4" t="s">
        <v>22</v>
      </c>
      <c r="E7" s="4"/>
      <c r="F7" s="4"/>
      <c r="G7" s="4" t="s">
        <v>22</v>
      </c>
      <c r="H7" s="4"/>
      <c r="I7" s="4"/>
      <c r="J7" s="4"/>
      <c r="K7" s="4" t="s">
        <v>22</v>
      </c>
      <c r="L7" s="4" t="s">
        <v>22</v>
      </c>
      <c r="M7" s="4"/>
      <c r="N7" s="4"/>
      <c r="O7" s="4" t="s">
        <v>22</v>
      </c>
      <c r="P7" s="4" t="s">
        <v>22</v>
      </c>
      <c r="Q7" s="4" t="s">
        <v>22</v>
      </c>
      <c r="R7" s="4" t="s">
        <v>22</v>
      </c>
      <c r="S7" s="4" t="s">
        <v>22</v>
      </c>
      <c r="T7" s="4"/>
      <c r="U7" s="27" t="str">
        <f t="shared" si="0"/>
        <v>1/8 DIN</v>
      </c>
      <c r="V7" s="27" t="str">
        <f t="shared" si="1"/>
        <v>1 regelkring</v>
      </c>
      <c r="W7" s="9" t="s">
        <v>30</v>
      </c>
      <c r="X7" s="9" t="s">
        <v>31</v>
      </c>
      <c r="Y7" s="9" t="s">
        <v>35</v>
      </c>
    </row>
    <row r="8" spans="1:25" x14ac:dyDescent="0.25">
      <c r="A8" s="7">
        <v>2416</v>
      </c>
      <c r="B8" s="4"/>
      <c r="C8" s="4" t="s">
        <v>22</v>
      </c>
      <c r="D8" s="4"/>
      <c r="E8" s="4"/>
      <c r="F8" s="4"/>
      <c r="G8" s="4" t="s">
        <v>22</v>
      </c>
      <c r="H8" s="4"/>
      <c r="I8" s="4"/>
      <c r="J8" s="4"/>
      <c r="K8" s="4" t="s">
        <v>22</v>
      </c>
      <c r="L8" s="4" t="s">
        <v>22</v>
      </c>
      <c r="M8" s="4"/>
      <c r="N8" s="4"/>
      <c r="O8" s="4" t="s">
        <v>22</v>
      </c>
      <c r="P8" s="4" t="s">
        <v>22</v>
      </c>
      <c r="Q8" s="4" t="s">
        <v>22</v>
      </c>
      <c r="R8" s="4" t="s">
        <v>22</v>
      </c>
      <c r="S8" s="4" t="s">
        <v>22</v>
      </c>
      <c r="T8" s="4"/>
      <c r="U8" s="27" t="str">
        <f t="shared" si="0"/>
        <v>1/16 DIN</v>
      </c>
      <c r="V8" s="27" t="str">
        <f t="shared" si="1"/>
        <v>1 regelkring</v>
      </c>
      <c r="W8" s="9" t="s">
        <v>30</v>
      </c>
      <c r="X8" s="9" t="s">
        <v>31</v>
      </c>
      <c r="Y8" s="9" t="s">
        <v>35</v>
      </c>
    </row>
    <row r="9" spans="1:25" x14ac:dyDescent="0.25">
      <c r="A9" s="7">
        <v>2500</v>
      </c>
      <c r="B9" s="4"/>
      <c r="C9" s="4"/>
      <c r="D9" s="4"/>
      <c r="E9" s="4"/>
      <c r="F9" s="4" t="s">
        <v>22</v>
      </c>
      <c r="G9" s="4"/>
      <c r="H9" s="4"/>
      <c r="I9" s="4"/>
      <c r="J9" s="4" t="s">
        <v>22</v>
      </c>
      <c r="K9" s="4" t="s">
        <v>22</v>
      </c>
      <c r="L9" s="4"/>
      <c r="M9" s="4"/>
      <c r="N9" s="4"/>
      <c r="O9" s="4" t="s">
        <v>22</v>
      </c>
      <c r="P9" s="4"/>
      <c r="Q9" s="4" t="s">
        <v>22</v>
      </c>
      <c r="R9" s="4" t="s">
        <v>22</v>
      </c>
      <c r="S9" s="4" t="s">
        <v>22</v>
      </c>
      <c r="T9" s="4" t="s">
        <v>22</v>
      </c>
      <c r="U9" s="27" t="str">
        <f t="shared" si="0"/>
        <v>DIN rail</v>
      </c>
      <c r="V9" s="27" t="str">
        <f t="shared" si="1"/>
        <v>&gt; 3 regelkringen</v>
      </c>
      <c r="W9" s="9" t="s">
        <v>14</v>
      </c>
      <c r="X9" s="9" t="s">
        <v>32</v>
      </c>
      <c r="Y9" s="9" t="s">
        <v>34</v>
      </c>
    </row>
    <row r="10" spans="1:25" x14ac:dyDescent="0.25">
      <c r="A10" s="7">
        <v>2604</v>
      </c>
      <c r="B10" s="4"/>
      <c r="C10" s="4"/>
      <c r="D10" s="4"/>
      <c r="E10" s="4" t="s">
        <v>22</v>
      </c>
      <c r="F10" s="4"/>
      <c r="G10" s="4" t="s">
        <v>22</v>
      </c>
      <c r="H10" s="4" t="s">
        <v>22</v>
      </c>
      <c r="I10" s="4" t="s">
        <v>22</v>
      </c>
      <c r="J10" s="4"/>
      <c r="K10" s="4" t="s">
        <v>22</v>
      </c>
      <c r="L10" s="4" t="s">
        <v>22</v>
      </c>
      <c r="M10" s="4"/>
      <c r="N10" s="4"/>
      <c r="O10" s="4" t="s">
        <v>22</v>
      </c>
      <c r="P10" s="4" t="s">
        <v>22</v>
      </c>
      <c r="Q10" s="4" t="s">
        <v>22</v>
      </c>
      <c r="R10" s="4" t="s">
        <v>22</v>
      </c>
      <c r="S10" s="4" t="s">
        <v>22</v>
      </c>
      <c r="T10" s="4" t="s">
        <v>22</v>
      </c>
      <c r="U10" s="27" t="str">
        <f t="shared" si="0"/>
        <v>1/4 DIN</v>
      </c>
      <c r="V10" s="27" t="str">
        <f t="shared" si="1"/>
        <v>1 regelkring | 2 regelkringen | 3 regelkringen</v>
      </c>
      <c r="W10" s="9" t="s">
        <v>30</v>
      </c>
      <c r="X10" s="9" t="s">
        <v>31</v>
      </c>
      <c r="Y10" s="9" t="s">
        <v>34</v>
      </c>
    </row>
    <row r="11" spans="1:25" x14ac:dyDescent="0.25">
      <c r="A11" s="7">
        <v>2704</v>
      </c>
      <c r="B11" s="4"/>
      <c r="C11" s="4"/>
      <c r="D11" s="4"/>
      <c r="E11" s="4" t="s">
        <v>22</v>
      </c>
      <c r="F11" s="4"/>
      <c r="G11" s="4" t="s">
        <v>22</v>
      </c>
      <c r="H11" s="4" t="s">
        <v>22</v>
      </c>
      <c r="I11" s="4" t="s">
        <v>22</v>
      </c>
      <c r="J11" s="4"/>
      <c r="K11" s="4" t="s">
        <v>22</v>
      </c>
      <c r="L11" s="4" t="s">
        <v>22</v>
      </c>
      <c r="M11" s="4"/>
      <c r="N11" s="4"/>
      <c r="O11" s="4" t="s">
        <v>22</v>
      </c>
      <c r="P11" s="4" t="s">
        <v>22</v>
      </c>
      <c r="Q11" s="4" t="s">
        <v>22</v>
      </c>
      <c r="R11" s="4" t="s">
        <v>22</v>
      </c>
      <c r="S11" s="4" t="s">
        <v>22</v>
      </c>
      <c r="T11" s="4" t="s">
        <v>22</v>
      </c>
      <c r="U11" s="27" t="str">
        <f t="shared" si="0"/>
        <v>1/4 DIN</v>
      </c>
      <c r="V11" s="27" t="str">
        <f t="shared" si="1"/>
        <v>1 regelkring | 2 regelkringen | 3 regelkringen</v>
      </c>
      <c r="W11" s="9" t="s">
        <v>30</v>
      </c>
      <c r="X11" s="9" t="s">
        <v>31</v>
      </c>
      <c r="Y11" s="9" t="s">
        <v>34</v>
      </c>
    </row>
    <row r="13" spans="1:25" x14ac:dyDescent="0.25">
      <c r="V13" s="5"/>
      <c r="W13" s="5"/>
      <c r="X13" s="5"/>
      <c r="Y13" s="5"/>
    </row>
    <row r="15" spans="1:25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5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x14ac:dyDescent="0.25">
      <c r="B17"/>
      <c r="C17"/>
      <c r="D17"/>
      <c r="E17"/>
      <c r="F17"/>
      <c r="G17"/>
      <c r="H17"/>
      <c r="I17" s="17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5">
      <c r="A19"/>
      <c r="B19"/>
      <c r="C19"/>
      <c r="D19"/>
      <c r="E19"/>
      <c r="F19"/>
      <c r="G19"/>
      <c r="H19"/>
      <c r="I19" s="18"/>
      <c r="J19"/>
      <c r="K19"/>
      <c r="L19"/>
      <c r="M19"/>
      <c r="N19"/>
      <c r="O19"/>
      <c r="P19"/>
      <c r="Q19"/>
      <c r="R19"/>
      <c r="S19"/>
      <c r="T19"/>
      <c r="U19"/>
    </row>
    <row r="20" spans="1:2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x14ac:dyDescent="0.25">
      <c r="A21"/>
      <c r="B21"/>
      <c r="C21"/>
      <c r="D21"/>
      <c r="E21"/>
      <c r="F21"/>
      <c r="G21"/>
      <c r="H21" t="str">
        <f>CHAR(124)</f>
        <v>|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x14ac:dyDescent="0.25">
      <c r="A22" s="17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x14ac:dyDescent="0.25">
      <c r="A24" s="18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x14ac:dyDescent="0.25">
      <c r="H26"/>
      <c r="I26"/>
      <c r="J26"/>
      <c r="K26"/>
      <c r="L26"/>
      <c r="M26"/>
      <c r="N26"/>
      <c r="O26" t="s">
        <v>41</v>
      </c>
      <c r="P26"/>
      <c r="Q26"/>
      <c r="R26"/>
      <c r="S26"/>
      <c r="T26"/>
      <c r="U26"/>
    </row>
    <row r="27" spans="1:21" x14ac:dyDescent="0.25">
      <c r="I27"/>
      <c r="J27"/>
      <c r="K27"/>
      <c r="L27"/>
      <c r="M27"/>
      <c r="N27"/>
      <c r="O27"/>
      <c r="P27"/>
      <c r="Q27"/>
      <c r="R27"/>
      <c r="S27"/>
      <c r="T27"/>
      <c r="U27"/>
    </row>
  </sheetData>
  <mergeCells count="7">
    <mergeCell ref="U2:Y2"/>
    <mergeCell ref="B3:F3"/>
    <mergeCell ref="G3:J3"/>
    <mergeCell ref="O3:P3"/>
    <mergeCell ref="Q3:T3"/>
    <mergeCell ref="K3:N3"/>
    <mergeCell ref="B2:T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hoofd_tabel</vt:lpstr>
      <vt:lpstr>data</vt:lpstr>
      <vt:lpstr>resultaat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Goossens</dc:creator>
  <cp:lastModifiedBy>Geert Vandenhende</cp:lastModifiedBy>
  <dcterms:created xsi:type="dcterms:W3CDTF">2017-12-08T07:47:48Z</dcterms:created>
  <dcterms:modified xsi:type="dcterms:W3CDTF">2017-12-10T12:34:55Z</dcterms:modified>
</cp:coreProperties>
</file>