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en\Desktop\"/>
    </mc:Choice>
  </mc:AlternateContent>
  <xr:revisionPtr revIDLastSave="0" documentId="13_ncr:40001_{5B36D947-D367-4FF8-9995-D5EDFE382FD4}" xr6:coauthVersionLast="32" xr6:coauthVersionMax="32" xr10:uidLastSave="{00000000-0000-0000-0000-000000000000}"/>
  <bookViews>
    <workbookView xWindow="0" yWindow="0" windowWidth="23040" windowHeight="9072"/>
  </bookViews>
  <sheets>
    <sheet name="Input" sheetId="1" r:id="rId1"/>
    <sheet name="Klanten" sheetId="2" r:id="rId2"/>
    <sheet name="Factuur-sjabloon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D22" i="3"/>
  <c r="F22" i="3" s="1"/>
  <c r="D21" i="3"/>
  <c r="F21" i="3" s="1"/>
  <c r="D20" i="3"/>
  <c r="F20" i="3" s="1"/>
  <c r="D19" i="3"/>
  <c r="F19" i="3" s="1"/>
  <c r="F6" i="3"/>
  <c r="L7" i="1"/>
  <c r="L8" i="1"/>
  <c r="L9" i="1"/>
  <c r="L10" i="1"/>
  <c r="L11" i="1"/>
  <c r="L12" i="1"/>
  <c r="L13" i="1"/>
  <c r="L14" i="1"/>
  <c r="L15" i="1"/>
  <c r="L6" i="1"/>
  <c r="K7" i="1"/>
  <c r="K8" i="1"/>
  <c r="K9" i="1"/>
  <c r="K10" i="1"/>
  <c r="K11" i="1"/>
  <c r="K12" i="1"/>
  <c r="K13" i="1"/>
  <c r="K14" i="1"/>
  <c r="K15" i="1"/>
  <c r="K6" i="1"/>
  <c r="E7" i="1" l="1"/>
  <c r="F7" i="1"/>
  <c r="G7" i="1"/>
  <c r="H7" i="1"/>
  <c r="E8" i="1"/>
  <c r="F8" i="1"/>
  <c r="G8" i="1"/>
  <c r="H8" i="1"/>
  <c r="E9" i="1"/>
  <c r="F9" i="1"/>
  <c r="G9" i="1"/>
  <c r="H9" i="1"/>
  <c r="E10" i="1"/>
  <c r="F10" i="1"/>
  <c r="G10" i="1"/>
  <c r="H10" i="1"/>
  <c r="E11" i="1"/>
  <c r="F11" i="1"/>
  <c r="G11" i="1"/>
  <c r="H11" i="1"/>
  <c r="E12" i="1"/>
  <c r="F12" i="1"/>
  <c r="G12" i="1"/>
  <c r="H12" i="1"/>
  <c r="E13" i="1"/>
  <c r="F13" i="1"/>
  <c r="G13" i="1"/>
  <c r="H13" i="1"/>
  <c r="E14" i="1"/>
  <c r="F14" i="1"/>
  <c r="G14" i="1"/>
  <c r="H14" i="1"/>
  <c r="E15" i="1"/>
  <c r="F15" i="1"/>
  <c r="G15" i="1"/>
  <c r="H15" i="1"/>
  <c r="H6" i="1"/>
  <c r="G6" i="1"/>
  <c r="F6" i="1"/>
  <c r="E6" i="1"/>
  <c r="F7" i="3"/>
  <c r="F33" i="3" l="1"/>
  <c r="F37" i="3" s="1"/>
  <c r="E10" i="3" l="1"/>
  <c r="E12" i="3"/>
  <c r="E11" i="3"/>
</calcChain>
</file>

<file path=xl/sharedStrings.xml><?xml version="1.0" encoding="utf-8"?>
<sst xmlns="http://schemas.openxmlformats.org/spreadsheetml/2006/main" count="89" uniqueCount="75">
  <si>
    <t>Factuurnummer</t>
  </si>
  <si>
    <t>klant</t>
  </si>
  <si>
    <t>aantal producten</t>
  </si>
  <si>
    <t>categorienummer</t>
  </si>
  <si>
    <t>totaal factuurbedrag</t>
  </si>
  <si>
    <t>Klantnummer</t>
  </si>
  <si>
    <t>naam</t>
  </si>
  <si>
    <t>adres</t>
  </si>
  <si>
    <t>voornaam</t>
  </si>
  <si>
    <t>gemeente</t>
  </si>
  <si>
    <t>Jan</t>
  </si>
  <si>
    <t>Piet</t>
  </si>
  <si>
    <t>Pol</t>
  </si>
  <si>
    <t>Magda</t>
  </si>
  <si>
    <t>Ronny</t>
  </si>
  <si>
    <t>Voornaam</t>
  </si>
  <si>
    <t>Naam</t>
  </si>
  <si>
    <t>De panne</t>
  </si>
  <si>
    <t>Koksijde</t>
  </si>
  <si>
    <t>Oostende</t>
  </si>
  <si>
    <t>Waregem</t>
  </si>
  <si>
    <t>Gent</t>
  </si>
  <si>
    <t>Meerlaanstraat 1</t>
  </si>
  <si>
    <t>Meerlaanstraat 2</t>
  </si>
  <si>
    <t>Meerlaanstraat 3</t>
  </si>
  <si>
    <t>Meerlaanstraat 4</t>
  </si>
  <si>
    <t>Meerlaanstraat 5</t>
  </si>
  <si>
    <t>de Jong</t>
  </si>
  <si>
    <t>Jansen</t>
  </si>
  <si>
    <t>de Vries</t>
  </si>
  <si>
    <t>van de Berg</t>
  </si>
  <si>
    <t>Bakker</t>
  </si>
  <si>
    <t>FACTUUR</t>
  </si>
  <si>
    <t>Maand</t>
  </si>
  <si>
    <t>MAART</t>
  </si>
  <si>
    <t>DATUM</t>
  </si>
  <si>
    <t>KLANTNUMMER</t>
  </si>
  <si>
    <t>UITERSTE BETALING</t>
  </si>
  <si>
    <t>Factuur aan</t>
  </si>
  <si>
    <t>Beschrijving</t>
  </si>
  <si>
    <t>Aantal</t>
  </si>
  <si>
    <t>Prijs</t>
  </si>
  <si>
    <t>Totaal</t>
  </si>
  <si>
    <t>[42]</t>
  </si>
  <si>
    <t>Voorwaarden</t>
  </si>
  <si>
    <t>Subtotaal</t>
  </si>
  <si>
    <t>1. Al onze facturen zijn betaalbaar contant en zonder korting.</t>
  </si>
  <si>
    <t>Voor de rekeningen na 10 dagen NIET betaald zal een intrest van 8% en</t>
  </si>
  <si>
    <t>per jaar aangerekend worden, verhooogd met de inningskosten - alle</t>
  </si>
  <si>
    <t>taksen ten laste van de cliënt. De rechtbank van koophandel te Veurne</t>
  </si>
  <si>
    <t>TOTAAL</t>
  </si>
  <si>
    <t>alleen bevoegd om uitspraak te doen in geschillen. In geval van</t>
  </si>
  <si>
    <t xml:space="preserve">rechtsvervolging zal de nog te betalen som verhoogdt worden met 15% </t>
  </si>
  <si>
    <t>met een minimum van 25€</t>
  </si>
  <si>
    <t>2. Alle prijzen zijn inclusief btw</t>
  </si>
  <si>
    <t>Zijn er vragen over deze factuur? Contacteer ons hier</t>
  </si>
  <si>
    <t>[051/ 57 09 03, www.TraiteurBastoen.be]</t>
  </si>
  <si>
    <t>Bedrijfnaam</t>
  </si>
  <si>
    <t>Straatnaam bedrijf</t>
  </si>
  <si>
    <t>Gemeente bedrijf</t>
  </si>
  <si>
    <t>Telefoon bedrijf</t>
  </si>
  <si>
    <t>Website bedrijf</t>
  </si>
  <si>
    <t>Bankgegevens</t>
  </si>
  <si>
    <t>bank 1</t>
  </si>
  <si>
    <t>bank 2</t>
  </si>
  <si>
    <t>bank 3</t>
  </si>
  <si>
    <t>cat 1</t>
  </si>
  <si>
    <t>cat 2</t>
  </si>
  <si>
    <t>cat 3</t>
  </si>
  <si>
    <t>cat 4</t>
  </si>
  <si>
    <t>Levering van product cat 1</t>
  </si>
  <si>
    <t>Levering van product cat 2</t>
  </si>
  <si>
    <t>Levering van product cat 3</t>
  </si>
  <si>
    <t>Levering van product cat 4</t>
  </si>
  <si>
    <t>&lt;&lt;---- Hier filteren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</si>
</sst>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8" formatCode="_(* #,##0.00_);_(* \(#,##0.00\);_(* &quot;-&quot;??_);_(@_)"/>
    <numFmt numFmtId="169" formatCode="General&quot; Stuks&quot;"/>
    <numFmt numFmtId="170" formatCode="0.00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b/>
      <sz val="11"/>
      <color indexed="9"/>
      <name val="Calibri Light"/>
      <family val="2"/>
      <scheme val="major"/>
    </font>
    <font>
      <sz val="10"/>
      <name val="Verdana"/>
      <family val="2"/>
    </font>
    <font>
      <sz val="11"/>
      <color indexed="9"/>
      <name val="Calibri"/>
      <family val="2"/>
      <scheme val="minor"/>
    </font>
    <font>
      <sz val="11"/>
      <name val="Trebuchet MS"/>
      <family val="2"/>
    </font>
    <font>
      <sz val="11"/>
      <name val="Berlin Sans FB"/>
      <family val="2"/>
    </font>
    <font>
      <b/>
      <sz val="11"/>
      <name val="Calibri Light"/>
      <family val="2"/>
      <scheme val="major"/>
    </font>
    <font>
      <sz val="11"/>
      <name val="Calibri"/>
      <family val="2"/>
      <scheme val="minor"/>
    </font>
    <font>
      <b/>
      <sz val="11"/>
      <name val="Trebuchet MS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8" fontId="4" fillId="0" borderId="0" applyFont="0" applyFill="0" applyBorder="0" applyAlignment="0" applyProtection="0"/>
  </cellStyleXfs>
  <cellXfs count="63">
    <xf numFmtId="0" fontId="0" fillId="0" borderId="0" xfId="0"/>
    <xf numFmtId="0" fontId="3" fillId="3" borderId="4" xfId="2" applyFont="1" applyFill="1" applyBorder="1" applyAlignment="1" applyProtection="1">
      <alignment horizontal="left" indent="1"/>
    </xf>
    <xf numFmtId="0" fontId="3" fillId="3" borderId="6" xfId="2" applyFont="1" applyFill="1" applyBorder="1" applyAlignment="1" applyProtection="1">
      <alignment horizontal="left" indent="1"/>
    </xf>
    <xf numFmtId="0" fontId="3" fillId="3" borderId="7" xfId="2" applyFont="1" applyFill="1" applyBorder="1" applyAlignment="1" applyProtection="1"/>
    <xf numFmtId="0" fontId="3" fillId="3" borderId="6" xfId="2" applyFont="1" applyFill="1" applyBorder="1" applyAlignment="1" applyProtection="1"/>
    <xf numFmtId="0" fontId="3" fillId="3" borderId="7" xfId="2" applyFont="1" applyFill="1" applyBorder="1" applyAlignment="1" applyProtection="1">
      <alignment horizontal="center" shrinkToFit="1"/>
    </xf>
    <xf numFmtId="0" fontId="3" fillId="3" borderId="5" xfId="2" applyFont="1" applyFill="1" applyBorder="1" applyAlignment="1" applyProtection="1">
      <alignment horizontal="center"/>
    </xf>
    <xf numFmtId="169" fontId="1" fillId="0" borderId="10" xfId="3" applyNumberFormat="1" applyFont="1" applyBorder="1" applyProtection="1"/>
    <xf numFmtId="169" fontId="1" fillId="0" borderId="16" xfId="3" applyNumberFormat="1" applyFont="1" applyBorder="1" applyProtection="1"/>
    <xf numFmtId="0" fontId="5" fillId="0" borderId="0" xfId="2" applyFont="1" applyBorder="1" applyProtection="1"/>
    <xf numFmtId="0" fontId="6" fillId="0" borderId="0" xfId="2" applyFont="1" applyBorder="1" applyAlignment="1" applyProtection="1">
      <alignment vertical="top"/>
    </xf>
    <xf numFmtId="0" fontId="6" fillId="0" borderId="0" xfId="2" applyFont="1" applyBorder="1" applyAlignment="1" applyProtection="1">
      <alignment vertical="top" wrapText="1"/>
    </xf>
    <xf numFmtId="9" fontId="6" fillId="0" borderId="0" xfId="2" applyNumberFormat="1" applyFont="1" applyBorder="1" applyAlignment="1" applyProtection="1">
      <alignment vertical="top"/>
    </xf>
    <xf numFmtId="0" fontId="6" fillId="0" borderId="0" xfId="2" applyFont="1" applyBorder="1" applyAlignment="1" applyProtection="1"/>
    <xf numFmtId="0" fontId="7" fillId="0" borderId="0" xfId="2" applyFont="1" applyAlignment="1" applyProtection="1">
      <alignment vertical="center"/>
    </xf>
    <xf numFmtId="0" fontId="6" fillId="0" borderId="0" xfId="2" applyFont="1" applyProtection="1"/>
    <xf numFmtId="0" fontId="8" fillId="0" borderId="0" xfId="2" applyFont="1" applyAlignment="1" applyProtection="1">
      <alignment horizontal="right"/>
    </xf>
    <xf numFmtId="0" fontId="6" fillId="0" borderId="0" xfId="2" applyFont="1" applyAlignment="1" applyProtection="1"/>
    <xf numFmtId="0" fontId="6" fillId="0" borderId="0" xfId="2" applyFont="1" applyAlignment="1" applyProtection="1">
      <alignment horizontal="left" indent="1"/>
    </xf>
    <xf numFmtId="0" fontId="9" fillId="0" borderId="0" xfId="2" applyFont="1" applyFill="1" applyAlignment="1" applyProtection="1">
      <alignment horizontal="right" indent="1"/>
    </xf>
    <xf numFmtId="0" fontId="6" fillId="0" borderId="1" xfId="2" applyFont="1" applyBorder="1" applyProtection="1"/>
    <xf numFmtId="14" fontId="6" fillId="0" borderId="0" xfId="2" applyNumberFormat="1" applyFont="1" applyProtection="1"/>
    <xf numFmtId="14" fontId="6" fillId="0" borderId="2" xfId="2" applyNumberFormat="1" applyFont="1" applyFill="1" applyBorder="1" applyAlignment="1" applyProtection="1">
      <alignment horizontal="right" vertical="center"/>
      <protection locked="0"/>
    </xf>
    <xf numFmtId="0" fontId="9" fillId="0" borderId="0" xfId="2" applyFont="1" applyAlignment="1" applyProtection="1">
      <alignment horizontal="right" indent="1"/>
    </xf>
    <xf numFmtId="0" fontId="6" fillId="0" borderId="2" xfId="2" applyFont="1" applyBorder="1" applyAlignment="1" applyProtection="1">
      <alignment horizontal="right" vertical="center"/>
      <protection locked="0"/>
    </xf>
    <xf numFmtId="14" fontId="10" fillId="2" borderId="3" xfId="2" applyNumberFormat="1" applyFont="1" applyFill="1" applyBorder="1" applyAlignment="1" applyProtection="1">
      <alignment horizontal="center" vertical="center"/>
    </xf>
    <xf numFmtId="0" fontId="3" fillId="3" borderId="4" xfId="2" applyFont="1" applyFill="1" applyBorder="1" applyAlignment="1" applyProtection="1">
      <alignment horizontal="center"/>
    </xf>
    <xf numFmtId="0" fontId="6" fillId="0" borderId="4" xfId="2" applyFont="1" applyBorder="1" applyAlignment="1" applyProtection="1">
      <alignment horizontal="center"/>
    </xf>
    <xf numFmtId="0" fontId="6" fillId="0" borderId="5" xfId="2" applyFont="1" applyBorder="1" applyAlignment="1" applyProtection="1">
      <alignment horizontal="center"/>
    </xf>
    <xf numFmtId="0" fontId="6" fillId="0" borderId="0" xfId="2" applyFont="1" applyBorder="1" applyProtection="1"/>
    <xf numFmtId="0" fontId="6" fillId="0" borderId="0" xfId="2" applyFont="1" applyBorder="1" applyAlignment="1" applyProtection="1">
      <alignment horizontal="right"/>
    </xf>
    <xf numFmtId="0" fontId="6" fillId="0" borderId="8" xfId="2" applyFont="1" applyBorder="1" applyAlignment="1" applyProtection="1">
      <alignment horizontal="left"/>
    </xf>
    <xf numFmtId="0" fontId="6" fillId="0" borderId="0" xfId="2" applyFont="1" applyBorder="1" applyAlignment="1" applyProtection="1">
      <alignment horizontal="left"/>
    </xf>
    <xf numFmtId="0" fontId="6" fillId="0" borderId="9" xfId="2" applyFont="1" applyBorder="1" applyAlignment="1" applyProtection="1">
      <alignment horizontal="left"/>
    </xf>
    <xf numFmtId="44" fontId="6" fillId="0" borderId="11" xfId="1" applyFont="1" applyBorder="1" applyAlignment="1" applyProtection="1">
      <alignment horizontal="right"/>
    </xf>
    <xf numFmtId="44" fontId="1" fillId="0" borderId="12" xfId="1" applyFont="1" applyBorder="1" applyProtection="1"/>
    <xf numFmtId="44" fontId="6" fillId="0" borderId="10" xfId="1" applyFont="1" applyBorder="1" applyAlignment="1" applyProtection="1">
      <alignment horizontal="right"/>
    </xf>
    <xf numFmtId="2" fontId="1" fillId="0" borderId="10" xfId="3" applyNumberFormat="1" applyFont="1" applyBorder="1" applyProtection="1"/>
    <xf numFmtId="44" fontId="6" fillId="0" borderId="10" xfId="1" applyFont="1" applyBorder="1" applyAlignment="1" applyProtection="1">
      <alignment horizontal="center"/>
    </xf>
    <xf numFmtId="0" fontId="6" fillId="0" borderId="8" xfId="2" applyFont="1" applyBorder="1" applyAlignment="1" applyProtection="1">
      <alignment horizontal="center"/>
    </xf>
    <xf numFmtId="0" fontId="6" fillId="0" borderId="0" xfId="2" applyFont="1" applyBorder="1" applyAlignment="1" applyProtection="1">
      <alignment horizontal="center"/>
    </xf>
    <xf numFmtId="0" fontId="6" fillId="0" borderId="9" xfId="2" applyFont="1" applyBorder="1" applyAlignment="1" applyProtection="1">
      <alignment horizontal="center"/>
    </xf>
    <xf numFmtId="0" fontId="6" fillId="0" borderId="10" xfId="2" applyFont="1" applyBorder="1" applyAlignment="1" applyProtection="1">
      <alignment horizontal="center"/>
    </xf>
    <xf numFmtId="0" fontId="6" fillId="0" borderId="13" xfId="2" applyFont="1" applyBorder="1" applyAlignment="1" applyProtection="1">
      <alignment horizontal="center"/>
    </xf>
    <xf numFmtId="0" fontId="6" fillId="0" borderId="14" xfId="2" applyFont="1" applyBorder="1" applyAlignment="1" applyProtection="1">
      <alignment horizontal="center"/>
    </xf>
    <xf numFmtId="0" fontId="6" fillId="0" borderId="15" xfId="2" applyFont="1" applyBorder="1" applyAlignment="1" applyProtection="1">
      <alignment horizontal="center"/>
    </xf>
    <xf numFmtId="0" fontId="6" fillId="0" borderId="16" xfId="2" applyFont="1" applyBorder="1" applyAlignment="1" applyProtection="1">
      <alignment horizontal="center"/>
    </xf>
    <xf numFmtId="44" fontId="1" fillId="0" borderId="17" xfId="1" applyFont="1" applyBorder="1" applyProtection="1"/>
    <xf numFmtId="0" fontId="3" fillId="3" borderId="18" xfId="2" applyFont="1" applyFill="1" applyBorder="1" applyAlignment="1" applyProtection="1">
      <alignment horizontal="left" indent="1"/>
    </xf>
    <xf numFmtId="0" fontId="3" fillId="3" borderId="19" xfId="2" applyFont="1" applyFill="1" applyBorder="1" applyAlignment="1" applyProtection="1">
      <alignment horizontal="left" indent="1"/>
    </xf>
    <xf numFmtId="0" fontId="3" fillId="3" borderId="20" xfId="2" applyFont="1" applyFill="1" applyBorder="1" applyAlignment="1" applyProtection="1">
      <alignment horizontal="left" indent="1"/>
    </xf>
    <xf numFmtId="0" fontId="9" fillId="0" borderId="4" xfId="2" applyFont="1" applyBorder="1" applyProtection="1"/>
    <xf numFmtId="168" fontId="10" fillId="0" borderId="5" xfId="2" applyNumberFormat="1" applyFont="1" applyFill="1" applyBorder="1" applyProtection="1"/>
    <xf numFmtId="0" fontId="9" fillId="0" borderId="0" xfId="2" applyFont="1" applyBorder="1" applyProtection="1"/>
    <xf numFmtId="170" fontId="6" fillId="0" borderId="0" xfId="2" applyNumberFormat="1" applyFont="1" applyBorder="1" applyProtection="1"/>
    <xf numFmtId="168" fontId="6" fillId="0" borderId="0" xfId="2" applyNumberFormat="1" applyFont="1" applyFill="1" applyBorder="1" applyProtection="1"/>
    <xf numFmtId="0" fontId="11" fillId="0" borderId="4" xfId="2" applyFont="1" applyBorder="1" applyProtection="1"/>
    <xf numFmtId="44" fontId="11" fillId="2" borderId="5" xfId="1" applyFont="1" applyFill="1" applyBorder="1" applyProtection="1"/>
    <xf numFmtId="0" fontId="6" fillId="0" borderId="0" xfId="2" applyFont="1" applyAlignment="1" applyProtection="1">
      <alignment horizontal="center" vertical="top"/>
    </xf>
    <xf numFmtId="0" fontId="11" fillId="0" borderId="0" xfId="2" applyFont="1" applyAlignment="1" applyProtection="1">
      <alignment horizontal="center" vertical="top"/>
    </xf>
    <xf numFmtId="0" fontId="6" fillId="0" borderId="0" xfId="2" applyFont="1" applyAlignment="1" applyProtection="1">
      <alignment horizontal="center"/>
    </xf>
    <xf numFmtId="44" fontId="0" fillId="0" borderId="0" xfId="1" applyFont="1"/>
    <xf numFmtId="0" fontId="6" fillId="4" borderId="2" xfId="2" applyFont="1" applyFill="1" applyBorder="1" applyAlignment="1" applyProtection="1">
      <alignment horizontal="right" vertical="center"/>
    </xf>
  </cellXfs>
  <cellStyles count="4">
    <cellStyle name="Komma 2" xfId="3"/>
    <cellStyle name="Standaard" xfId="0" builtinId="0"/>
    <cellStyle name="Standaard 2" xfId="2"/>
    <cellStyle name="Valuta" xfId="1" builtinId="4"/>
  </cellStyles>
  <dxfs count="3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P15"/>
  <sheetViews>
    <sheetView showGridLines="0" tabSelected="1" workbookViewId="0">
      <selection activeCell="J9" sqref="J9"/>
    </sheetView>
  </sheetViews>
  <sheetFormatPr defaultRowHeight="14.4" x14ac:dyDescent="0.3"/>
  <cols>
    <col min="3" max="3" width="14" bestFit="1" customWidth="1"/>
    <col min="4" max="4" width="5" bestFit="1" customWidth="1"/>
    <col min="5" max="5" width="6.5546875" bestFit="1" customWidth="1"/>
    <col min="6" max="6" width="10.44140625" bestFit="1" customWidth="1"/>
    <col min="7" max="7" width="15.109375" bestFit="1" customWidth="1"/>
    <col min="8" max="8" width="9.109375" bestFit="1" customWidth="1"/>
    <col min="9" max="9" width="15" bestFit="1" customWidth="1"/>
    <col min="10" max="10" width="15.5546875" bestFit="1" customWidth="1"/>
    <col min="11" max="11" width="15.5546875" customWidth="1"/>
    <col min="12" max="12" width="18" bestFit="1" customWidth="1"/>
  </cols>
  <sheetData>
    <row r="5" spans="3:16" x14ac:dyDescent="0.3">
      <c r="C5" t="s">
        <v>0</v>
      </c>
      <c r="D5" t="s">
        <v>1</v>
      </c>
      <c r="E5" t="s">
        <v>6</v>
      </c>
      <c r="F5" t="s">
        <v>8</v>
      </c>
      <c r="G5" t="s">
        <v>7</v>
      </c>
      <c r="H5" t="s">
        <v>9</v>
      </c>
      <c r="I5" t="s">
        <v>2</v>
      </c>
      <c r="J5" t="s">
        <v>3</v>
      </c>
      <c r="K5" t="s">
        <v>41</v>
      </c>
      <c r="L5" t="s">
        <v>4</v>
      </c>
      <c r="O5" t="s">
        <v>66</v>
      </c>
      <c r="P5">
        <v>7.7</v>
      </c>
    </row>
    <row r="6" spans="3:16" x14ac:dyDescent="0.3">
      <c r="C6">
        <v>1</v>
      </c>
      <c r="D6">
        <v>1</v>
      </c>
      <c r="E6" t="str">
        <f>VLOOKUP($D6,Klanten!$C$5:$G$15,2)</f>
        <v>Jan</v>
      </c>
      <c r="F6" t="str">
        <f>VLOOKUP($D6,Klanten!$C$5:$G$15,3)</f>
        <v>de Jong</v>
      </c>
      <c r="G6" t="str">
        <f>VLOOKUP($D6,Klanten!$C$5:$G$15,4)</f>
        <v>Meerlaanstraat 1</v>
      </c>
      <c r="H6" t="str">
        <f>VLOOKUP($D6,Klanten!$C$5:$G$15,5)</f>
        <v>De panne</v>
      </c>
      <c r="I6">
        <v>10</v>
      </c>
      <c r="J6" t="s">
        <v>66</v>
      </c>
      <c r="K6" s="61">
        <f>IF($J6="cat 1",$P$5,IF($J6="cat 2",$P$6,IF($J6="cat 3",$P$7,IF($J6="cat 4",$P$8,""))))</f>
        <v>7.7</v>
      </c>
      <c r="L6" s="61">
        <f>I6*K6</f>
        <v>77</v>
      </c>
      <c r="O6" t="s">
        <v>67</v>
      </c>
      <c r="P6">
        <v>6.5</v>
      </c>
    </row>
    <row r="7" spans="3:16" x14ac:dyDescent="0.3">
      <c r="C7">
        <v>2</v>
      </c>
      <c r="D7">
        <v>2</v>
      </c>
      <c r="E7" t="str">
        <f>VLOOKUP($D7,Klanten!$C$5:$G$15,2)</f>
        <v>Piet</v>
      </c>
      <c r="F7" t="str">
        <f>VLOOKUP($D7,Klanten!$C$5:$G$15,3)</f>
        <v>Jansen</v>
      </c>
      <c r="G7" t="str">
        <f>VLOOKUP($D7,Klanten!$C$5:$G$15,4)</f>
        <v>Meerlaanstraat 2</v>
      </c>
      <c r="H7" t="str">
        <f>VLOOKUP($D7,Klanten!$C$5:$G$15,5)</f>
        <v>Koksijde</v>
      </c>
      <c r="I7">
        <v>8</v>
      </c>
      <c r="J7" t="s">
        <v>67</v>
      </c>
      <c r="K7" s="61">
        <f t="shared" ref="K7:K15" si="0">IF($J7="cat 1",$P$5,IF($J7="cat 2",$P$6,IF($J7="cat 3",$P$7,IF($J7="cat 4",$P$8,""))))</f>
        <v>6.5</v>
      </c>
      <c r="L7" s="61">
        <f t="shared" ref="L7:L15" si="1">I7*K7</f>
        <v>52</v>
      </c>
      <c r="O7" t="s">
        <v>68</v>
      </c>
      <c r="P7">
        <v>4.5</v>
      </c>
    </row>
    <row r="8" spans="3:16" x14ac:dyDescent="0.3">
      <c r="C8">
        <v>3</v>
      </c>
      <c r="D8">
        <v>3</v>
      </c>
      <c r="E8" t="str">
        <f>VLOOKUP($D8,Klanten!$C$5:$G$15,2)</f>
        <v>Pol</v>
      </c>
      <c r="F8" t="str">
        <f>VLOOKUP($D8,Klanten!$C$5:$G$15,3)</f>
        <v>de Vries</v>
      </c>
      <c r="G8" t="str">
        <f>VLOOKUP($D8,Klanten!$C$5:$G$15,4)</f>
        <v>Meerlaanstraat 3</v>
      </c>
      <c r="H8" t="str">
        <f>VLOOKUP($D8,Klanten!$C$5:$G$15,5)</f>
        <v>Oostende</v>
      </c>
      <c r="I8">
        <v>7</v>
      </c>
      <c r="J8" t="s">
        <v>68</v>
      </c>
      <c r="K8" s="61">
        <f t="shared" si="0"/>
        <v>4.5</v>
      </c>
      <c r="L8" s="61">
        <f t="shared" si="1"/>
        <v>31.5</v>
      </c>
      <c r="O8" t="s">
        <v>69</v>
      </c>
      <c r="P8">
        <v>5.7</v>
      </c>
    </row>
    <row r="9" spans="3:16" x14ac:dyDescent="0.3">
      <c r="C9">
        <v>4</v>
      </c>
      <c r="D9">
        <v>4</v>
      </c>
      <c r="E9" t="str">
        <f>VLOOKUP($D9,Klanten!$C$5:$G$15,2)</f>
        <v>Magda</v>
      </c>
      <c r="F9" t="str">
        <f>VLOOKUP($D9,Klanten!$C$5:$G$15,3)</f>
        <v>van de Berg</v>
      </c>
      <c r="G9" t="str">
        <f>VLOOKUP($D9,Klanten!$C$5:$G$15,4)</f>
        <v>Meerlaanstraat 4</v>
      </c>
      <c r="H9" t="str">
        <f>VLOOKUP($D9,Klanten!$C$5:$G$15,5)</f>
        <v>Waregem</v>
      </c>
      <c r="I9">
        <v>4</v>
      </c>
      <c r="J9" t="s">
        <v>69</v>
      </c>
      <c r="K9" s="61">
        <f t="shared" si="0"/>
        <v>5.7</v>
      </c>
      <c r="L9" s="61">
        <f t="shared" si="1"/>
        <v>22.8</v>
      </c>
    </row>
    <row r="10" spans="3:16" x14ac:dyDescent="0.3">
      <c r="C10">
        <v>5</v>
      </c>
      <c r="D10">
        <v>5</v>
      </c>
      <c r="E10" t="str">
        <f>VLOOKUP($D10,Klanten!$C$5:$G$15,2)</f>
        <v>Ronny</v>
      </c>
      <c r="F10" t="str">
        <f>VLOOKUP($D10,Klanten!$C$5:$G$15,3)</f>
        <v>Bakker</v>
      </c>
      <c r="G10" t="str">
        <f>VLOOKUP($D10,Klanten!$C$5:$G$15,4)</f>
        <v>Meerlaanstraat 5</v>
      </c>
      <c r="H10" t="str">
        <f>VLOOKUP($D10,Klanten!$C$5:$G$15,5)</f>
        <v>Gent</v>
      </c>
      <c r="I10">
        <v>5</v>
      </c>
      <c r="J10" t="s">
        <v>66</v>
      </c>
      <c r="K10" s="61">
        <f t="shared" si="0"/>
        <v>7.7</v>
      </c>
      <c r="L10" s="61">
        <f t="shared" si="1"/>
        <v>38.5</v>
      </c>
    </row>
    <row r="11" spans="3:16" x14ac:dyDescent="0.3">
      <c r="C11">
        <v>6</v>
      </c>
      <c r="D11">
        <v>1</v>
      </c>
      <c r="E11" t="str">
        <f>VLOOKUP($D11,Klanten!$C$5:$G$15,2)</f>
        <v>Jan</v>
      </c>
      <c r="F11" t="str">
        <f>VLOOKUP($D11,Klanten!$C$5:$G$15,3)</f>
        <v>de Jong</v>
      </c>
      <c r="G11" t="str">
        <f>VLOOKUP($D11,Klanten!$C$5:$G$15,4)</f>
        <v>Meerlaanstraat 1</v>
      </c>
      <c r="H11" t="str">
        <f>VLOOKUP($D11,Klanten!$C$5:$G$15,5)</f>
        <v>De panne</v>
      </c>
      <c r="I11">
        <v>9</v>
      </c>
      <c r="J11" t="s">
        <v>66</v>
      </c>
      <c r="K11" s="61">
        <f t="shared" si="0"/>
        <v>7.7</v>
      </c>
      <c r="L11" s="61">
        <f t="shared" si="1"/>
        <v>69.3</v>
      </c>
    </row>
    <row r="12" spans="3:16" x14ac:dyDescent="0.3">
      <c r="C12">
        <v>7</v>
      </c>
      <c r="D12">
        <v>2</v>
      </c>
      <c r="E12" t="str">
        <f>VLOOKUP($D12,Klanten!$C$5:$G$15,2)</f>
        <v>Piet</v>
      </c>
      <c r="F12" t="str">
        <f>VLOOKUP($D12,Klanten!$C$5:$G$15,3)</f>
        <v>Jansen</v>
      </c>
      <c r="G12" t="str">
        <f>VLOOKUP($D12,Klanten!$C$5:$G$15,4)</f>
        <v>Meerlaanstraat 2</v>
      </c>
      <c r="H12" t="str">
        <f>VLOOKUP($D12,Klanten!$C$5:$G$15,5)</f>
        <v>Koksijde</v>
      </c>
      <c r="I12">
        <v>8</v>
      </c>
      <c r="J12" t="s">
        <v>67</v>
      </c>
      <c r="K12" s="61">
        <f t="shared" si="0"/>
        <v>6.5</v>
      </c>
      <c r="L12" s="61">
        <f t="shared" si="1"/>
        <v>52</v>
      </c>
    </row>
    <row r="13" spans="3:16" x14ac:dyDescent="0.3">
      <c r="C13">
        <v>8</v>
      </c>
      <c r="D13">
        <v>3</v>
      </c>
      <c r="E13" t="str">
        <f>VLOOKUP($D13,Klanten!$C$5:$G$15,2)</f>
        <v>Pol</v>
      </c>
      <c r="F13" t="str">
        <f>VLOOKUP($D13,Klanten!$C$5:$G$15,3)</f>
        <v>de Vries</v>
      </c>
      <c r="G13" t="str">
        <f>VLOOKUP($D13,Klanten!$C$5:$G$15,4)</f>
        <v>Meerlaanstraat 3</v>
      </c>
      <c r="H13" t="str">
        <f>VLOOKUP($D13,Klanten!$C$5:$G$15,5)</f>
        <v>Oostende</v>
      </c>
      <c r="I13">
        <v>55</v>
      </c>
      <c r="J13" t="s">
        <v>68</v>
      </c>
      <c r="K13" s="61">
        <f t="shared" si="0"/>
        <v>4.5</v>
      </c>
      <c r="L13" s="61">
        <f t="shared" si="1"/>
        <v>247.5</v>
      </c>
    </row>
    <row r="14" spans="3:16" x14ac:dyDescent="0.3">
      <c r="C14">
        <v>9</v>
      </c>
      <c r="D14">
        <v>4</v>
      </c>
      <c r="E14" t="str">
        <f>VLOOKUP($D14,Klanten!$C$5:$G$15,2)</f>
        <v>Magda</v>
      </c>
      <c r="F14" t="str">
        <f>VLOOKUP($D14,Klanten!$C$5:$G$15,3)</f>
        <v>van de Berg</v>
      </c>
      <c r="G14" t="str">
        <f>VLOOKUP($D14,Klanten!$C$5:$G$15,4)</f>
        <v>Meerlaanstraat 4</v>
      </c>
      <c r="H14" t="str">
        <f>VLOOKUP($D14,Klanten!$C$5:$G$15,5)</f>
        <v>Waregem</v>
      </c>
      <c r="I14">
        <v>11</v>
      </c>
      <c r="J14" t="s">
        <v>69</v>
      </c>
      <c r="K14" s="61">
        <f t="shared" si="0"/>
        <v>5.7</v>
      </c>
      <c r="L14" s="61">
        <f t="shared" si="1"/>
        <v>62.7</v>
      </c>
    </row>
    <row r="15" spans="3:16" x14ac:dyDescent="0.3">
      <c r="C15">
        <v>10</v>
      </c>
      <c r="D15">
        <v>5</v>
      </c>
      <c r="E15" t="str">
        <f>VLOOKUP($D15,Klanten!$C$5:$G$15,2)</f>
        <v>Ronny</v>
      </c>
      <c r="F15" t="str">
        <f>VLOOKUP($D15,Klanten!$C$5:$G$15,3)</f>
        <v>Bakker</v>
      </c>
      <c r="G15" t="str">
        <f>VLOOKUP($D15,Klanten!$C$5:$G$15,4)</f>
        <v>Meerlaanstraat 5</v>
      </c>
      <c r="H15" t="str">
        <f>VLOOKUP($D15,Klanten!$C$5:$G$15,5)</f>
        <v>Gent</v>
      </c>
      <c r="I15">
        <v>12</v>
      </c>
      <c r="J15" t="s">
        <v>66</v>
      </c>
      <c r="K15" s="61">
        <f t="shared" si="0"/>
        <v>7.7</v>
      </c>
      <c r="L15" s="61">
        <f t="shared" si="1"/>
        <v>92.4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G10"/>
  <sheetViews>
    <sheetView workbookViewId="0">
      <selection activeCell="D30" sqref="D30"/>
    </sheetView>
  </sheetViews>
  <sheetFormatPr defaultRowHeight="14.4" x14ac:dyDescent="0.3"/>
  <cols>
    <col min="3" max="3" width="11.88671875" bestFit="1" customWidth="1"/>
    <col min="4" max="4" width="9.5546875" bestFit="1" customWidth="1"/>
    <col min="5" max="5" width="19.21875" customWidth="1"/>
    <col min="6" max="6" width="15.109375" bestFit="1" customWidth="1"/>
    <col min="7" max="7" width="9.109375" bestFit="1" customWidth="1"/>
  </cols>
  <sheetData>
    <row r="5" spans="3:7" x14ac:dyDescent="0.3">
      <c r="C5" t="s">
        <v>5</v>
      </c>
      <c r="D5" t="s">
        <v>15</v>
      </c>
      <c r="E5" t="s">
        <v>16</v>
      </c>
      <c r="F5" t="s">
        <v>7</v>
      </c>
      <c r="G5" t="s">
        <v>9</v>
      </c>
    </row>
    <row r="6" spans="3:7" x14ac:dyDescent="0.3">
      <c r="C6">
        <v>1</v>
      </c>
      <c r="D6" t="s">
        <v>10</v>
      </c>
      <c r="E6" t="s">
        <v>27</v>
      </c>
      <c r="F6" t="s">
        <v>22</v>
      </c>
      <c r="G6" t="s">
        <v>17</v>
      </c>
    </row>
    <row r="7" spans="3:7" x14ac:dyDescent="0.3">
      <c r="C7">
        <v>2</v>
      </c>
      <c r="D7" t="s">
        <v>11</v>
      </c>
      <c r="E7" t="s">
        <v>28</v>
      </c>
      <c r="F7" t="s">
        <v>23</v>
      </c>
      <c r="G7" t="s">
        <v>18</v>
      </c>
    </row>
    <row r="8" spans="3:7" x14ac:dyDescent="0.3">
      <c r="C8">
        <v>3</v>
      </c>
      <c r="D8" t="s">
        <v>12</v>
      </c>
      <c r="E8" t="s">
        <v>29</v>
      </c>
      <c r="F8" t="s">
        <v>24</v>
      </c>
      <c r="G8" t="s">
        <v>19</v>
      </c>
    </row>
    <row r="9" spans="3:7" x14ac:dyDescent="0.3">
      <c r="C9">
        <v>4</v>
      </c>
      <c r="D9" t="s">
        <v>13</v>
      </c>
      <c r="E9" t="s">
        <v>30</v>
      </c>
      <c r="F9" t="s">
        <v>25</v>
      </c>
      <c r="G9" t="s">
        <v>20</v>
      </c>
    </row>
    <row r="10" spans="3:7" x14ac:dyDescent="0.3">
      <c r="C10">
        <v>5</v>
      </c>
      <c r="D10" t="s">
        <v>14</v>
      </c>
      <c r="E10" t="s">
        <v>31</v>
      </c>
      <c r="F10" t="s">
        <v>26</v>
      </c>
      <c r="G10" t="s">
        <v>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zoomScaleNormal="100" workbookViewId="0">
      <selection activeCell="C9" sqref="C9"/>
    </sheetView>
  </sheetViews>
  <sheetFormatPr defaultRowHeight="14.4" x14ac:dyDescent="0.3"/>
  <cols>
    <col min="1" max="1" width="33.77734375" customWidth="1"/>
    <col min="4" max="4" width="7.6640625" bestFit="1" customWidth="1"/>
    <col min="5" max="5" width="11.44140625" customWidth="1"/>
    <col min="6" max="6" width="15.5546875" customWidth="1"/>
  </cols>
  <sheetData>
    <row r="1" spans="1:7" x14ac:dyDescent="0.3">
      <c r="A1" s="14" t="s">
        <v>57</v>
      </c>
      <c r="B1" s="14"/>
      <c r="C1" s="14"/>
      <c r="D1" s="15"/>
      <c r="E1" s="15"/>
      <c r="F1" s="16" t="s">
        <v>32</v>
      </c>
    </row>
    <row r="2" spans="1:7" ht="15" thickBot="1" x14ac:dyDescent="0.35">
      <c r="A2" s="17" t="s">
        <v>58</v>
      </c>
      <c r="B2" s="18"/>
      <c r="C2" s="17"/>
      <c r="D2" s="15"/>
      <c r="E2" s="15"/>
      <c r="F2" s="15"/>
    </row>
    <row r="3" spans="1:7" x14ac:dyDescent="0.3">
      <c r="A3" s="17" t="s">
        <v>59</v>
      </c>
      <c r="B3" s="18"/>
      <c r="C3" s="15"/>
      <c r="D3" s="15"/>
      <c r="E3" s="19" t="s">
        <v>33</v>
      </c>
      <c r="F3" s="20" t="s">
        <v>34</v>
      </c>
    </row>
    <row r="4" spans="1:7" x14ac:dyDescent="0.3">
      <c r="A4" s="17" t="s">
        <v>60</v>
      </c>
      <c r="B4" s="18"/>
      <c r="C4" s="21"/>
      <c r="D4" s="15"/>
      <c r="E4" s="19" t="s">
        <v>35</v>
      </c>
      <c r="F4" s="22">
        <f ca="1">TODAY()</f>
        <v>43242</v>
      </c>
    </row>
    <row r="5" spans="1:7" x14ac:dyDescent="0.3">
      <c r="A5" s="17" t="s">
        <v>61</v>
      </c>
      <c r="B5" s="18"/>
      <c r="C5" s="15"/>
      <c r="D5" s="15"/>
      <c r="E5" s="19" t="s">
        <v>32</v>
      </c>
      <c r="F5" s="62">
        <v>6</v>
      </c>
      <c r="G5" t="s">
        <v>74</v>
      </c>
    </row>
    <row r="6" spans="1:7" x14ac:dyDescent="0.3">
      <c r="A6" s="15"/>
      <c r="B6" s="18"/>
      <c r="C6" s="15"/>
      <c r="D6" s="15"/>
      <c r="E6" s="23" t="s">
        <v>36</v>
      </c>
      <c r="F6" s="24">
        <f>VLOOKUP(F5,Input!C6:L15,1)</f>
        <v>6</v>
      </c>
    </row>
    <row r="7" spans="1:7" ht="15" thickBot="1" x14ac:dyDescent="0.35">
      <c r="A7" s="17" t="s">
        <v>62</v>
      </c>
      <c r="B7" s="18"/>
      <c r="C7" s="15"/>
      <c r="D7" s="15"/>
      <c r="E7" s="23" t="s">
        <v>37</v>
      </c>
      <c r="F7" s="25">
        <f ca="1">F4+10</f>
        <v>43252</v>
      </c>
    </row>
    <row r="8" spans="1:7" ht="15" thickBot="1" x14ac:dyDescent="0.35">
      <c r="A8" s="17" t="s">
        <v>63</v>
      </c>
      <c r="B8" s="18"/>
      <c r="C8" s="15"/>
      <c r="D8" s="15"/>
      <c r="E8" s="15"/>
      <c r="F8" s="15"/>
    </row>
    <row r="9" spans="1:7" ht="15" thickBot="1" x14ac:dyDescent="0.35">
      <c r="A9" s="17" t="s">
        <v>64</v>
      </c>
      <c r="B9" s="18"/>
      <c r="C9" s="15"/>
      <c r="D9" s="15"/>
      <c r="E9" s="26" t="s">
        <v>38</v>
      </c>
      <c r="F9" s="6"/>
    </row>
    <row r="10" spans="1:7" ht="15" thickBot="1" x14ac:dyDescent="0.35">
      <c r="A10" s="17" t="s">
        <v>65</v>
      </c>
      <c r="B10" s="18"/>
      <c r="C10" s="15"/>
      <c r="D10" s="15"/>
      <c r="E10" s="27" t="str">
        <f>VLOOKUP(F6,Input!C6:L15,3) &amp;" " &amp; VLOOKUP(F6,Input!C6:L15,4)</f>
        <v>Jan de Jong</v>
      </c>
      <c r="F10" s="28"/>
    </row>
    <row r="11" spans="1:7" ht="15" thickBot="1" x14ac:dyDescent="0.35">
      <c r="A11" s="15"/>
      <c r="B11" s="18"/>
      <c r="C11" s="15"/>
      <c r="D11" s="15"/>
      <c r="E11" s="27" t="str">
        <f>VLOOKUP(F6,Input!C6:L15,5)</f>
        <v>Meerlaanstraat 1</v>
      </c>
      <c r="F11" s="28"/>
    </row>
    <row r="12" spans="1:7" ht="15" thickBot="1" x14ac:dyDescent="0.35">
      <c r="A12" s="15"/>
      <c r="B12" s="18"/>
      <c r="C12" s="15"/>
      <c r="D12" s="15"/>
      <c r="E12" s="27" t="str">
        <f>VLOOKUP(F6,Input!C6:L15,6)</f>
        <v>De panne</v>
      </c>
      <c r="F12" s="28"/>
    </row>
    <row r="13" spans="1:7" x14ac:dyDescent="0.3">
      <c r="A13" s="15"/>
      <c r="B13" s="18"/>
      <c r="C13" s="15"/>
      <c r="D13" s="15"/>
      <c r="E13" s="15"/>
      <c r="F13" s="15"/>
    </row>
    <row r="14" spans="1:7" x14ac:dyDescent="0.3">
      <c r="A14" s="15"/>
      <c r="B14" s="18"/>
      <c r="C14" s="15"/>
      <c r="D14" s="15"/>
      <c r="E14" s="29"/>
      <c r="F14" s="29"/>
    </row>
    <row r="15" spans="1:7" x14ac:dyDescent="0.3">
      <c r="A15" s="15"/>
      <c r="B15" s="18"/>
      <c r="C15" s="15"/>
      <c r="D15" s="15"/>
      <c r="E15" s="30"/>
      <c r="F15" s="30"/>
    </row>
    <row r="16" spans="1:7" x14ac:dyDescent="0.3">
      <c r="A16" s="18"/>
      <c r="B16" s="18"/>
      <c r="C16" s="15"/>
      <c r="D16" s="15"/>
      <c r="E16" s="15"/>
      <c r="F16" s="15"/>
    </row>
    <row r="17" spans="1:6" ht="15" thickBot="1" x14ac:dyDescent="0.35">
      <c r="A17" s="18"/>
      <c r="B17" s="18"/>
      <c r="C17" s="15"/>
      <c r="D17" s="15"/>
      <c r="E17" s="15"/>
      <c r="F17" s="15"/>
    </row>
    <row r="18" spans="1:6" ht="15" thickBot="1" x14ac:dyDescent="0.35">
      <c r="A18" s="1" t="s">
        <v>39</v>
      </c>
      <c r="B18" s="2"/>
      <c r="C18" s="3"/>
      <c r="D18" s="4" t="s">
        <v>40</v>
      </c>
      <c r="E18" s="5" t="s">
        <v>41</v>
      </c>
      <c r="F18" s="6" t="s">
        <v>42</v>
      </c>
    </row>
    <row r="19" spans="1:6" x14ac:dyDescent="0.3">
      <c r="A19" s="31" t="s">
        <v>70</v>
      </c>
      <c r="B19" s="32"/>
      <c r="C19" s="33"/>
      <c r="D19" s="7">
        <f>IF(VLOOKUP(F5,Input!C6:L15,8)="cat 1",VLOOKUP(F5,Input!C6:L15,7),"0")</f>
        <v>9</v>
      </c>
      <c r="E19" s="34">
        <v>7.7</v>
      </c>
      <c r="F19" s="35">
        <f>D19*E19</f>
        <v>69.3</v>
      </c>
    </row>
    <row r="20" spans="1:6" x14ac:dyDescent="0.3">
      <c r="A20" s="31" t="s">
        <v>71</v>
      </c>
      <c r="B20" s="32"/>
      <c r="C20" s="33"/>
      <c r="D20" s="7" t="str">
        <f>IF(VLOOKUP(F5,Input!C6:L15,8)="cat 2",VLOOKUP(F5,Input!C6:L15,7),"0")</f>
        <v>0</v>
      </c>
      <c r="E20" s="36">
        <v>6.5</v>
      </c>
      <c r="F20" s="35">
        <f t="shared" ref="F20:F22" si="0">D20*E20</f>
        <v>0</v>
      </c>
    </row>
    <row r="21" spans="1:6" x14ac:dyDescent="0.3">
      <c r="A21" s="31" t="s">
        <v>72</v>
      </c>
      <c r="B21" s="32"/>
      <c r="C21" s="33"/>
      <c r="D21" s="7" t="str">
        <f>IF(VLOOKUP(F5,Input!C6:L15,8)="cat 3",VLOOKUP(F5,Input!C6:L15,7),"0")</f>
        <v>0</v>
      </c>
      <c r="E21" s="36">
        <v>4.5</v>
      </c>
      <c r="F21" s="35">
        <f t="shared" si="0"/>
        <v>0</v>
      </c>
    </row>
    <row r="22" spans="1:6" x14ac:dyDescent="0.3">
      <c r="A22" s="31" t="s">
        <v>73</v>
      </c>
      <c r="B22" s="32"/>
      <c r="C22" s="33"/>
      <c r="D22" s="7" t="str">
        <f>IF(VLOOKUP(F5,Input!C6:L15,8)="cat 4",VLOOKUP(F5,Input!C6:L15,7),"0")</f>
        <v>0</v>
      </c>
      <c r="E22" s="36">
        <v>5.7</v>
      </c>
      <c r="F22" s="35">
        <f t="shared" si="0"/>
        <v>0</v>
      </c>
    </row>
    <row r="23" spans="1:6" x14ac:dyDescent="0.3">
      <c r="A23" s="31"/>
      <c r="B23" s="32"/>
      <c r="C23" s="33"/>
      <c r="D23" s="37"/>
      <c r="E23" s="38"/>
      <c r="F23" s="35"/>
    </row>
    <row r="24" spans="1:6" x14ac:dyDescent="0.3">
      <c r="A24" s="39"/>
      <c r="B24" s="40"/>
      <c r="C24" s="41"/>
      <c r="D24" s="7"/>
      <c r="E24" s="42"/>
      <c r="F24" s="35"/>
    </row>
    <row r="25" spans="1:6" x14ac:dyDescent="0.3">
      <c r="A25" s="39"/>
      <c r="B25" s="40"/>
      <c r="C25" s="41"/>
      <c r="D25" s="7"/>
      <c r="E25" s="42"/>
      <c r="F25" s="35"/>
    </row>
    <row r="26" spans="1:6" x14ac:dyDescent="0.3">
      <c r="A26" s="39"/>
      <c r="B26" s="40"/>
      <c r="C26" s="41"/>
      <c r="D26" s="7"/>
      <c r="E26" s="42"/>
      <c r="F26" s="35"/>
    </row>
    <row r="27" spans="1:6" x14ac:dyDescent="0.3">
      <c r="A27" s="39"/>
      <c r="B27" s="40"/>
      <c r="C27" s="41"/>
      <c r="D27" s="7"/>
      <c r="E27" s="42"/>
      <c r="F27" s="35"/>
    </row>
    <row r="28" spans="1:6" x14ac:dyDescent="0.3">
      <c r="A28" s="39"/>
      <c r="B28" s="40"/>
      <c r="C28" s="41"/>
      <c r="D28" s="7"/>
      <c r="E28" s="42"/>
      <c r="F28" s="35"/>
    </row>
    <row r="29" spans="1:6" x14ac:dyDescent="0.3">
      <c r="A29" s="39"/>
      <c r="B29" s="40"/>
      <c r="C29" s="41"/>
      <c r="D29" s="7"/>
      <c r="E29" s="42"/>
      <c r="F29" s="35"/>
    </row>
    <row r="30" spans="1:6" x14ac:dyDescent="0.3">
      <c r="A30" s="39"/>
      <c r="B30" s="40"/>
      <c r="C30" s="41"/>
      <c r="D30" s="7"/>
      <c r="E30" s="42"/>
      <c r="F30" s="35"/>
    </row>
    <row r="31" spans="1:6" ht="15" thickBot="1" x14ac:dyDescent="0.35">
      <c r="A31" s="43"/>
      <c r="B31" s="44"/>
      <c r="C31" s="45"/>
      <c r="D31" s="8"/>
      <c r="E31" s="46"/>
      <c r="F31" s="47"/>
    </row>
    <row r="32" spans="1:6" ht="15" thickBot="1" x14ac:dyDescent="0.35">
      <c r="A32" s="29"/>
      <c r="B32" s="29"/>
      <c r="C32" s="29"/>
      <c r="D32" s="9" t="s">
        <v>43</v>
      </c>
      <c r="E32" s="15"/>
      <c r="F32" s="29"/>
    </row>
    <row r="33" spans="1:6" ht="15" thickBot="1" x14ac:dyDescent="0.35">
      <c r="A33" s="48" t="s">
        <v>44</v>
      </c>
      <c r="B33" s="49"/>
      <c r="C33" s="50"/>
      <c r="D33" s="9"/>
      <c r="E33" s="51" t="s">
        <v>45</v>
      </c>
      <c r="F33" s="52">
        <f>SUM(F19:F31)</f>
        <v>69.3</v>
      </c>
    </row>
    <row r="34" spans="1:6" x14ac:dyDescent="0.3">
      <c r="A34" s="10" t="s">
        <v>46</v>
      </c>
      <c r="B34" s="10"/>
      <c r="C34" s="10"/>
      <c r="D34" s="15"/>
      <c r="E34" s="53"/>
      <c r="F34" s="54"/>
    </row>
    <row r="35" spans="1:6" x14ac:dyDescent="0.3">
      <c r="A35" s="11" t="s">
        <v>47</v>
      </c>
      <c r="B35" s="10"/>
      <c r="C35" s="10"/>
      <c r="D35" s="15"/>
      <c r="E35" s="53"/>
      <c r="F35" s="55"/>
    </row>
    <row r="36" spans="1:6" ht="15" thickBot="1" x14ac:dyDescent="0.35">
      <c r="A36" s="12" t="s">
        <v>48</v>
      </c>
      <c r="B36" s="10"/>
      <c r="C36" s="10"/>
      <c r="D36" s="15"/>
      <c r="E36" s="53"/>
      <c r="F36" s="55"/>
    </row>
    <row r="37" spans="1:6" ht="15" thickBot="1" x14ac:dyDescent="0.35">
      <c r="A37" s="10" t="s">
        <v>49</v>
      </c>
      <c r="B37" s="10"/>
      <c r="C37" s="10"/>
      <c r="D37" s="15"/>
      <c r="E37" s="56" t="s">
        <v>50</v>
      </c>
      <c r="F37" s="57">
        <f>F33</f>
        <v>69.3</v>
      </c>
    </row>
    <row r="38" spans="1:6" x14ac:dyDescent="0.3">
      <c r="A38" s="10" t="s">
        <v>51</v>
      </c>
      <c r="B38" s="10"/>
      <c r="C38" s="10"/>
      <c r="D38" s="15"/>
      <c r="E38" s="15"/>
      <c r="F38" s="15"/>
    </row>
    <row r="39" spans="1:6" x14ac:dyDescent="0.3">
      <c r="A39" s="10" t="s">
        <v>52</v>
      </c>
      <c r="B39" s="10"/>
      <c r="C39" s="10"/>
      <c r="D39" s="15"/>
      <c r="E39" s="58"/>
      <c r="F39" s="58"/>
    </row>
    <row r="40" spans="1:6" x14ac:dyDescent="0.3">
      <c r="A40" s="13" t="s">
        <v>53</v>
      </c>
      <c r="B40" s="13"/>
      <c r="C40" s="13"/>
      <c r="D40" s="15"/>
      <c r="E40" s="59"/>
      <c r="F40" s="59"/>
    </row>
    <row r="41" spans="1:6" x14ac:dyDescent="0.3">
      <c r="A41" s="13" t="s">
        <v>54</v>
      </c>
      <c r="B41" s="13"/>
      <c r="C41" s="13"/>
      <c r="D41" s="15"/>
      <c r="E41" s="15"/>
      <c r="F41" s="15"/>
    </row>
    <row r="42" spans="1:6" x14ac:dyDescent="0.3">
      <c r="A42" s="15"/>
      <c r="B42" s="15"/>
      <c r="C42" s="60" t="s">
        <v>55</v>
      </c>
      <c r="D42" s="60"/>
      <c r="E42" s="15"/>
      <c r="F42" s="15"/>
    </row>
    <row r="43" spans="1:6" x14ac:dyDescent="0.3">
      <c r="A43" s="15"/>
      <c r="B43" s="15"/>
      <c r="C43" s="60" t="s">
        <v>56</v>
      </c>
      <c r="D43" s="60"/>
      <c r="E43" s="15"/>
      <c r="F43" s="15"/>
    </row>
  </sheetData>
  <mergeCells count="28">
    <mergeCell ref="A38:C38"/>
    <mergeCell ref="A39:C39"/>
    <mergeCell ref="E39:F39"/>
    <mergeCell ref="E40:F40"/>
    <mergeCell ref="A31:C31"/>
    <mergeCell ref="A33:C33"/>
    <mergeCell ref="A34:C34"/>
    <mergeCell ref="A35:C35"/>
    <mergeCell ref="A36:C36"/>
    <mergeCell ref="A37:C37"/>
    <mergeCell ref="A25:C25"/>
    <mergeCell ref="A26:C26"/>
    <mergeCell ref="A27:C27"/>
    <mergeCell ref="A28:C28"/>
    <mergeCell ref="A29:C29"/>
    <mergeCell ref="A30:C30"/>
    <mergeCell ref="A19:C19"/>
    <mergeCell ref="A20:C20"/>
    <mergeCell ref="A21:C21"/>
    <mergeCell ref="A22:C22"/>
    <mergeCell ref="A23:C23"/>
    <mergeCell ref="A24:C24"/>
    <mergeCell ref="A1:C1"/>
    <mergeCell ref="E10:F10"/>
    <mergeCell ref="E11:F11"/>
    <mergeCell ref="E12:F12"/>
    <mergeCell ref="E15:F15"/>
    <mergeCell ref="A18:B18"/>
  </mergeCells>
  <conditionalFormatting sqref="A24:A31 D19:F31">
    <cfRule type="expression" dxfId="2" priority="3" stopIfTrue="1">
      <formula>MOD(ROW(),2)=1</formula>
    </cfRule>
  </conditionalFormatting>
  <conditionalFormatting sqref="A19">
    <cfRule type="expression" dxfId="1" priority="2" stopIfTrue="1">
      <formula>MOD(ROW(),2)=1</formula>
    </cfRule>
  </conditionalFormatting>
  <conditionalFormatting sqref="A20:A23">
    <cfRule type="expression" dxfId="0" priority="1" stopIfTrue="1">
      <formula>MOD(ROW(),2)=1</formula>
    </cfRule>
  </conditionalFormatting>
  <dataValidations count="1">
    <dataValidation type="list" allowBlank="1" showInputMessage="1" showErrorMessage="1" sqref="F3">
      <formula1>$J$6:$U$6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Input</vt:lpstr>
      <vt:lpstr>Klanten</vt:lpstr>
      <vt:lpstr>Factuur-sjabloon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berend bastoen</dc:creator>
  <cp:lastModifiedBy>berend bastoen</cp:lastModifiedBy>
  <cp:lastPrinted>2018-05-22T15:41:59Z</cp:lastPrinted>
  <dcterms:created xsi:type="dcterms:W3CDTF">2018-05-22T15:33:33Z</dcterms:created>
  <dcterms:modified xsi:type="dcterms:W3CDTF">2018-05-22T16:35:15Z</dcterms:modified>
</cp:coreProperties>
</file>