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eo\Desktop\"/>
    </mc:Choice>
  </mc:AlternateContent>
  <xr:revisionPtr revIDLastSave="0" documentId="13_ncr:1_{7E3E2486-1F60-47B5-BAF9-10777C84E22A}" xr6:coauthVersionLast="38" xr6:coauthVersionMax="38" xr10:uidLastSave="{00000000-0000-0000-0000-000000000000}"/>
  <bookViews>
    <workbookView xWindow="0" yWindow="0" windowWidth="28800" windowHeight="12225" activeTab="1" xr2:uid="{2345936F-65E8-49FA-953C-BC9FD4F76EAD}"/>
  </bookViews>
  <sheets>
    <sheet name="Invulblad" sheetId="1" r:id="rId1"/>
    <sheet name="Berekening" sheetId="2" r:id="rId2"/>
    <sheet name="Feestdagen" sheetId="3" r:id="rId3"/>
  </sheets>
  <definedNames>
    <definedName name="_xlnm._FilterDatabase" localSheetId="0" hidden="1">Invulblad!$E$2:$E$101</definedName>
    <definedName name="_xlnm.Extract" localSheetId="0">Invulblad!$E$105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" l="1" a="1"/>
  <c r="B7" i="2" s="1"/>
  <c r="E8" i="2" s="1"/>
  <c r="C102" i="1"/>
  <c r="D102" i="1"/>
  <c r="E102" i="1"/>
  <c r="F102" i="1"/>
  <c r="G102" i="1"/>
  <c r="H102" i="1"/>
  <c r="I102" i="1"/>
  <c r="J102" i="1"/>
  <c r="B102" i="1"/>
  <c r="B6" i="2" a="1"/>
  <c r="B6" i="2" s="1"/>
  <c r="E6" i="2" s="1"/>
  <c r="M70" i="1" a="1"/>
  <c r="M70" i="1" s="1"/>
  <c r="B9" i="2"/>
  <c r="E9" i="2" s="1"/>
  <c r="B3" i="2" a="1"/>
  <c r="B3" i="2" s="1"/>
  <c r="E3" i="2" s="1"/>
  <c r="B5" i="2" a="1"/>
  <c r="B5" i="2" s="1"/>
  <c r="E5" i="2" s="1"/>
  <c r="B4" i="2" a="1"/>
  <c r="B4" i="2" s="1"/>
  <c r="E4" i="2" s="1"/>
  <c r="B2" i="2"/>
  <c r="E7" i="2" l="1"/>
  <c r="E10" i="2" s="1"/>
  <c r="A102" i="1"/>
</calcChain>
</file>

<file path=xl/sharedStrings.xml><?xml version="1.0" encoding="utf-8"?>
<sst xmlns="http://schemas.openxmlformats.org/spreadsheetml/2006/main" count="507" uniqueCount="288">
  <si>
    <t>#</t>
  </si>
  <si>
    <t>Extra tijd?</t>
  </si>
  <si>
    <t>Naam medewerker</t>
  </si>
  <si>
    <t>Uitvoerend Kantoor</t>
  </si>
  <si>
    <t>Datum</t>
  </si>
  <si>
    <t>Uur</t>
  </si>
  <si>
    <t>Aanvrager: Gebruiker of UK</t>
  </si>
  <si>
    <t>Organisatie</t>
  </si>
  <si>
    <t>Naam UK</t>
  </si>
  <si>
    <t>Voornaam UK</t>
  </si>
  <si>
    <t>Moens Katy</t>
  </si>
  <si>
    <t>Roeselare</t>
  </si>
  <si>
    <t>19u17</t>
  </si>
  <si>
    <t>CM oppas</t>
  </si>
  <si>
    <t>Everaert</t>
  </si>
  <si>
    <t>Anneke</t>
  </si>
  <si>
    <t>Dendermonde</t>
  </si>
  <si>
    <t>14u34</t>
  </si>
  <si>
    <t>Gebruiker</t>
  </si>
  <si>
    <t>WAMO (ZEB Wetteren)</t>
  </si>
  <si>
    <t xml:space="preserve">Wille </t>
  </si>
  <si>
    <t>Esther</t>
  </si>
  <si>
    <t>18u30</t>
  </si>
  <si>
    <t>AMPLO Antwerpen</t>
  </si>
  <si>
    <t>11u39</t>
  </si>
  <si>
    <t xml:space="preserve">Dansstudio arabesque </t>
  </si>
  <si>
    <t>Stabel</t>
  </si>
  <si>
    <t>Thais</t>
  </si>
  <si>
    <t>Mortsel</t>
  </si>
  <si>
    <t>15u15</t>
  </si>
  <si>
    <t>AH Berchem Karel Oomstraat</t>
  </si>
  <si>
    <t>Bronckars</t>
  </si>
  <si>
    <t>Quinten</t>
  </si>
  <si>
    <t>Wilrijk</t>
  </si>
  <si>
    <t>15u56</t>
  </si>
  <si>
    <t>AH Hoboken</t>
  </si>
  <si>
    <t>el boumassaoudi</t>
  </si>
  <si>
    <t>Nassira</t>
  </si>
  <si>
    <t>16u11</t>
  </si>
  <si>
    <t>Sport Direct Leuven</t>
  </si>
  <si>
    <t>Al Amraoui</t>
  </si>
  <si>
    <t>Chemsedine</t>
  </si>
  <si>
    <t>Gent Zeehaven</t>
  </si>
  <si>
    <t>16u33</t>
  </si>
  <si>
    <t>Intergemeentelijke Weslede (crematorium Lochristi)</t>
  </si>
  <si>
    <t>Kathleen Maryvonne</t>
  </si>
  <si>
    <t>Abbeloos</t>
  </si>
  <si>
    <t>Myriam</t>
  </si>
  <si>
    <t>Deinze</t>
  </si>
  <si>
    <t>16u38</t>
  </si>
  <si>
    <t>AH Deinze</t>
  </si>
  <si>
    <t>Van Wonterghem</t>
  </si>
  <si>
    <t>Ede</t>
  </si>
  <si>
    <t>Berna</t>
  </si>
  <si>
    <t>16u46</t>
  </si>
  <si>
    <t>El Yachou El Yachouti</t>
  </si>
  <si>
    <t>Asma</t>
  </si>
  <si>
    <t>Faiza</t>
  </si>
  <si>
    <t>23u50</t>
  </si>
  <si>
    <t>Panama</t>
  </si>
  <si>
    <t>Eeklo</t>
  </si>
  <si>
    <t>17u35</t>
  </si>
  <si>
    <t>Noreilde</t>
  </si>
  <si>
    <t>Bauweraerts</t>
  </si>
  <si>
    <t>Shelsea</t>
  </si>
  <si>
    <t>Zaventem</t>
  </si>
  <si>
    <t>18u03</t>
  </si>
  <si>
    <t>AVIApartner Belgium</t>
  </si>
  <si>
    <t>Arraoui</t>
  </si>
  <si>
    <t>Nabil</t>
  </si>
  <si>
    <t>De Becker</t>
  </si>
  <si>
    <t>Lars</t>
  </si>
  <si>
    <t>Cauwenberghs</t>
  </si>
  <si>
    <t>Jean Pierre</t>
  </si>
  <si>
    <t>Azouaghi</t>
  </si>
  <si>
    <t>Noureddine</t>
  </si>
  <si>
    <t>Hurdogan</t>
  </si>
  <si>
    <t>Huseyin</t>
  </si>
  <si>
    <t>Mercier</t>
  </si>
  <si>
    <t>Nico</t>
  </si>
  <si>
    <t>Dorothea</t>
  </si>
  <si>
    <t>Lindon Aron</t>
  </si>
  <si>
    <t>Guli</t>
  </si>
  <si>
    <t>Abdul</t>
  </si>
  <si>
    <t>Grigoryan</t>
  </si>
  <si>
    <t>Andrei</t>
  </si>
  <si>
    <t>18u15</t>
  </si>
  <si>
    <t>Ballani</t>
  </si>
  <si>
    <t>Oussama</t>
  </si>
  <si>
    <t>20u01</t>
  </si>
  <si>
    <t xml:space="preserve">El Massoudi </t>
  </si>
  <si>
    <t xml:space="preserve">Oumaima </t>
  </si>
  <si>
    <t xml:space="preserve">Gent   </t>
  </si>
  <si>
    <t>21u58</t>
  </si>
  <si>
    <t>LILI</t>
  </si>
  <si>
    <t>VAN KINNE</t>
  </si>
  <si>
    <t>YONA</t>
  </si>
  <si>
    <t>Antwerpen</t>
  </si>
  <si>
    <t>18u05</t>
  </si>
  <si>
    <t>AH Hessenplein</t>
  </si>
  <si>
    <t>Serrano Burbo</t>
  </si>
  <si>
    <t>Genesis Andreina</t>
  </si>
  <si>
    <t>Ergoflex Genk</t>
  </si>
  <si>
    <t>18u48</t>
  </si>
  <si>
    <t>De Vries (AH)</t>
  </si>
  <si>
    <t>Truyen</t>
  </si>
  <si>
    <t>Veronique Dominique</t>
  </si>
  <si>
    <t>19u32</t>
  </si>
  <si>
    <t>UK</t>
  </si>
  <si>
    <t>Aerenbergschouwburg</t>
  </si>
  <si>
    <t xml:space="preserve">Smits </t>
  </si>
  <si>
    <t>Robin</t>
  </si>
  <si>
    <t>Vastenhoud</t>
  </si>
  <si>
    <t>Fay</t>
  </si>
  <si>
    <t>19u35</t>
  </si>
  <si>
    <t>AH (Hessenplein)</t>
  </si>
  <si>
    <t>Muse</t>
  </si>
  <si>
    <t>Guleid</t>
  </si>
  <si>
    <t>Sula</t>
  </si>
  <si>
    <t>Lulzime</t>
  </si>
  <si>
    <t>X X X</t>
  </si>
  <si>
    <t>Maryam</t>
  </si>
  <si>
    <t>15u35</t>
  </si>
  <si>
    <t>Aviapartner</t>
  </si>
  <si>
    <t>Booten</t>
  </si>
  <si>
    <t>Viktor Eli</t>
  </si>
  <si>
    <t>Haacht</t>
  </si>
  <si>
    <t>15u55</t>
  </si>
  <si>
    <t>Bellacoola</t>
  </si>
  <si>
    <t>Evens</t>
  </si>
  <si>
    <t>Charlotte</t>
  </si>
  <si>
    <t>Ieper</t>
  </si>
  <si>
    <t>16u35</t>
  </si>
  <si>
    <t>Aviko Belgium</t>
  </si>
  <si>
    <t>Benyacoub</t>
  </si>
  <si>
    <t>Mohamed Amine</t>
  </si>
  <si>
    <t>Oostende</t>
  </si>
  <si>
    <t>16u55</t>
  </si>
  <si>
    <t>C&amp;A Kapellestraat</t>
  </si>
  <si>
    <t>Bernaert</t>
  </si>
  <si>
    <t>Gwen</t>
  </si>
  <si>
    <t>Brugge</t>
  </si>
  <si>
    <t>17u28</t>
  </si>
  <si>
    <t>VANDENBUSSCHE NATASCHA</t>
  </si>
  <si>
    <t xml:space="preserve">De Nolf </t>
  </si>
  <si>
    <t>Morgane</t>
  </si>
  <si>
    <t>Lier</t>
  </si>
  <si>
    <t>17u55</t>
  </si>
  <si>
    <t>AH Nijlen</t>
  </si>
  <si>
    <t>Souren</t>
  </si>
  <si>
    <t>Nathan Jenny</t>
  </si>
  <si>
    <t>Lokeren</t>
  </si>
  <si>
    <t>18u10</t>
  </si>
  <si>
    <t>Brasserie Klaverblad</t>
  </si>
  <si>
    <t>Wilmsen</t>
  </si>
  <si>
    <t>Eline</t>
  </si>
  <si>
    <t>Houthalen</t>
  </si>
  <si>
    <t>19u10</t>
  </si>
  <si>
    <t>AH Beringen</t>
  </si>
  <si>
    <t>Bülbül</t>
  </si>
  <si>
    <t>Busra</t>
  </si>
  <si>
    <t>Akkus</t>
  </si>
  <si>
    <t>Fatma</t>
  </si>
  <si>
    <t>Cetinkaya</t>
  </si>
  <si>
    <t>Nur</t>
  </si>
  <si>
    <t>Aarschot</t>
  </si>
  <si>
    <t>19u18</t>
  </si>
  <si>
    <t>Van Ons Bomma</t>
  </si>
  <si>
    <t>Pardon</t>
  </si>
  <si>
    <t>Ruben</t>
  </si>
  <si>
    <t>Neerpelt</t>
  </si>
  <si>
    <t>19u45</t>
  </si>
  <si>
    <t>S&amp;R Pelt</t>
  </si>
  <si>
    <t xml:space="preserve">Bloemen </t>
  </si>
  <si>
    <t>Andy</t>
  </si>
  <si>
    <t>20u15</t>
  </si>
  <si>
    <t>14u43</t>
  </si>
  <si>
    <t>A-Event</t>
  </si>
  <si>
    <t>Cuffez</t>
  </si>
  <si>
    <t>Mathias Ronny</t>
  </si>
  <si>
    <t>14u46</t>
  </si>
  <si>
    <t>Aziz Mohamed</t>
  </si>
  <si>
    <t>Brahim</t>
  </si>
  <si>
    <t>15u07</t>
  </si>
  <si>
    <t>AH Karel Oomstr</t>
  </si>
  <si>
    <t>Balghou</t>
  </si>
  <si>
    <t>Soufian</t>
  </si>
  <si>
    <t>15u17</t>
  </si>
  <si>
    <t>Van Uytven W.</t>
  </si>
  <si>
    <t>Janssens</t>
  </si>
  <si>
    <t>Zander</t>
  </si>
  <si>
    <t>Genk</t>
  </si>
  <si>
    <t>16u10</t>
  </si>
  <si>
    <t>Monashee (ZEB)</t>
  </si>
  <si>
    <t>Mahinur</t>
  </si>
  <si>
    <t>Yilmaz</t>
  </si>
  <si>
    <t>16u28</t>
  </si>
  <si>
    <t>Cavrilo (ZEB)</t>
  </si>
  <si>
    <t>Kinds</t>
  </si>
  <si>
    <t>Lotte Marie</t>
  </si>
  <si>
    <t>17u03</t>
  </si>
  <si>
    <t>Naxos Island</t>
  </si>
  <si>
    <t>Van Pamel</t>
  </si>
  <si>
    <t>Lynn</t>
  </si>
  <si>
    <t>17u13</t>
  </si>
  <si>
    <t>El Mokaddem</t>
  </si>
  <si>
    <t>Sara</t>
  </si>
  <si>
    <t>17u43</t>
  </si>
  <si>
    <t xml:space="preserve">Arenbergschouwburg </t>
  </si>
  <si>
    <t>Muhibi</t>
  </si>
  <si>
    <t>Ghufran</t>
  </si>
  <si>
    <t>Gent</t>
  </si>
  <si>
    <t>17u48</t>
  </si>
  <si>
    <t>OM Gent</t>
  </si>
  <si>
    <t>AH Gent</t>
  </si>
  <si>
    <t>Kochkova</t>
  </si>
  <si>
    <t xml:space="preserve">Nora </t>
  </si>
  <si>
    <t>?</t>
  </si>
  <si>
    <t>Leysen</t>
  </si>
  <si>
    <t>Yoshi</t>
  </si>
  <si>
    <t>19u31</t>
  </si>
  <si>
    <t>AH Kontich</t>
  </si>
  <si>
    <t>Van Meerbeeck</t>
  </si>
  <si>
    <t>Noa</t>
  </si>
  <si>
    <t>20u07</t>
  </si>
  <si>
    <t>De Vries Retail</t>
  </si>
  <si>
    <t>Chaibi</t>
  </si>
  <si>
    <t>Salma</t>
  </si>
  <si>
    <t>20u44</t>
  </si>
  <si>
    <t>15u22</t>
  </si>
  <si>
    <t>Smedts</t>
  </si>
  <si>
    <t>Célien</t>
  </si>
  <si>
    <t>17u32</t>
  </si>
  <si>
    <t>Arenbergschouwburg</t>
  </si>
  <si>
    <t>17u40</t>
  </si>
  <si>
    <t>Cools</t>
  </si>
  <si>
    <t>Rozan</t>
  </si>
  <si>
    <t>Vandenbussche Natascha</t>
  </si>
  <si>
    <t>Willems</t>
  </si>
  <si>
    <t>Guillaume</t>
  </si>
  <si>
    <t>18u55</t>
  </si>
  <si>
    <t>Hannah</t>
  </si>
  <si>
    <t>Bayramoglu</t>
  </si>
  <si>
    <t>Nazmiye</t>
  </si>
  <si>
    <t>Aalst</t>
  </si>
  <si>
    <t>14u42</t>
  </si>
  <si>
    <t>Action</t>
  </si>
  <si>
    <t>Van Wayenbergh</t>
  </si>
  <si>
    <t>Catherina</t>
  </si>
  <si>
    <t>Lommel</t>
  </si>
  <si>
    <t>14u29</t>
  </si>
  <si>
    <t>Verpa (JBC)</t>
  </si>
  <si>
    <t>Schildermans</t>
  </si>
  <si>
    <t>Laura</t>
  </si>
  <si>
    <t>16u27</t>
  </si>
  <si>
    <t>Slegers</t>
  </si>
  <si>
    <t>Aurélie</t>
  </si>
  <si>
    <t>16u57</t>
  </si>
  <si>
    <t>Abdi</t>
  </si>
  <si>
    <t>Abshir</t>
  </si>
  <si>
    <t>18u23</t>
  </si>
  <si>
    <t>Adriaens</t>
  </si>
  <si>
    <t>Celine</t>
  </si>
  <si>
    <t>Gelaeva</t>
  </si>
  <si>
    <t>Madina Zaindievna</t>
  </si>
  <si>
    <t>PostNL Pakketten</t>
  </si>
  <si>
    <t>Van Offel</t>
  </si>
  <si>
    <t>Tom</t>
  </si>
  <si>
    <t xml:space="preserve">50 euro bruto per maand </t>
  </si>
  <si>
    <t>30 euro / weekend van wacht</t>
  </si>
  <si>
    <t xml:space="preserve">50 euro bruto indien 4 weekenddagen gepresteerd werden in 1 maand  </t>
  </si>
  <si>
    <t>6 euro /avond tijdens weekdagen</t>
  </si>
  <si>
    <t>100 euro bruto indien 6 weekenddagen per maand werden gepresteerd</t>
  </si>
  <si>
    <t>zaterdag = 21,72 euro / uur</t>
  </si>
  <si>
    <t>toeslag van 100% zon en feestdagen = 28,96 euro/ uur</t>
  </si>
  <si>
    <t>per lijn worden 10 minuten gerekend, extra minuten worden verrekend</t>
  </si>
  <si>
    <t>Aantal weekdagen:</t>
  </si>
  <si>
    <t>Aantal zaterdagen:</t>
  </si>
  <si>
    <t>Aantal zon- feestdagen:</t>
  </si>
  <si>
    <t>Forfait 14,48 euro  (toeslag van 50% tijdens week avond dagen)</t>
  </si>
  <si>
    <t>Extra minuten:</t>
  </si>
  <si>
    <t>Aantal weekenddagen:</t>
  </si>
  <si>
    <t>Contracten:</t>
  </si>
  <si>
    <t>Forfait:</t>
  </si>
  <si>
    <t>Weekavond:</t>
  </si>
  <si>
    <t>Zaterdag:</t>
  </si>
  <si>
    <t>Zon- feestdag:</t>
  </si>
  <si>
    <t>/avond tijdens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</si>
</sst>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6" formatCode="#,##0.00_ ;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2F2F2F"/>
      <name val="Segoe UI"/>
      <family val="2"/>
    </font>
    <font>
      <b/>
      <sz val="12"/>
      <color rgb="FF343B3E"/>
      <name val="Arial"/>
      <family val="2"/>
    </font>
    <font>
      <sz val="11"/>
      <color rgb="FF666666"/>
      <name val="Courier New"/>
      <family val="3"/>
    </font>
    <font>
      <sz val="11"/>
      <name val="Calibri"/>
      <family val="2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2" borderId="0" xfId="0" applyFill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0" fillId="0" borderId="0" xfId="0" applyFill="1"/>
    <xf numFmtId="0" fontId="0" fillId="2" borderId="2" xfId="0" applyFill="1" applyBorder="1"/>
    <xf numFmtId="0" fontId="0" fillId="0" borderId="2" xfId="0" applyBorder="1"/>
    <xf numFmtId="0" fontId="0" fillId="2" borderId="3" xfId="0" applyFill="1" applyBorder="1"/>
    <xf numFmtId="0" fontId="0" fillId="2" borderId="3" xfId="0" applyFill="1" applyBorder="1"/>
    <xf numFmtId="0" fontId="0" fillId="0" borderId="3" xfId="0" applyFill="1" applyBorder="1"/>
    <xf numFmtId="0" fontId="0" fillId="0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0" borderId="3" xfId="0" applyFill="1" applyBorder="1"/>
    <xf numFmtId="0" fontId="0" fillId="0" borderId="0" xfId="0" applyFill="1"/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0" borderId="2" xfId="0" applyBorder="1"/>
    <xf numFmtId="0" fontId="0" fillId="2" borderId="3" xfId="0" applyFill="1" applyBorder="1"/>
    <xf numFmtId="0" fontId="0" fillId="2" borderId="3" xfId="0" applyFont="1" applyFill="1" applyBorder="1"/>
    <xf numFmtId="0" fontId="0" fillId="0" borderId="3" xfId="0" applyBorder="1"/>
    <xf numFmtId="0" fontId="0" fillId="0" borderId="2" xfId="0" applyBorder="1"/>
    <xf numFmtId="0" fontId="0" fillId="2" borderId="3" xfId="0" applyFill="1" applyBorder="1"/>
    <xf numFmtId="0" fontId="0" fillId="0" borderId="2" xfId="0" applyBorder="1"/>
    <xf numFmtId="0" fontId="0" fillId="0" borderId="2" xfId="0" applyFont="1" applyBorder="1"/>
    <xf numFmtId="0" fontId="0" fillId="0" borderId="3" xfId="0" applyBorder="1"/>
    <xf numFmtId="0" fontId="0" fillId="0" borderId="2" xfId="0" applyBorder="1"/>
    <xf numFmtId="0" fontId="0" fillId="2" borderId="3" xfId="0" applyFill="1" applyBorder="1"/>
    <xf numFmtId="0" fontId="0" fillId="0" borderId="2" xfId="0" applyFont="1" applyBorder="1"/>
    <xf numFmtId="0" fontId="0" fillId="2" borderId="3" xfId="0" applyFont="1" applyFill="1" applyBorder="1"/>
    <xf numFmtId="0" fontId="0" fillId="0" borderId="3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/>
    <xf numFmtId="164" fontId="0" fillId="2" borderId="3" xfId="0" applyNumberFormat="1" applyFill="1" applyBorder="1" applyAlignment="1"/>
    <xf numFmtId="164" fontId="0" fillId="0" borderId="3" xfId="0" applyNumberFormat="1" applyFill="1" applyBorder="1" applyAlignment="1"/>
    <xf numFmtId="164" fontId="0" fillId="3" borderId="3" xfId="0" applyNumberFormat="1" applyFill="1" applyBorder="1" applyAlignment="1"/>
    <xf numFmtId="164" fontId="0" fillId="0" borderId="3" xfId="0" applyNumberFormat="1" applyBorder="1" applyAlignment="1"/>
    <xf numFmtId="164" fontId="0" fillId="2" borderId="3" xfId="0" applyNumberFormat="1" applyFill="1" applyBorder="1"/>
    <xf numFmtId="164" fontId="0" fillId="0" borderId="3" xfId="0" applyNumberFormat="1" applyBorder="1"/>
    <xf numFmtId="164" fontId="3" fillId="0" borderId="0" xfId="0" applyNumberFormat="1" applyFont="1"/>
    <xf numFmtId="164" fontId="0" fillId="0" borderId="0" xfId="0" applyNumberFormat="1" applyBorder="1"/>
    <xf numFmtId="164" fontId="0" fillId="0" borderId="0" xfId="0" applyNumberFormat="1"/>
    <xf numFmtId="0" fontId="4" fillId="0" borderId="0" xfId="0" applyFont="1"/>
    <xf numFmtId="0" fontId="5" fillId="0" borderId="0" xfId="0" applyFont="1" applyBorder="1" applyAlignment="1">
      <alignment horizontal="left" vertical="center" indent="1" readingOrder="1"/>
    </xf>
    <xf numFmtId="0" fontId="0" fillId="2" borderId="0" xfId="0" applyFill="1" applyBorder="1"/>
    <xf numFmtId="165" fontId="1" fillId="2" borderId="1" xfId="0" applyNumberFormat="1" applyFont="1" applyFill="1" applyBorder="1" applyAlignment="1">
      <alignment horizontal="center" vertical="center"/>
    </xf>
    <xf numFmtId="165" fontId="0" fillId="0" borderId="2" xfId="0" applyNumberFormat="1" applyBorder="1"/>
    <xf numFmtId="165" fontId="0" fillId="2" borderId="3" xfId="0" applyNumberFormat="1" applyFill="1" applyBorder="1"/>
    <xf numFmtId="165" fontId="0" fillId="2" borderId="2" xfId="0" applyNumberFormat="1" applyFill="1" applyBorder="1"/>
    <xf numFmtId="165" fontId="0" fillId="0" borderId="3" xfId="0" applyNumberFormat="1" applyFill="1" applyBorder="1"/>
    <xf numFmtId="165" fontId="0" fillId="3" borderId="3" xfId="0" applyNumberFormat="1" applyFill="1" applyBorder="1"/>
    <xf numFmtId="165" fontId="0" fillId="0" borderId="3" xfId="0" applyNumberFormat="1" applyBorder="1"/>
    <xf numFmtId="165" fontId="0" fillId="0" borderId="0" xfId="0" applyNumberFormat="1"/>
    <xf numFmtId="0" fontId="0" fillId="2" borderId="2" xfId="0" applyNumberFormat="1" applyFill="1" applyBorder="1"/>
    <xf numFmtId="0" fontId="0" fillId="0" borderId="3" xfId="0" applyNumberFormat="1" applyFill="1" applyBorder="1"/>
    <xf numFmtId="0" fontId="0" fillId="2" borderId="3" xfId="0" applyNumberFormat="1" applyFill="1" applyBorder="1"/>
    <xf numFmtId="0" fontId="8" fillId="0" borderId="0" xfId="0" applyFont="1"/>
    <xf numFmtId="4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0" fontId="0" fillId="0" borderId="0" xfId="0" applyProtection="1"/>
    <xf numFmtId="166" fontId="0" fillId="0" borderId="0" xfId="0" applyNumberFormat="1" applyProtection="1"/>
    <xf numFmtId="0" fontId="7" fillId="0" borderId="0" xfId="0" applyFont="1" applyProtection="1"/>
    <xf numFmtId="0" fontId="6" fillId="0" borderId="0" xfId="0" applyFont="1" applyBorder="1" applyAlignment="1" applyProtection="1">
      <alignment readingOrder="1"/>
    </xf>
    <xf numFmtId="0" fontId="0" fillId="0" borderId="0" xfId="0" quotePrefix="1" applyProtection="1"/>
    <xf numFmtId="166" fontId="0" fillId="0" borderId="0" xfId="0" applyNumberFormat="1" applyAlignment="1" applyProtection="1">
      <alignment horizontal="right"/>
    </xf>
    <xf numFmtId="166" fontId="0" fillId="0" borderId="4" xfId="0" applyNumberFormat="1" applyFont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1A0D-CA57-4259-B7D0-A2D9AB2DC4C1}">
  <dimension ref="A1:M118"/>
  <sheetViews>
    <sheetView workbookViewId="0">
      <selection activeCell="M4" sqref="M4"/>
    </sheetView>
  </sheetViews>
  <sheetFormatPr defaultRowHeight="15" x14ac:dyDescent="0.25"/>
  <cols>
    <col min="1" max="1" width="5.5703125" style="11" customWidth="1"/>
    <col min="2" max="2" width="11" customWidth="1"/>
    <col min="3" max="3" width="22.42578125" customWidth="1"/>
    <col min="4" max="4" width="18.7109375" customWidth="1"/>
    <col min="5" max="5" width="26.85546875" style="56" customWidth="1"/>
    <col min="6" max="6" width="9.7109375" style="67" customWidth="1"/>
    <col min="7" max="7" width="14.28515625" customWidth="1"/>
    <col min="8" max="8" width="48.42578125" customWidth="1"/>
    <col min="9" max="10" width="20.7109375" customWidth="1"/>
    <col min="11" max="11" width="15.7109375" customWidth="1"/>
    <col min="13" max="13" width="14.85546875" customWidth="1"/>
  </cols>
  <sheetData>
    <row r="1" spans="1:13" s="3" customFormat="1" ht="45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46" t="s">
        <v>4</v>
      </c>
      <c r="F1" s="60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/>
    </row>
    <row r="2" spans="1:13" x14ac:dyDescent="0.25">
      <c r="A2" s="4">
        <v>1</v>
      </c>
      <c r="B2" s="5">
        <v>20</v>
      </c>
      <c r="C2" s="5" t="s">
        <v>10</v>
      </c>
      <c r="D2" s="5" t="s">
        <v>11</v>
      </c>
      <c r="E2" s="47">
        <v>43377</v>
      </c>
      <c r="F2" s="61" t="s">
        <v>12</v>
      </c>
      <c r="G2" s="5" t="s">
        <v>13</v>
      </c>
      <c r="H2" s="5" t="s">
        <v>13</v>
      </c>
      <c r="I2" s="5" t="s">
        <v>14</v>
      </c>
      <c r="J2" s="5" t="s">
        <v>15</v>
      </c>
      <c r="K2" s="5"/>
    </row>
    <row r="3" spans="1:13" s="8" customFormat="1" x14ac:dyDescent="0.25">
      <c r="A3" s="6">
        <v>2</v>
      </c>
      <c r="B3" s="7"/>
      <c r="C3" s="7"/>
      <c r="D3" s="7"/>
      <c r="E3" s="48"/>
      <c r="F3" s="62"/>
      <c r="G3" s="7"/>
      <c r="H3" s="7"/>
      <c r="I3" s="7"/>
      <c r="J3" s="7"/>
      <c r="K3" s="7"/>
    </row>
    <row r="4" spans="1:13" x14ac:dyDescent="0.25">
      <c r="A4" s="9">
        <v>3</v>
      </c>
      <c r="B4" s="16"/>
      <c r="C4" s="16" t="s">
        <v>10</v>
      </c>
      <c r="D4" s="16" t="s">
        <v>16</v>
      </c>
      <c r="E4" s="48">
        <v>43379</v>
      </c>
      <c r="F4" s="68" t="s">
        <v>17</v>
      </c>
      <c r="G4" s="16" t="s">
        <v>18</v>
      </c>
      <c r="H4" s="16" t="s">
        <v>19</v>
      </c>
      <c r="I4" s="16" t="s">
        <v>20</v>
      </c>
      <c r="J4" s="16" t="s">
        <v>21</v>
      </c>
      <c r="K4" s="16"/>
      <c r="M4" s="58"/>
    </row>
    <row r="5" spans="1:13" s="8" customFormat="1" x14ac:dyDescent="0.25">
      <c r="A5" s="6">
        <v>4</v>
      </c>
      <c r="B5" s="14"/>
      <c r="C5" s="14"/>
      <c r="D5" s="14" t="s">
        <v>23</v>
      </c>
      <c r="E5" s="49">
        <v>43379</v>
      </c>
      <c r="F5" s="69" t="s">
        <v>24</v>
      </c>
      <c r="G5" s="14" t="s">
        <v>18</v>
      </c>
      <c r="H5" s="15" t="s">
        <v>25</v>
      </c>
      <c r="I5" s="14" t="s">
        <v>26</v>
      </c>
      <c r="J5" s="14" t="s">
        <v>27</v>
      </c>
      <c r="K5" s="14"/>
      <c r="M5" s="59"/>
    </row>
    <row r="6" spans="1:13" x14ac:dyDescent="0.25">
      <c r="A6" s="9">
        <v>5</v>
      </c>
      <c r="B6" s="12"/>
      <c r="C6" s="12"/>
      <c r="D6" s="12" t="s">
        <v>28</v>
      </c>
      <c r="E6" s="48">
        <v>43379</v>
      </c>
      <c r="F6" s="70" t="s">
        <v>29</v>
      </c>
      <c r="G6" s="12" t="s">
        <v>18</v>
      </c>
      <c r="H6" s="12" t="s">
        <v>30</v>
      </c>
      <c r="I6" s="12" t="s">
        <v>31</v>
      </c>
      <c r="J6" s="12" t="s">
        <v>32</v>
      </c>
      <c r="K6" s="12"/>
      <c r="M6" s="58"/>
    </row>
    <row r="7" spans="1:13" s="8" customFormat="1" x14ac:dyDescent="0.25">
      <c r="A7" s="6">
        <v>6</v>
      </c>
      <c r="B7" s="14"/>
      <c r="C7" s="14"/>
      <c r="D7" s="14" t="s">
        <v>33</v>
      </c>
      <c r="E7" s="49">
        <v>43379</v>
      </c>
      <c r="F7" s="69" t="s">
        <v>34</v>
      </c>
      <c r="G7" s="14" t="s">
        <v>18</v>
      </c>
      <c r="H7" s="14" t="s">
        <v>35</v>
      </c>
      <c r="I7" s="14" t="s">
        <v>36</v>
      </c>
      <c r="J7" s="14" t="s">
        <v>37</v>
      </c>
      <c r="K7" s="14"/>
    </row>
    <row r="8" spans="1:13" x14ac:dyDescent="0.25">
      <c r="A8" s="9">
        <v>7</v>
      </c>
      <c r="B8" s="12"/>
      <c r="C8" s="12"/>
      <c r="D8" s="12" t="s">
        <v>33</v>
      </c>
      <c r="E8" s="48">
        <v>43379</v>
      </c>
      <c r="F8" s="70" t="s">
        <v>38</v>
      </c>
      <c r="G8" s="12" t="s">
        <v>18</v>
      </c>
      <c r="H8" s="12" t="s">
        <v>39</v>
      </c>
      <c r="I8" s="12" t="s">
        <v>40</v>
      </c>
      <c r="J8" s="12" t="s">
        <v>41</v>
      </c>
      <c r="K8" s="12"/>
    </row>
    <row r="9" spans="1:13" s="8" customFormat="1" x14ac:dyDescent="0.25">
      <c r="A9" s="6">
        <v>8</v>
      </c>
      <c r="B9" s="14"/>
      <c r="C9" s="14"/>
      <c r="D9" s="14" t="s">
        <v>42</v>
      </c>
      <c r="E9" s="49">
        <v>43379</v>
      </c>
      <c r="F9" s="69" t="s">
        <v>43</v>
      </c>
      <c r="G9" s="14" t="s">
        <v>18</v>
      </c>
      <c r="H9" s="14" t="s">
        <v>44</v>
      </c>
      <c r="I9" s="14"/>
      <c r="J9" s="14" t="s">
        <v>45</v>
      </c>
      <c r="K9" s="14"/>
    </row>
    <row r="10" spans="1:13" x14ac:dyDescent="0.25">
      <c r="A10" s="9">
        <v>9</v>
      </c>
      <c r="B10" s="12"/>
      <c r="C10" s="12"/>
      <c r="D10" s="12" t="s">
        <v>42</v>
      </c>
      <c r="E10" s="48">
        <v>43379</v>
      </c>
      <c r="F10" s="70" t="s">
        <v>43</v>
      </c>
      <c r="G10" s="12" t="s">
        <v>18</v>
      </c>
      <c r="H10" s="12" t="s">
        <v>44</v>
      </c>
      <c r="I10" s="12" t="s">
        <v>46</v>
      </c>
      <c r="J10" s="12" t="s">
        <v>47</v>
      </c>
      <c r="K10" s="12"/>
    </row>
    <row r="11" spans="1:13" s="8" customFormat="1" x14ac:dyDescent="0.25">
      <c r="A11" s="6">
        <v>10</v>
      </c>
      <c r="B11" s="14"/>
      <c r="C11" s="14"/>
      <c r="D11" s="14" t="s">
        <v>48</v>
      </c>
      <c r="E11" s="49">
        <v>43379</v>
      </c>
      <c r="F11" s="69" t="s">
        <v>49</v>
      </c>
      <c r="G11" s="14" t="s">
        <v>18</v>
      </c>
      <c r="H11" s="14" t="s">
        <v>50</v>
      </c>
      <c r="I11" s="14" t="s">
        <v>51</v>
      </c>
      <c r="J11" s="14" t="s">
        <v>47</v>
      </c>
      <c r="K11" s="14"/>
    </row>
    <row r="12" spans="1:13" x14ac:dyDescent="0.25">
      <c r="A12" s="9">
        <v>11</v>
      </c>
      <c r="B12" s="12"/>
      <c r="C12" s="12"/>
      <c r="D12" s="12" t="s">
        <v>48</v>
      </c>
      <c r="E12" s="48">
        <v>43379</v>
      </c>
      <c r="F12" s="70" t="s">
        <v>49</v>
      </c>
      <c r="G12" s="12" t="s">
        <v>18</v>
      </c>
      <c r="H12" s="12" t="s">
        <v>50</v>
      </c>
      <c r="I12" s="12" t="s">
        <v>52</v>
      </c>
      <c r="J12" s="12" t="s">
        <v>53</v>
      </c>
      <c r="K12" s="12"/>
    </row>
    <row r="13" spans="1:13" s="8" customFormat="1" x14ac:dyDescent="0.25">
      <c r="A13" s="6">
        <v>12</v>
      </c>
      <c r="B13" s="14"/>
      <c r="C13" s="14"/>
      <c r="D13" s="14" t="s">
        <v>28</v>
      </c>
      <c r="E13" s="49">
        <v>43379</v>
      </c>
      <c r="F13" s="69" t="s">
        <v>54</v>
      </c>
      <c r="G13" s="14" t="s">
        <v>18</v>
      </c>
      <c r="H13" s="14" t="s">
        <v>30</v>
      </c>
      <c r="I13" s="14" t="s">
        <v>55</v>
      </c>
      <c r="J13" s="14" t="s">
        <v>56</v>
      </c>
      <c r="K13" s="14"/>
    </row>
    <row r="14" spans="1:13" x14ac:dyDescent="0.25">
      <c r="A14" s="9">
        <v>13</v>
      </c>
      <c r="B14" s="12"/>
      <c r="C14" s="12"/>
      <c r="D14" s="12" t="s">
        <v>28</v>
      </c>
      <c r="E14" s="48">
        <v>43379</v>
      </c>
      <c r="F14" s="62" t="s">
        <v>54</v>
      </c>
      <c r="G14" s="12" t="s">
        <v>18</v>
      </c>
      <c r="H14" s="12" t="s">
        <v>30</v>
      </c>
      <c r="I14" s="12" t="s">
        <v>55</v>
      </c>
      <c r="J14" s="12" t="s">
        <v>57</v>
      </c>
      <c r="K14" s="12"/>
    </row>
    <row r="15" spans="1:13" s="8" customFormat="1" x14ac:dyDescent="0.25">
      <c r="A15" s="6">
        <v>14</v>
      </c>
      <c r="B15" s="14">
        <v>10</v>
      </c>
      <c r="C15" s="14"/>
      <c r="D15" s="14" t="s">
        <v>48</v>
      </c>
      <c r="E15" s="49">
        <v>43379</v>
      </c>
      <c r="F15" s="64" t="s">
        <v>58</v>
      </c>
      <c r="G15" s="14" t="s">
        <v>18</v>
      </c>
      <c r="H15" s="14" t="s">
        <v>59</v>
      </c>
      <c r="I15" s="14"/>
      <c r="J15" s="14"/>
      <c r="K15" s="14"/>
    </row>
    <row r="16" spans="1:13" x14ac:dyDescent="0.25">
      <c r="A16" s="9">
        <v>15</v>
      </c>
      <c r="B16" s="12"/>
      <c r="C16" s="12"/>
      <c r="D16" s="12" t="s">
        <v>60</v>
      </c>
      <c r="E16" s="48">
        <v>43379</v>
      </c>
      <c r="F16" s="62" t="s">
        <v>61</v>
      </c>
      <c r="G16" s="12" t="s">
        <v>18</v>
      </c>
      <c r="H16" s="12" t="s">
        <v>62</v>
      </c>
      <c r="I16" s="12" t="s">
        <v>63</v>
      </c>
      <c r="J16" s="12" t="s">
        <v>64</v>
      </c>
      <c r="K16" s="12"/>
    </row>
    <row r="17" spans="1:11" s="8" customFormat="1" x14ac:dyDescent="0.25">
      <c r="A17" s="6">
        <v>16</v>
      </c>
      <c r="B17" s="14"/>
      <c r="C17" s="14"/>
      <c r="D17" s="14" t="s">
        <v>65</v>
      </c>
      <c r="E17" s="49">
        <v>43379</v>
      </c>
      <c r="F17" s="64" t="s">
        <v>66</v>
      </c>
      <c r="G17" s="14" t="s">
        <v>18</v>
      </c>
      <c r="H17" s="14" t="s">
        <v>67</v>
      </c>
      <c r="I17" s="14" t="s">
        <v>68</v>
      </c>
      <c r="J17" s="14" t="s">
        <v>69</v>
      </c>
      <c r="K17" s="14"/>
    </row>
    <row r="18" spans="1:11" x14ac:dyDescent="0.25">
      <c r="A18" s="9">
        <v>17</v>
      </c>
      <c r="B18" s="12"/>
      <c r="C18" s="12"/>
      <c r="D18" s="12" t="s">
        <v>65</v>
      </c>
      <c r="E18" s="48">
        <v>43379</v>
      </c>
      <c r="F18" s="62" t="s">
        <v>66</v>
      </c>
      <c r="G18" s="12" t="s">
        <v>18</v>
      </c>
      <c r="H18" s="12" t="s">
        <v>67</v>
      </c>
      <c r="I18" s="12" t="s">
        <v>70</v>
      </c>
      <c r="J18" s="12" t="s">
        <v>71</v>
      </c>
      <c r="K18" s="12"/>
    </row>
    <row r="19" spans="1:11" s="8" customFormat="1" x14ac:dyDescent="0.25">
      <c r="A19" s="6">
        <v>18</v>
      </c>
      <c r="B19" s="14"/>
      <c r="C19" s="14"/>
      <c r="D19" s="14" t="s">
        <v>65</v>
      </c>
      <c r="E19" s="49">
        <v>43379</v>
      </c>
      <c r="F19" s="64" t="s">
        <v>66</v>
      </c>
      <c r="G19" s="14" t="s">
        <v>18</v>
      </c>
      <c r="H19" s="14" t="s">
        <v>67</v>
      </c>
      <c r="I19" s="14" t="s">
        <v>72</v>
      </c>
      <c r="J19" s="14" t="s">
        <v>73</v>
      </c>
      <c r="K19" s="14"/>
    </row>
    <row r="20" spans="1:11" x14ac:dyDescent="0.25">
      <c r="A20" s="9">
        <v>19</v>
      </c>
      <c r="B20" s="12"/>
      <c r="C20" s="12"/>
      <c r="D20" s="12" t="s">
        <v>65</v>
      </c>
      <c r="E20" s="48">
        <v>43379</v>
      </c>
      <c r="F20" s="62" t="s">
        <v>66</v>
      </c>
      <c r="G20" s="12" t="s">
        <v>18</v>
      </c>
      <c r="H20" s="12" t="s">
        <v>67</v>
      </c>
      <c r="I20" s="12" t="s">
        <v>74</v>
      </c>
      <c r="J20" s="12" t="s">
        <v>75</v>
      </c>
      <c r="K20" s="12"/>
    </row>
    <row r="21" spans="1:11" s="8" customFormat="1" x14ac:dyDescent="0.25">
      <c r="A21" s="6">
        <v>20</v>
      </c>
      <c r="B21" s="14"/>
      <c r="C21" s="14"/>
      <c r="D21" s="14" t="s">
        <v>65</v>
      </c>
      <c r="E21" s="49">
        <v>43379</v>
      </c>
      <c r="F21" s="64" t="s">
        <v>66</v>
      </c>
      <c r="G21" s="14" t="s">
        <v>18</v>
      </c>
      <c r="H21" s="14" t="s">
        <v>67</v>
      </c>
      <c r="I21" s="14" t="s">
        <v>76</v>
      </c>
      <c r="J21" s="14" t="s">
        <v>77</v>
      </c>
      <c r="K21" s="14"/>
    </row>
    <row r="22" spans="1:11" x14ac:dyDescent="0.25">
      <c r="A22" s="9">
        <v>21</v>
      </c>
      <c r="B22" s="12"/>
      <c r="C22" s="12"/>
      <c r="D22" s="12" t="s">
        <v>65</v>
      </c>
      <c r="E22" s="48">
        <v>43379</v>
      </c>
      <c r="F22" s="62" t="s">
        <v>66</v>
      </c>
      <c r="G22" s="12" t="s">
        <v>18</v>
      </c>
      <c r="H22" s="12" t="s">
        <v>67</v>
      </c>
      <c r="I22" s="12" t="s">
        <v>78</v>
      </c>
      <c r="J22" s="12" t="s">
        <v>79</v>
      </c>
      <c r="K22" s="12"/>
    </row>
    <row r="23" spans="1:11" s="8" customFormat="1" x14ac:dyDescent="0.25">
      <c r="A23" s="6">
        <v>22</v>
      </c>
      <c r="B23" s="12">
        <v>5</v>
      </c>
      <c r="C23" s="12"/>
      <c r="D23" s="13" t="s">
        <v>65</v>
      </c>
      <c r="E23" s="50">
        <v>43379</v>
      </c>
      <c r="F23" s="65" t="s">
        <v>66</v>
      </c>
      <c r="G23" s="13" t="s">
        <v>18</v>
      </c>
      <c r="H23" s="13" t="s">
        <v>67</v>
      </c>
      <c r="I23" s="13" t="s">
        <v>80</v>
      </c>
      <c r="J23" s="13" t="s">
        <v>81</v>
      </c>
      <c r="K23" s="13"/>
    </row>
    <row r="24" spans="1:11" x14ac:dyDescent="0.25">
      <c r="A24" s="9">
        <v>23</v>
      </c>
      <c r="B24" s="12"/>
      <c r="C24" s="12"/>
      <c r="D24" s="12" t="s">
        <v>65</v>
      </c>
      <c r="E24" s="48">
        <v>43379</v>
      </c>
      <c r="F24" s="62" t="s">
        <v>66</v>
      </c>
      <c r="G24" s="12" t="s">
        <v>18</v>
      </c>
      <c r="H24" s="12" t="s">
        <v>67</v>
      </c>
      <c r="I24" s="12" t="s">
        <v>82</v>
      </c>
      <c r="J24" s="12" t="s">
        <v>83</v>
      </c>
      <c r="K24" s="12"/>
    </row>
    <row r="25" spans="1:11" s="8" customFormat="1" x14ac:dyDescent="0.25">
      <c r="A25" s="6">
        <v>24</v>
      </c>
      <c r="B25" s="14"/>
      <c r="C25" s="14"/>
      <c r="D25" s="14" t="s">
        <v>65</v>
      </c>
      <c r="E25" s="49">
        <v>43379</v>
      </c>
      <c r="F25" s="64" t="s">
        <v>66</v>
      </c>
      <c r="G25" s="14" t="s">
        <v>18</v>
      </c>
      <c r="H25" s="14" t="s">
        <v>67</v>
      </c>
      <c r="I25" s="14" t="s">
        <v>84</v>
      </c>
      <c r="J25" s="14" t="s">
        <v>85</v>
      </c>
      <c r="K25" s="14"/>
    </row>
    <row r="26" spans="1:11" x14ac:dyDescent="0.25">
      <c r="A26" s="9">
        <v>25</v>
      </c>
      <c r="B26" s="12"/>
      <c r="C26" s="12"/>
      <c r="D26" s="12" t="s">
        <v>28</v>
      </c>
      <c r="E26" s="48">
        <v>43379</v>
      </c>
      <c r="F26" s="62" t="s">
        <v>86</v>
      </c>
      <c r="G26" s="12" t="s">
        <v>18</v>
      </c>
      <c r="H26" s="12" t="s">
        <v>30</v>
      </c>
      <c r="I26" s="12" t="s">
        <v>87</v>
      </c>
      <c r="J26" s="12" t="s">
        <v>88</v>
      </c>
      <c r="K26" s="12"/>
    </row>
    <row r="27" spans="1:11" s="8" customFormat="1" x14ac:dyDescent="0.25">
      <c r="A27" s="6">
        <v>26</v>
      </c>
      <c r="B27" s="14"/>
      <c r="C27" s="14"/>
      <c r="D27" s="14" t="s">
        <v>28</v>
      </c>
      <c r="E27" s="49">
        <v>43379</v>
      </c>
      <c r="F27" s="64" t="s">
        <v>89</v>
      </c>
      <c r="G27" s="14" t="s">
        <v>18</v>
      </c>
      <c r="H27" s="12" t="s">
        <v>30</v>
      </c>
      <c r="I27" s="14" t="s">
        <v>90</v>
      </c>
      <c r="J27" s="14" t="s">
        <v>91</v>
      </c>
      <c r="K27" s="14"/>
    </row>
    <row r="28" spans="1:11" x14ac:dyDescent="0.25">
      <c r="A28" s="9">
        <v>27</v>
      </c>
      <c r="B28" s="14"/>
      <c r="C28" s="14"/>
      <c r="D28" s="14" t="s">
        <v>92</v>
      </c>
      <c r="E28" s="49">
        <v>43379</v>
      </c>
      <c r="F28" s="64" t="s">
        <v>93</v>
      </c>
      <c r="G28" s="14" t="s">
        <v>18</v>
      </c>
      <c r="H28" s="14" t="s">
        <v>94</v>
      </c>
      <c r="I28" s="14" t="s">
        <v>95</v>
      </c>
      <c r="J28" s="14" t="s">
        <v>96</v>
      </c>
      <c r="K28" s="14"/>
    </row>
    <row r="29" spans="1:11" s="8" customFormat="1" x14ac:dyDescent="0.25">
      <c r="A29" s="6">
        <v>28</v>
      </c>
      <c r="B29" s="7"/>
      <c r="C29" s="7"/>
      <c r="D29" s="7"/>
      <c r="E29" s="48"/>
      <c r="F29" s="62"/>
      <c r="G29" s="7"/>
      <c r="H29" s="7"/>
      <c r="I29" s="7"/>
      <c r="J29" s="7"/>
      <c r="K29" s="7"/>
    </row>
    <row r="30" spans="1:11" x14ac:dyDescent="0.25">
      <c r="A30" s="9">
        <v>29</v>
      </c>
      <c r="B30" s="17"/>
      <c r="C30" s="17" t="s">
        <v>10</v>
      </c>
      <c r="D30" s="17" t="s">
        <v>97</v>
      </c>
      <c r="E30" s="47">
        <v>43382</v>
      </c>
      <c r="F30" s="61" t="s">
        <v>98</v>
      </c>
      <c r="G30" s="17" t="s">
        <v>18</v>
      </c>
      <c r="H30" s="17" t="s">
        <v>99</v>
      </c>
      <c r="I30" s="17" t="s">
        <v>100</v>
      </c>
      <c r="J30" s="17" t="s">
        <v>101</v>
      </c>
      <c r="K30" s="17"/>
    </row>
    <row r="31" spans="1:11" s="8" customFormat="1" x14ac:dyDescent="0.25">
      <c r="A31" s="6">
        <v>30</v>
      </c>
      <c r="B31" s="18"/>
      <c r="C31" s="18"/>
      <c r="D31" s="18" t="s">
        <v>102</v>
      </c>
      <c r="E31" s="48">
        <v>43382</v>
      </c>
      <c r="F31" s="62" t="s">
        <v>103</v>
      </c>
      <c r="G31" s="18" t="s">
        <v>18</v>
      </c>
      <c r="H31" s="18" t="s">
        <v>104</v>
      </c>
      <c r="I31" s="18" t="s">
        <v>105</v>
      </c>
      <c r="J31" s="18" t="s">
        <v>106</v>
      </c>
      <c r="K31" s="18"/>
    </row>
    <row r="32" spans="1:11" x14ac:dyDescent="0.25">
      <c r="A32" s="9">
        <v>31</v>
      </c>
      <c r="B32" s="10"/>
      <c r="C32" s="10"/>
      <c r="D32" s="10"/>
      <c r="E32" s="51"/>
      <c r="F32" s="66"/>
      <c r="G32" s="10"/>
      <c r="H32" s="10"/>
      <c r="I32" s="10"/>
      <c r="J32" s="10"/>
      <c r="K32" s="10"/>
    </row>
    <row r="33" spans="1:11" s="8" customFormat="1" x14ac:dyDescent="0.25">
      <c r="A33" s="6">
        <v>32</v>
      </c>
      <c r="B33" s="22"/>
      <c r="C33" s="22" t="s">
        <v>10</v>
      </c>
      <c r="D33" s="22" t="s">
        <v>97</v>
      </c>
      <c r="E33" s="48">
        <v>43385</v>
      </c>
      <c r="F33" s="63" t="s">
        <v>107</v>
      </c>
      <c r="G33" s="22" t="s">
        <v>108</v>
      </c>
      <c r="H33" s="22" t="s">
        <v>109</v>
      </c>
      <c r="I33" s="22" t="s">
        <v>110</v>
      </c>
      <c r="J33" s="22" t="s">
        <v>111</v>
      </c>
      <c r="K33" s="22"/>
    </row>
    <row r="34" spans="1:11" x14ac:dyDescent="0.25">
      <c r="A34" s="9">
        <v>33</v>
      </c>
      <c r="B34" s="20"/>
      <c r="C34" s="20"/>
      <c r="D34" s="20" t="s">
        <v>97</v>
      </c>
      <c r="E34" s="49">
        <v>43385</v>
      </c>
      <c r="F34" s="64"/>
      <c r="G34" s="20" t="s">
        <v>108</v>
      </c>
      <c r="H34" s="21" t="s">
        <v>109</v>
      </c>
      <c r="I34" s="20" t="s">
        <v>112</v>
      </c>
      <c r="J34" s="20" t="s">
        <v>113</v>
      </c>
      <c r="K34" s="20"/>
    </row>
    <row r="35" spans="1:11" s="8" customFormat="1" x14ac:dyDescent="0.25">
      <c r="A35" s="6">
        <v>34</v>
      </c>
      <c r="B35" s="19"/>
      <c r="C35" s="19"/>
      <c r="D35" s="19" t="s">
        <v>97</v>
      </c>
      <c r="E35" s="48">
        <v>43385</v>
      </c>
      <c r="F35" s="62" t="s">
        <v>114</v>
      </c>
      <c r="G35" s="19" t="s">
        <v>18</v>
      </c>
      <c r="H35" s="19" t="s">
        <v>115</v>
      </c>
      <c r="I35" s="19" t="s">
        <v>116</v>
      </c>
      <c r="J35" s="19" t="s">
        <v>117</v>
      </c>
      <c r="K35" s="19"/>
    </row>
    <row r="36" spans="1:11" x14ac:dyDescent="0.25">
      <c r="A36" s="9">
        <v>35</v>
      </c>
      <c r="B36" s="20"/>
      <c r="C36" s="20"/>
      <c r="D36" s="20" t="s">
        <v>97</v>
      </c>
      <c r="E36" s="49">
        <v>43385</v>
      </c>
      <c r="F36" s="64"/>
      <c r="G36" s="20" t="s">
        <v>18</v>
      </c>
      <c r="H36" s="20" t="s">
        <v>115</v>
      </c>
      <c r="I36" s="20" t="s">
        <v>118</v>
      </c>
      <c r="J36" s="20" t="s">
        <v>119</v>
      </c>
      <c r="K36" s="20"/>
    </row>
    <row r="37" spans="1:11" s="8" customFormat="1" x14ac:dyDescent="0.25">
      <c r="A37" s="6">
        <v>36</v>
      </c>
      <c r="B37" s="19"/>
      <c r="C37" s="19"/>
      <c r="D37" s="19" t="s">
        <v>97</v>
      </c>
      <c r="E37" s="48">
        <v>43385</v>
      </c>
      <c r="F37" s="62"/>
      <c r="G37" s="19" t="s">
        <v>18</v>
      </c>
      <c r="H37" s="19" t="s">
        <v>115</v>
      </c>
      <c r="I37" s="19" t="s">
        <v>120</v>
      </c>
      <c r="J37" s="19" t="s">
        <v>121</v>
      </c>
      <c r="K37" s="19"/>
    </row>
    <row r="38" spans="1:11" x14ac:dyDescent="0.25">
      <c r="A38" s="9">
        <v>37</v>
      </c>
      <c r="B38" s="10"/>
      <c r="C38" s="10"/>
      <c r="D38" s="10"/>
      <c r="E38" s="51"/>
      <c r="F38" s="66"/>
      <c r="G38" s="10"/>
      <c r="H38" s="10"/>
      <c r="I38" s="10"/>
      <c r="J38" s="10"/>
      <c r="K38" s="10"/>
    </row>
    <row r="39" spans="1:11" s="8" customFormat="1" x14ac:dyDescent="0.25">
      <c r="A39" s="6">
        <v>38</v>
      </c>
      <c r="B39" s="27"/>
      <c r="C39" s="27" t="s">
        <v>10</v>
      </c>
      <c r="D39" s="27" t="s">
        <v>65</v>
      </c>
      <c r="E39" s="48">
        <v>43386</v>
      </c>
      <c r="F39" s="63" t="s">
        <v>122</v>
      </c>
      <c r="G39" s="27" t="s">
        <v>18</v>
      </c>
      <c r="H39" s="27" t="s">
        <v>123</v>
      </c>
      <c r="I39" s="27" t="s">
        <v>76</v>
      </c>
      <c r="J39" s="27" t="s">
        <v>77</v>
      </c>
      <c r="K39" s="27"/>
    </row>
    <row r="40" spans="1:11" x14ac:dyDescent="0.25">
      <c r="A40" s="9">
        <v>39</v>
      </c>
      <c r="B40" s="25"/>
      <c r="C40" s="25"/>
      <c r="D40" s="25"/>
      <c r="E40" s="48">
        <v>43386</v>
      </c>
      <c r="F40" s="64"/>
      <c r="G40" s="25" t="s">
        <v>18</v>
      </c>
      <c r="H40" s="26" t="s">
        <v>123</v>
      </c>
      <c r="I40" s="25" t="s">
        <v>78</v>
      </c>
      <c r="J40" s="25" t="s">
        <v>79</v>
      </c>
      <c r="K40" s="25"/>
    </row>
    <row r="41" spans="1:11" s="8" customFormat="1" x14ac:dyDescent="0.25">
      <c r="A41" s="6">
        <v>40</v>
      </c>
      <c r="B41" s="23"/>
      <c r="C41" s="23"/>
      <c r="D41" s="23"/>
      <c r="E41" s="48">
        <v>43386</v>
      </c>
      <c r="F41" s="62"/>
      <c r="G41" s="23" t="s">
        <v>18</v>
      </c>
      <c r="H41" s="23" t="s">
        <v>123</v>
      </c>
      <c r="I41" s="23" t="s">
        <v>84</v>
      </c>
      <c r="J41" s="23" t="s">
        <v>85</v>
      </c>
      <c r="K41" s="23"/>
    </row>
    <row r="42" spans="1:11" x14ac:dyDescent="0.25">
      <c r="A42" s="9">
        <v>41</v>
      </c>
      <c r="B42" s="25"/>
      <c r="C42" s="25"/>
      <c r="D42" s="25"/>
      <c r="E42" s="48">
        <v>43386</v>
      </c>
      <c r="F42" s="64"/>
      <c r="G42" s="25" t="s">
        <v>18</v>
      </c>
      <c r="H42" s="25" t="s">
        <v>123</v>
      </c>
      <c r="I42" s="25" t="s">
        <v>70</v>
      </c>
      <c r="J42" s="25" t="s">
        <v>71</v>
      </c>
      <c r="K42" s="25"/>
    </row>
    <row r="43" spans="1:11" s="8" customFormat="1" x14ac:dyDescent="0.25">
      <c r="A43" s="6">
        <v>42</v>
      </c>
      <c r="B43" s="23"/>
      <c r="C43" s="23"/>
      <c r="D43" s="23"/>
      <c r="E43" s="48">
        <v>43386</v>
      </c>
      <c r="F43" s="62"/>
      <c r="G43" s="23" t="s">
        <v>18</v>
      </c>
      <c r="H43" s="23" t="s">
        <v>123</v>
      </c>
      <c r="I43" s="23" t="s">
        <v>124</v>
      </c>
      <c r="J43" s="23" t="s">
        <v>125</v>
      </c>
      <c r="K43" s="23"/>
    </row>
    <row r="44" spans="1:11" x14ac:dyDescent="0.25">
      <c r="A44" s="9">
        <v>43</v>
      </c>
      <c r="B44" s="25"/>
      <c r="C44" s="25"/>
      <c r="D44" s="25"/>
      <c r="E44" s="48">
        <v>43386</v>
      </c>
      <c r="F44" s="64"/>
      <c r="G44" s="25" t="s">
        <v>18</v>
      </c>
      <c r="H44" s="25" t="s">
        <v>123</v>
      </c>
      <c r="I44" s="25" t="s">
        <v>74</v>
      </c>
      <c r="J44" s="25" t="s">
        <v>75</v>
      </c>
      <c r="K44" s="25"/>
    </row>
    <row r="45" spans="1:11" s="8" customFormat="1" x14ac:dyDescent="0.25">
      <c r="A45" s="6">
        <v>44</v>
      </c>
      <c r="B45" s="23"/>
      <c r="C45" s="23"/>
      <c r="D45" s="23"/>
      <c r="E45" s="48">
        <v>43386</v>
      </c>
      <c r="F45" s="62"/>
      <c r="G45" s="23" t="s">
        <v>18</v>
      </c>
      <c r="H45" s="23" t="s">
        <v>123</v>
      </c>
      <c r="I45" s="23" t="s">
        <v>72</v>
      </c>
      <c r="J45" s="23" t="s">
        <v>73</v>
      </c>
      <c r="K45" s="23"/>
    </row>
    <row r="46" spans="1:11" x14ac:dyDescent="0.25">
      <c r="A46" s="9">
        <v>45</v>
      </c>
      <c r="B46" s="25"/>
      <c r="C46" s="25"/>
      <c r="D46" s="25"/>
      <c r="E46" s="48">
        <v>43386</v>
      </c>
      <c r="F46" s="64"/>
      <c r="G46" s="25" t="s">
        <v>18</v>
      </c>
      <c r="H46" s="25" t="s">
        <v>123</v>
      </c>
      <c r="I46" s="25" t="s">
        <v>68</v>
      </c>
      <c r="J46" s="25" t="s">
        <v>69</v>
      </c>
      <c r="K46" s="25"/>
    </row>
    <row r="47" spans="1:11" s="8" customFormat="1" x14ac:dyDescent="0.25">
      <c r="A47" s="6">
        <v>46</v>
      </c>
      <c r="B47" s="23"/>
      <c r="C47" s="23"/>
      <c r="D47" s="23" t="s">
        <v>126</v>
      </c>
      <c r="E47" s="48">
        <v>43386</v>
      </c>
      <c r="F47" s="62" t="s">
        <v>127</v>
      </c>
      <c r="G47" s="23" t="s">
        <v>18</v>
      </c>
      <c r="H47" s="23" t="s">
        <v>128</v>
      </c>
      <c r="I47" s="23" t="s">
        <v>129</v>
      </c>
      <c r="J47" s="23" t="s">
        <v>130</v>
      </c>
      <c r="K47" s="23"/>
    </row>
    <row r="48" spans="1:11" x14ac:dyDescent="0.25">
      <c r="A48" s="9">
        <v>47</v>
      </c>
      <c r="B48" s="25"/>
      <c r="C48" s="25"/>
      <c r="D48" s="25" t="s">
        <v>131</v>
      </c>
      <c r="E48" s="49">
        <v>43386</v>
      </c>
      <c r="F48" s="64" t="s">
        <v>132</v>
      </c>
      <c r="G48" s="25" t="s">
        <v>18</v>
      </c>
      <c r="H48" s="25" t="s">
        <v>133</v>
      </c>
      <c r="I48" s="25" t="s">
        <v>134</v>
      </c>
      <c r="J48" s="25" t="s">
        <v>135</v>
      </c>
      <c r="K48" s="25"/>
    </row>
    <row r="49" spans="1:13" s="8" customFormat="1" x14ac:dyDescent="0.25">
      <c r="A49" s="6">
        <v>48</v>
      </c>
      <c r="B49" s="23"/>
      <c r="C49" s="23"/>
      <c r="D49" s="23" t="s">
        <v>136</v>
      </c>
      <c r="E49" s="48">
        <v>43386</v>
      </c>
      <c r="F49" s="62" t="s">
        <v>137</v>
      </c>
      <c r="G49" s="23" t="s">
        <v>18</v>
      </c>
      <c r="H49" s="23" t="s">
        <v>138</v>
      </c>
      <c r="I49" s="24" t="s">
        <v>139</v>
      </c>
      <c r="J49" s="23" t="s">
        <v>140</v>
      </c>
      <c r="K49" s="23"/>
    </row>
    <row r="50" spans="1:13" x14ac:dyDescent="0.25">
      <c r="A50" s="9">
        <v>49</v>
      </c>
      <c r="B50" s="25"/>
      <c r="C50" s="25"/>
      <c r="D50" s="25" t="s">
        <v>141</v>
      </c>
      <c r="E50" s="49">
        <v>43386</v>
      </c>
      <c r="F50" s="64" t="s">
        <v>142</v>
      </c>
      <c r="G50" s="25" t="s">
        <v>18</v>
      </c>
      <c r="H50" s="25" t="s">
        <v>143</v>
      </c>
      <c r="I50" s="25" t="s">
        <v>144</v>
      </c>
      <c r="J50" s="25" t="s">
        <v>145</v>
      </c>
      <c r="K50" s="25"/>
    </row>
    <row r="51" spans="1:13" s="8" customFormat="1" x14ac:dyDescent="0.25">
      <c r="A51" s="6">
        <v>50</v>
      </c>
      <c r="B51" s="23"/>
      <c r="C51" s="23"/>
      <c r="D51" s="23" t="s">
        <v>146</v>
      </c>
      <c r="E51" s="48">
        <v>43386</v>
      </c>
      <c r="F51" s="62" t="s">
        <v>147</v>
      </c>
      <c r="G51" s="23" t="s">
        <v>18</v>
      </c>
      <c r="H51" s="23" t="s">
        <v>148</v>
      </c>
      <c r="I51" s="23" t="s">
        <v>149</v>
      </c>
      <c r="J51" s="23" t="s">
        <v>150</v>
      </c>
      <c r="K51" s="23"/>
    </row>
    <row r="52" spans="1:13" x14ac:dyDescent="0.25">
      <c r="A52" s="9">
        <v>51</v>
      </c>
      <c r="B52" s="25"/>
      <c r="C52" s="25"/>
      <c r="D52" s="25" t="s">
        <v>151</v>
      </c>
      <c r="E52" s="49">
        <v>43386</v>
      </c>
      <c r="F52" s="64" t="s">
        <v>152</v>
      </c>
      <c r="G52" s="25" t="s">
        <v>18</v>
      </c>
      <c r="H52" s="25" t="s">
        <v>153</v>
      </c>
      <c r="I52" s="25" t="s">
        <v>154</v>
      </c>
      <c r="J52" s="25" t="s">
        <v>155</v>
      </c>
      <c r="K52" s="25"/>
    </row>
    <row r="53" spans="1:13" s="8" customFormat="1" x14ac:dyDescent="0.25">
      <c r="A53" s="6">
        <v>52</v>
      </c>
      <c r="B53" s="23"/>
      <c r="C53" s="23"/>
      <c r="D53" s="23" t="s">
        <v>156</v>
      </c>
      <c r="E53" s="48">
        <v>43386</v>
      </c>
      <c r="F53" s="62" t="s">
        <v>157</v>
      </c>
      <c r="G53" s="23" t="s">
        <v>18</v>
      </c>
      <c r="H53" s="23" t="s">
        <v>158</v>
      </c>
      <c r="I53" s="23" t="s">
        <v>159</v>
      </c>
      <c r="J53" s="23" t="s">
        <v>160</v>
      </c>
      <c r="K53" s="23"/>
    </row>
    <row r="54" spans="1:13" ht="15.75" x14ac:dyDescent="0.25">
      <c r="A54" s="9">
        <v>53</v>
      </c>
      <c r="B54" s="25"/>
      <c r="C54" s="25"/>
      <c r="D54" s="25"/>
      <c r="E54" s="48">
        <v>43386</v>
      </c>
      <c r="F54" s="64"/>
      <c r="G54" s="25" t="s">
        <v>18</v>
      </c>
      <c r="H54" s="25" t="s">
        <v>158</v>
      </c>
      <c r="I54" s="25" t="s">
        <v>161</v>
      </c>
      <c r="J54" s="25" t="s">
        <v>162</v>
      </c>
      <c r="K54" s="25"/>
      <c r="M54" s="57"/>
    </row>
    <row r="55" spans="1:13" s="8" customFormat="1" x14ac:dyDescent="0.25">
      <c r="A55" s="6">
        <v>54</v>
      </c>
      <c r="B55" s="23"/>
      <c r="C55" s="23"/>
      <c r="D55" s="23"/>
      <c r="E55" s="48">
        <v>43386</v>
      </c>
      <c r="F55" s="62"/>
      <c r="G55" s="23" t="s">
        <v>18</v>
      </c>
      <c r="H55" s="23" t="s">
        <v>158</v>
      </c>
      <c r="I55" s="23" t="s">
        <v>163</v>
      </c>
      <c r="J55" s="23" t="s">
        <v>164</v>
      </c>
      <c r="K55" s="23"/>
    </row>
    <row r="56" spans="1:13" x14ac:dyDescent="0.25">
      <c r="A56" s="9">
        <v>55</v>
      </c>
      <c r="B56" s="25"/>
      <c r="C56" s="25"/>
      <c r="D56" s="25" t="s">
        <v>165</v>
      </c>
      <c r="E56" s="49">
        <v>43386</v>
      </c>
      <c r="F56" s="64" t="s">
        <v>166</v>
      </c>
      <c r="G56" s="25" t="s">
        <v>18</v>
      </c>
      <c r="H56" s="25" t="s">
        <v>167</v>
      </c>
      <c r="I56" s="25" t="s">
        <v>168</v>
      </c>
      <c r="J56" s="25" t="s">
        <v>169</v>
      </c>
      <c r="K56" s="25"/>
    </row>
    <row r="57" spans="1:13" s="8" customFormat="1" x14ac:dyDescent="0.25">
      <c r="A57" s="6">
        <v>56</v>
      </c>
      <c r="B57" s="7"/>
      <c r="C57" s="7"/>
      <c r="D57" s="7"/>
      <c r="E57" s="48"/>
      <c r="F57" s="62"/>
      <c r="G57" s="7"/>
      <c r="H57" s="7"/>
      <c r="I57" s="7"/>
      <c r="J57" s="7"/>
      <c r="K57" s="7"/>
    </row>
    <row r="58" spans="1:13" x14ac:dyDescent="0.25">
      <c r="A58" s="9">
        <v>57</v>
      </c>
      <c r="B58" s="28"/>
      <c r="C58" s="28" t="s">
        <v>10</v>
      </c>
      <c r="D58" s="28" t="s">
        <v>170</v>
      </c>
      <c r="E58" s="47">
        <v>43392</v>
      </c>
      <c r="F58" s="61" t="s">
        <v>171</v>
      </c>
      <c r="G58" s="28" t="s">
        <v>18</v>
      </c>
      <c r="H58" s="28" t="s">
        <v>172</v>
      </c>
      <c r="I58" s="28" t="s">
        <v>173</v>
      </c>
      <c r="J58" s="28" t="s">
        <v>174</v>
      </c>
      <c r="K58" s="28"/>
    </row>
    <row r="59" spans="1:13" s="8" customFormat="1" x14ac:dyDescent="0.25">
      <c r="A59" s="6">
        <v>58</v>
      </c>
      <c r="B59" s="7"/>
      <c r="C59" s="7"/>
      <c r="D59" s="7"/>
      <c r="E59" s="48"/>
      <c r="F59" s="62"/>
      <c r="G59" s="7"/>
      <c r="H59" s="7"/>
      <c r="I59" s="7"/>
      <c r="J59" s="7"/>
      <c r="K59" s="7"/>
    </row>
    <row r="60" spans="1:13" x14ac:dyDescent="0.25">
      <c r="A60" s="9">
        <v>59</v>
      </c>
      <c r="B60" s="30"/>
      <c r="C60" s="30" t="s">
        <v>10</v>
      </c>
      <c r="D60" s="30" t="s">
        <v>60</v>
      </c>
      <c r="E60" s="47">
        <v>43393</v>
      </c>
      <c r="F60" s="61" t="s">
        <v>176</v>
      </c>
      <c r="G60" s="30" t="s">
        <v>18</v>
      </c>
      <c r="H60" s="30" t="s">
        <v>177</v>
      </c>
      <c r="I60" s="30" t="s">
        <v>178</v>
      </c>
      <c r="J60" s="30" t="s">
        <v>179</v>
      </c>
      <c r="K60" s="30"/>
    </row>
    <row r="61" spans="1:13" s="8" customFormat="1" x14ac:dyDescent="0.25">
      <c r="A61" s="6">
        <v>60</v>
      </c>
      <c r="B61" s="31"/>
      <c r="C61" s="31"/>
      <c r="D61" s="31" t="s">
        <v>156</v>
      </c>
      <c r="E61" s="48">
        <v>43393</v>
      </c>
      <c r="F61" s="62" t="s">
        <v>180</v>
      </c>
      <c r="G61" s="31" t="s">
        <v>18</v>
      </c>
      <c r="H61" s="31" t="s">
        <v>158</v>
      </c>
      <c r="I61" s="31" t="s">
        <v>181</v>
      </c>
      <c r="J61" s="31" t="s">
        <v>182</v>
      </c>
      <c r="K61" s="31"/>
    </row>
    <row r="62" spans="1:13" x14ac:dyDescent="0.25">
      <c r="A62" s="9">
        <v>61</v>
      </c>
      <c r="B62" s="29"/>
      <c r="C62" s="29"/>
      <c r="D62" s="29" t="s">
        <v>28</v>
      </c>
      <c r="E62" s="51">
        <v>43393</v>
      </c>
      <c r="F62" s="66" t="s">
        <v>183</v>
      </c>
      <c r="G62" s="29" t="s">
        <v>18</v>
      </c>
      <c r="H62" s="29" t="s">
        <v>184</v>
      </c>
      <c r="I62" s="29" t="s">
        <v>185</v>
      </c>
      <c r="J62" s="29" t="s">
        <v>186</v>
      </c>
      <c r="K62" s="29"/>
    </row>
    <row r="63" spans="1:13" s="8" customFormat="1" x14ac:dyDescent="0.25">
      <c r="A63" s="6">
        <v>62</v>
      </c>
      <c r="B63" s="31"/>
      <c r="C63" s="31"/>
      <c r="D63" s="31" t="s">
        <v>126</v>
      </c>
      <c r="E63" s="48">
        <v>43393</v>
      </c>
      <c r="F63" s="62" t="s">
        <v>187</v>
      </c>
      <c r="G63" s="31" t="s">
        <v>18</v>
      </c>
      <c r="H63" s="31" t="s">
        <v>188</v>
      </c>
      <c r="I63" s="31" t="s">
        <v>189</v>
      </c>
      <c r="J63" s="31" t="s">
        <v>190</v>
      </c>
      <c r="K63" s="31"/>
    </row>
    <row r="64" spans="1:13" x14ac:dyDescent="0.25">
      <c r="A64" s="9">
        <v>63</v>
      </c>
      <c r="B64" s="29">
        <v>5</v>
      </c>
      <c r="C64" s="29"/>
      <c r="D64" s="29" t="s">
        <v>191</v>
      </c>
      <c r="E64" s="51">
        <v>43393</v>
      </c>
      <c r="F64" s="66" t="s">
        <v>192</v>
      </c>
      <c r="G64" s="29" t="s">
        <v>18</v>
      </c>
      <c r="H64" s="29" t="s">
        <v>193</v>
      </c>
      <c r="I64" s="29" t="s">
        <v>194</v>
      </c>
      <c r="J64" s="29" t="s">
        <v>195</v>
      </c>
      <c r="K64" s="29"/>
    </row>
    <row r="65" spans="1:13" s="8" customFormat="1" x14ac:dyDescent="0.25">
      <c r="A65" s="6">
        <v>64</v>
      </c>
      <c r="B65" s="31"/>
      <c r="C65" s="31"/>
      <c r="D65" s="31" t="s">
        <v>11</v>
      </c>
      <c r="E65" s="48">
        <v>43393</v>
      </c>
      <c r="F65" s="62" t="s">
        <v>196</v>
      </c>
      <c r="G65" s="31" t="s">
        <v>18</v>
      </c>
      <c r="H65" s="31" t="s">
        <v>197</v>
      </c>
      <c r="I65" s="31" t="s">
        <v>198</v>
      </c>
      <c r="J65" s="31" t="s">
        <v>199</v>
      </c>
      <c r="K65" s="31"/>
    </row>
    <row r="66" spans="1:13" x14ac:dyDescent="0.25">
      <c r="A66" s="9">
        <v>65</v>
      </c>
      <c r="B66" s="29">
        <v>5</v>
      </c>
      <c r="C66" s="29"/>
      <c r="D66" s="29" t="s">
        <v>16</v>
      </c>
      <c r="E66" s="51">
        <v>43393</v>
      </c>
      <c r="F66" s="66" t="s">
        <v>200</v>
      </c>
      <c r="G66" s="29" t="s">
        <v>18</v>
      </c>
      <c r="H66" s="29" t="s">
        <v>201</v>
      </c>
      <c r="I66" s="29" t="s">
        <v>202</v>
      </c>
      <c r="J66" s="29" t="s">
        <v>203</v>
      </c>
      <c r="K66" s="29"/>
    </row>
    <row r="67" spans="1:13" s="8" customFormat="1" x14ac:dyDescent="0.25">
      <c r="A67" s="6">
        <v>66</v>
      </c>
      <c r="B67" s="31"/>
      <c r="C67" s="31"/>
      <c r="D67" s="31" t="s">
        <v>33</v>
      </c>
      <c r="E67" s="48">
        <v>43393</v>
      </c>
      <c r="F67" s="62" t="s">
        <v>204</v>
      </c>
      <c r="G67" s="31" t="s">
        <v>18</v>
      </c>
      <c r="H67" s="31" t="s">
        <v>35</v>
      </c>
      <c r="I67" s="31" t="s">
        <v>205</v>
      </c>
      <c r="J67" s="31" t="s">
        <v>206</v>
      </c>
      <c r="K67" s="31"/>
    </row>
    <row r="68" spans="1:13" x14ac:dyDescent="0.25">
      <c r="A68" s="9">
        <v>67</v>
      </c>
      <c r="B68" s="29"/>
      <c r="C68" s="29"/>
      <c r="D68" s="29" t="s">
        <v>97</v>
      </c>
      <c r="E68" s="51">
        <v>43393</v>
      </c>
      <c r="F68" s="66" t="s">
        <v>207</v>
      </c>
      <c r="G68" s="29" t="s">
        <v>108</v>
      </c>
      <c r="H68" s="29" t="s">
        <v>208</v>
      </c>
      <c r="I68" s="29" t="s">
        <v>209</v>
      </c>
      <c r="J68" s="29" t="s">
        <v>210</v>
      </c>
      <c r="K68" s="29"/>
    </row>
    <row r="69" spans="1:13" s="8" customFormat="1" x14ac:dyDescent="0.25">
      <c r="A69" s="6">
        <v>68</v>
      </c>
      <c r="B69" s="31"/>
      <c r="C69" s="31"/>
      <c r="D69" s="31" t="s">
        <v>211</v>
      </c>
      <c r="E69" s="48">
        <v>43393</v>
      </c>
      <c r="F69" s="62" t="s">
        <v>212</v>
      </c>
      <c r="G69" s="31" t="s">
        <v>213</v>
      </c>
      <c r="H69" s="31" t="s">
        <v>214</v>
      </c>
      <c r="I69" s="31" t="s">
        <v>215</v>
      </c>
      <c r="J69" s="31" t="s">
        <v>216</v>
      </c>
      <c r="K69" s="31"/>
    </row>
    <row r="70" spans="1:13" x14ac:dyDescent="0.25">
      <c r="A70" s="9">
        <v>69</v>
      </c>
      <c r="B70" s="29">
        <v>10</v>
      </c>
      <c r="C70" s="29"/>
      <c r="D70" s="29" t="s">
        <v>217</v>
      </c>
      <c r="E70" s="51">
        <v>43393</v>
      </c>
      <c r="F70" s="66"/>
      <c r="G70" s="29"/>
      <c r="H70" s="29" t="s">
        <v>59</v>
      </c>
      <c r="I70" s="29" t="s">
        <v>218</v>
      </c>
      <c r="J70" s="29" t="s">
        <v>219</v>
      </c>
      <c r="K70" s="29"/>
      <c r="M70" s="71">
        <f t="array" ref="M70">SUM(IF(E2:E100&lt;&gt;"",IF(WEEKDAY(E2:E100)=7,1/COUNTIF(E2:E100,E2:E100))))+SUM(IF(E2:E100&lt;&gt;"",IF(WEEKDAY(E2:E100)=1,1/COUNTIF(E2:E100,E2:E100))))</f>
        <v>4.9999999999999964</v>
      </c>
    </row>
    <row r="71" spans="1:13" s="8" customFormat="1" x14ac:dyDescent="0.25">
      <c r="A71" s="6">
        <v>70</v>
      </c>
      <c r="B71" s="31"/>
      <c r="C71" s="31"/>
      <c r="D71" s="31" t="s">
        <v>28</v>
      </c>
      <c r="E71" s="48">
        <v>43393</v>
      </c>
      <c r="F71" s="62" t="s">
        <v>220</v>
      </c>
      <c r="G71" s="31" t="s">
        <v>18</v>
      </c>
      <c r="H71" s="31" t="s">
        <v>221</v>
      </c>
      <c r="I71" s="31" t="s">
        <v>222</v>
      </c>
      <c r="J71" s="31" t="s">
        <v>223</v>
      </c>
      <c r="K71" s="31"/>
    </row>
    <row r="72" spans="1:13" x14ac:dyDescent="0.25">
      <c r="A72" s="9">
        <v>71</v>
      </c>
      <c r="B72" s="29"/>
      <c r="C72" s="29"/>
      <c r="D72" s="29" t="s">
        <v>102</v>
      </c>
      <c r="E72" s="51">
        <v>43393</v>
      </c>
      <c r="F72" s="66" t="s">
        <v>224</v>
      </c>
      <c r="G72" s="29" t="s">
        <v>18</v>
      </c>
      <c r="H72" s="29" t="s">
        <v>225</v>
      </c>
      <c r="I72" s="29" t="s">
        <v>226</v>
      </c>
      <c r="J72" s="29" t="s">
        <v>227</v>
      </c>
      <c r="K72" s="29"/>
    </row>
    <row r="73" spans="1:13" s="8" customFormat="1" x14ac:dyDescent="0.25">
      <c r="A73" s="6">
        <v>72</v>
      </c>
      <c r="B73" s="31"/>
      <c r="C73" s="31"/>
      <c r="D73" s="31" t="s">
        <v>65</v>
      </c>
      <c r="E73" s="48">
        <v>43393</v>
      </c>
      <c r="F73" s="62" t="s">
        <v>228</v>
      </c>
      <c r="G73" s="31" t="s">
        <v>18</v>
      </c>
      <c r="H73" s="31" t="s">
        <v>123</v>
      </c>
      <c r="I73" s="31" t="s">
        <v>68</v>
      </c>
      <c r="J73" s="31" t="s">
        <v>69</v>
      </c>
      <c r="K73" s="31"/>
    </row>
    <row r="74" spans="1:13" x14ac:dyDescent="0.25">
      <c r="A74" s="9">
        <v>73</v>
      </c>
      <c r="B74" s="29"/>
      <c r="C74" s="29"/>
      <c r="D74" s="29" t="s">
        <v>65</v>
      </c>
      <c r="E74" s="51">
        <v>43393</v>
      </c>
      <c r="F74" s="66" t="s">
        <v>228</v>
      </c>
      <c r="G74" s="29" t="s">
        <v>18</v>
      </c>
      <c r="H74" s="29" t="s">
        <v>123</v>
      </c>
      <c r="I74" s="29" t="s">
        <v>72</v>
      </c>
      <c r="J74" s="29" t="s">
        <v>73</v>
      </c>
      <c r="K74" s="29"/>
    </row>
    <row r="75" spans="1:13" s="8" customFormat="1" x14ac:dyDescent="0.25">
      <c r="A75" s="6">
        <v>74</v>
      </c>
      <c r="B75" s="31"/>
      <c r="C75" s="31"/>
      <c r="D75" s="31" t="s">
        <v>65</v>
      </c>
      <c r="E75" s="48">
        <v>43393</v>
      </c>
      <c r="F75" s="62" t="s">
        <v>228</v>
      </c>
      <c r="G75" s="31" t="s">
        <v>18</v>
      </c>
      <c r="H75" s="31" t="s">
        <v>123</v>
      </c>
      <c r="I75" s="31" t="s">
        <v>84</v>
      </c>
      <c r="J75" s="31" t="s">
        <v>85</v>
      </c>
      <c r="K75" s="32"/>
    </row>
    <row r="76" spans="1:13" x14ac:dyDescent="0.25">
      <c r="A76" s="9">
        <v>75</v>
      </c>
      <c r="B76" s="29"/>
      <c r="C76" s="29"/>
      <c r="D76" s="29" t="s">
        <v>65</v>
      </c>
      <c r="E76" s="51">
        <v>43393</v>
      </c>
      <c r="F76" s="66" t="s">
        <v>228</v>
      </c>
      <c r="G76" s="29" t="s">
        <v>18</v>
      </c>
      <c r="H76" s="29" t="s">
        <v>123</v>
      </c>
      <c r="I76" s="29" t="s">
        <v>80</v>
      </c>
      <c r="J76" s="29" t="s">
        <v>81</v>
      </c>
      <c r="K76" s="29"/>
    </row>
    <row r="77" spans="1:13" s="8" customFormat="1" x14ac:dyDescent="0.25">
      <c r="A77" s="6">
        <v>76</v>
      </c>
      <c r="B77" s="7"/>
      <c r="C77" s="7"/>
      <c r="D77" s="7"/>
      <c r="E77" s="48"/>
      <c r="F77" s="62"/>
      <c r="G77" s="7"/>
      <c r="H77" s="7"/>
      <c r="I77" s="7"/>
      <c r="J77" s="7"/>
      <c r="K77" s="7"/>
    </row>
    <row r="78" spans="1:13" x14ac:dyDescent="0.25">
      <c r="A78" s="9">
        <v>77</v>
      </c>
      <c r="B78" s="34"/>
      <c r="C78" s="34" t="s">
        <v>10</v>
      </c>
      <c r="D78" s="34" t="s">
        <v>126</v>
      </c>
      <c r="E78" s="47">
        <v>43394</v>
      </c>
      <c r="F78" s="61" t="s">
        <v>229</v>
      </c>
      <c r="G78" s="34" t="s">
        <v>18</v>
      </c>
      <c r="H78" s="34" t="s">
        <v>128</v>
      </c>
      <c r="I78" s="34" t="s">
        <v>230</v>
      </c>
      <c r="J78" s="34" t="s">
        <v>231</v>
      </c>
      <c r="K78" s="34"/>
    </row>
    <row r="79" spans="1:13" s="8" customFormat="1" x14ac:dyDescent="0.25">
      <c r="A79" s="6">
        <v>78</v>
      </c>
      <c r="B79" s="35"/>
      <c r="C79" s="35"/>
      <c r="D79" s="35" t="s">
        <v>97</v>
      </c>
      <c r="E79" s="48">
        <v>43394</v>
      </c>
      <c r="F79" s="62" t="s">
        <v>232</v>
      </c>
      <c r="G79" s="35" t="s">
        <v>18</v>
      </c>
      <c r="H79" s="35" t="s">
        <v>233</v>
      </c>
      <c r="I79" s="35" t="s">
        <v>112</v>
      </c>
      <c r="J79" s="35" t="s">
        <v>113</v>
      </c>
      <c r="K79" s="35"/>
    </row>
    <row r="80" spans="1:13" x14ac:dyDescent="0.25">
      <c r="A80" s="9">
        <v>79</v>
      </c>
      <c r="B80" s="33"/>
      <c r="C80" s="33"/>
      <c r="D80" s="33" t="s">
        <v>97</v>
      </c>
      <c r="E80" s="51">
        <v>43394</v>
      </c>
      <c r="F80" s="66" t="s">
        <v>234</v>
      </c>
      <c r="G80" s="33" t="s">
        <v>18</v>
      </c>
      <c r="H80" s="33" t="s">
        <v>233</v>
      </c>
      <c r="I80" s="33" t="s">
        <v>235</v>
      </c>
      <c r="J80" s="33" t="s">
        <v>236</v>
      </c>
      <c r="K80" s="33"/>
    </row>
    <row r="81" spans="1:11" s="8" customFormat="1" x14ac:dyDescent="0.25">
      <c r="A81" s="6">
        <v>80</v>
      </c>
      <c r="B81" s="35"/>
      <c r="C81" s="35"/>
      <c r="D81" s="35" t="s">
        <v>141</v>
      </c>
      <c r="E81" s="48">
        <v>43394</v>
      </c>
      <c r="F81" s="62" t="s">
        <v>212</v>
      </c>
      <c r="G81" s="35" t="s">
        <v>18</v>
      </c>
      <c r="H81" s="35" t="s">
        <v>237</v>
      </c>
      <c r="I81" s="35" t="s">
        <v>238</v>
      </c>
      <c r="J81" s="35" t="s">
        <v>239</v>
      </c>
      <c r="K81" s="35"/>
    </row>
    <row r="82" spans="1:11" x14ac:dyDescent="0.25">
      <c r="A82" s="9">
        <v>81</v>
      </c>
      <c r="B82" s="33">
        <v>10</v>
      </c>
      <c r="C82" s="33"/>
      <c r="D82" s="33" t="s">
        <v>97</v>
      </c>
      <c r="E82" s="51">
        <v>43394</v>
      </c>
      <c r="F82" s="66" t="s">
        <v>240</v>
      </c>
      <c r="G82" s="33" t="s">
        <v>18</v>
      </c>
      <c r="H82" s="33" t="s">
        <v>233</v>
      </c>
      <c r="I82" s="33" t="s">
        <v>189</v>
      </c>
      <c r="J82" s="33" t="s">
        <v>241</v>
      </c>
      <c r="K82" s="33"/>
    </row>
    <row r="83" spans="1:11" s="8" customFormat="1" x14ac:dyDescent="0.25">
      <c r="A83" s="6">
        <v>82</v>
      </c>
      <c r="B83" s="7"/>
      <c r="C83" s="7"/>
      <c r="D83" s="7"/>
      <c r="E83" s="48"/>
      <c r="F83" s="62"/>
      <c r="G83" s="7"/>
      <c r="H83" s="7"/>
      <c r="I83" s="7"/>
      <c r="J83" s="7"/>
      <c r="K83" s="7"/>
    </row>
    <row r="84" spans="1:11" x14ac:dyDescent="0.25">
      <c r="A84" s="9">
        <v>83</v>
      </c>
      <c r="B84" s="36"/>
      <c r="C84" s="36" t="s">
        <v>10</v>
      </c>
      <c r="D84" s="37" t="s">
        <v>156</v>
      </c>
      <c r="E84" s="47">
        <v>43398</v>
      </c>
      <c r="F84" s="61" t="s">
        <v>114</v>
      </c>
      <c r="G84" s="36" t="s">
        <v>18</v>
      </c>
      <c r="H84" s="36" t="s">
        <v>158</v>
      </c>
      <c r="I84" s="36" t="s">
        <v>242</v>
      </c>
      <c r="J84" s="36" t="s">
        <v>243</v>
      </c>
      <c r="K84" s="36"/>
    </row>
    <row r="85" spans="1:11" s="8" customFormat="1" x14ac:dyDescent="0.25">
      <c r="A85" s="6">
        <v>84</v>
      </c>
      <c r="B85" s="7"/>
      <c r="C85" s="7"/>
      <c r="D85" s="7"/>
      <c r="E85" s="48"/>
      <c r="F85" s="62"/>
      <c r="G85" s="7"/>
      <c r="H85" s="7"/>
      <c r="I85" s="7"/>
      <c r="J85" s="7"/>
      <c r="K85" s="7"/>
    </row>
    <row r="86" spans="1:11" x14ac:dyDescent="0.25">
      <c r="A86" s="9">
        <v>85</v>
      </c>
      <c r="B86" s="39"/>
      <c r="C86" s="39" t="s">
        <v>10</v>
      </c>
      <c r="D86" s="41" t="s">
        <v>244</v>
      </c>
      <c r="E86" s="47">
        <v>43400</v>
      </c>
      <c r="F86" s="61" t="s">
        <v>245</v>
      </c>
      <c r="G86" s="39" t="s">
        <v>18</v>
      </c>
      <c r="H86" s="39" t="s">
        <v>246</v>
      </c>
      <c r="I86" s="39" t="s">
        <v>247</v>
      </c>
      <c r="J86" s="39" t="s">
        <v>248</v>
      </c>
      <c r="K86" s="39"/>
    </row>
    <row r="87" spans="1:11" s="8" customFormat="1" x14ac:dyDescent="0.25">
      <c r="A87" s="6">
        <v>86</v>
      </c>
      <c r="B87" s="40"/>
      <c r="C87" s="40"/>
      <c r="D87" s="42" t="s">
        <v>249</v>
      </c>
      <c r="E87" s="48">
        <v>43400</v>
      </c>
      <c r="F87" s="62" t="s">
        <v>250</v>
      </c>
      <c r="G87" s="40" t="s">
        <v>18</v>
      </c>
      <c r="H87" s="40" t="s">
        <v>251</v>
      </c>
      <c r="I87" s="40" t="s">
        <v>252</v>
      </c>
      <c r="J87" s="40" t="s">
        <v>253</v>
      </c>
      <c r="K87" s="40"/>
    </row>
    <row r="88" spans="1:11" x14ac:dyDescent="0.25">
      <c r="A88" s="9">
        <v>87</v>
      </c>
      <c r="B88" s="38"/>
      <c r="C88" s="38"/>
      <c r="D88" s="43" t="s">
        <v>170</v>
      </c>
      <c r="E88" s="51">
        <v>43400</v>
      </c>
      <c r="F88" s="66" t="s">
        <v>254</v>
      </c>
      <c r="G88" s="38" t="s">
        <v>18</v>
      </c>
      <c r="H88" s="38" t="s">
        <v>246</v>
      </c>
      <c r="I88" s="38" t="s">
        <v>255</v>
      </c>
      <c r="J88" s="38" t="s">
        <v>256</v>
      </c>
      <c r="K88" s="38"/>
    </row>
    <row r="89" spans="1:11" s="8" customFormat="1" x14ac:dyDescent="0.25">
      <c r="A89" s="6">
        <v>88</v>
      </c>
      <c r="B89" s="40"/>
      <c r="C89" s="40"/>
      <c r="D89" s="42" t="s">
        <v>97</v>
      </c>
      <c r="E89" s="48">
        <v>43400</v>
      </c>
      <c r="F89" s="62" t="s">
        <v>257</v>
      </c>
      <c r="G89" s="40" t="s">
        <v>18</v>
      </c>
      <c r="H89" s="40" t="s">
        <v>246</v>
      </c>
      <c r="I89" s="40" t="s">
        <v>258</v>
      </c>
      <c r="J89" s="40" t="s">
        <v>259</v>
      </c>
      <c r="K89" s="40"/>
    </row>
    <row r="90" spans="1:11" x14ac:dyDescent="0.25">
      <c r="A90" s="9">
        <v>89</v>
      </c>
      <c r="B90" s="38"/>
      <c r="C90" s="38"/>
      <c r="D90" s="43" t="s">
        <v>11</v>
      </c>
      <c r="E90" s="51">
        <v>43400</v>
      </c>
      <c r="F90" s="66" t="s">
        <v>260</v>
      </c>
      <c r="G90" s="38" t="s">
        <v>18</v>
      </c>
      <c r="H90" s="38" t="s">
        <v>197</v>
      </c>
      <c r="I90" s="38" t="s">
        <v>261</v>
      </c>
      <c r="J90" s="38" t="s">
        <v>262</v>
      </c>
      <c r="K90" s="38"/>
    </row>
    <row r="91" spans="1:11" s="8" customFormat="1" x14ac:dyDescent="0.25">
      <c r="A91" s="6">
        <v>90</v>
      </c>
      <c r="B91" s="40"/>
      <c r="C91" s="40"/>
      <c r="D91" s="42" t="s">
        <v>11</v>
      </c>
      <c r="E91" s="48">
        <v>43400</v>
      </c>
      <c r="F91" s="62" t="s">
        <v>22</v>
      </c>
      <c r="G91" s="40" t="s">
        <v>18</v>
      </c>
      <c r="H91" s="40" t="s">
        <v>197</v>
      </c>
      <c r="I91" s="40" t="s">
        <v>263</v>
      </c>
      <c r="J91" s="40" t="s">
        <v>264</v>
      </c>
      <c r="K91" s="40"/>
    </row>
    <row r="92" spans="1:11" x14ac:dyDescent="0.25">
      <c r="A92" s="9">
        <v>91</v>
      </c>
      <c r="B92" s="38"/>
      <c r="C92" s="38"/>
      <c r="D92" s="43" t="s">
        <v>33</v>
      </c>
      <c r="E92" s="51">
        <v>43400</v>
      </c>
      <c r="F92" s="66" t="s">
        <v>175</v>
      </c>
      <c r="G92" s="38" t="s">
        <v>108</v>
      </c>
      <c r="H92" s="38" t="s">
        <v>265</v>
      </c>
      <c r="I92" s="38" t="s">
        <v>266</v>
      </c>
      <c r="J92" s="38" t="s">
        <v>267</v>
      </c>
      <c r="K92" s="38"/>
    </row>
    <row r="93" spans="1:11" s="8" customFormat="1" x14ac:dyDescent="0.25">
      <c r="A93" s="6">
        <v>92</v>
      </c>
      <c r="B93" s="7"/>
      <c r="C93" s="7"/>
      <c r="D93" s="7"/>
      <c r="E93" s="52"/>
      <c r="F93" s="62"/>
      <c r="G93" s="7"/>
      <c r="H93" s="7"/>
      <c r="I93" s="7"/>
      <c r="J93" s="7"/>
      <c r="K93" s="7"/>
    </row>
    <row r="94" spans="1:11" x14ac:dyDescent="0.25">
      <c r="A94" s="9">
        <v>93</v>
      </c>
      <c r="B94" s="10"/>
      <c r="C94" s="10"/>
      <c r="D94" s="10"/>
      <c r="E94" s="53"/>
      <c r="F94" s="66"/>
      <c r="G94" s="10"/>
      <c r="H94" s="10"/>
      <c r="I94" s="10"/>
      <c r="J94" s="10"/>
      <c r="K94" s="10"/>
    </row>
    <row r="95" spans="1:11" s="8" customFormat="1" x14ac:dyDescent="0.25">
      <c r="A95" s="6">
        <v>94</v>
      </c>
      <c r="B95" s="7"/>
      <c r="C95" s="7"/>
      <c r="D95" s="7"/>
      <c r="E95" s="52"/>
      <c r="F95" s="62"/>
      <c r="G95" s="7"/>
      <c r="H95" s="7"/>
      <c r="I95" s="7"/>
      <c r="J95" s="7"/>
      <c r="K95" s="7"/>
    </row>
    <row r="96" spans="1:11" x14ac:dyDescent="0.25">
      <c r="A96" s="9">
        <v>95</v>
      </c>
      <c r="B96" s="10"/>
      <c r="C96" s="10"/>
      <c r="D96" s="10"/>
      <c r="E96" s="53"/>
      <c r="F96" s="66"/>
      <c r="G96" s="10"/>
      <c r="H96" s="10"/>
      <c r="I96" s="10"/>
      <c r="J96" s="10"/>
      <c r="K96" s="10"/>
    </row>
    <row r="97" spans="1:11" s="8" customFormat="1" x14ac:dyDescent="0.25">
      <c r="A97" s="6">
        <v>96</v>
      </c>
      <c r="B97" s="7"/>
      <c r="C97" s="7"/>
      <c r="D97" s="7"/>
      <c r="E97" s="52"/>
      <c r="F97" s="62"/>
      <c r="G97" s="7"/>
      <c r="H97" s="7"/>
      <c r="I97" s="7"/>
      <c r="J97" s="7"/>
      <c r="K97" s="7"/>
    </row>
    <row r="98" spans="1:11" x14ac:dyDescent="0.25">
      <c r="A98" s="9">
        <v>97</v>
      </c>
      <c r="B98" s="10"/>
      <c r="C98" s="10"/>
      <c r="D98" s="10"/>
      <c r="E98" s="53"/>
      <c r="F98" s="66"/>
      <c r="G98" s="10"/>
      <c r="H98" s="10"/>
      <c r="I98" s="10"/>
      <c r="J98" s="10"/>
      <c r="K98" s="10"/>
    </row>
    <row r="99" spans="1:11" s="8" customFormat="1" x14ac:dyDescent="0.25">
      <c r="A99" s="6">
        <v>98</v>
      </c>
      <c r="B99" s="7"/>
      <c r="C99" s="7"/>
      <c r="D99" s="7"/>
      <c r="E99" s="52"/>
      <c r="F99" s="62"/>
      <c r="G99" s="7"/>
      <c r="H99" s="7"/>
      <c r="I99" s="7"/>
      <c r="J99" s="7"/>
      <c r="K99" s="7"/>
    </row>
    <row r="100" spans="1:11" x14ac:dyDescent="0.25">
      <c r="A100" s="9">
        <v>99</v>
      </c>
      <c r="B100" s="10"/>
      <c r="C100" s="10"/>
      <c r="D100" s="10"/>
      <c r="E100" s="53"/>
      <c r="F100" s="66"/>
      <c r="G100" s="10"/>
      <c r="H100" s="10"/>
      <c r="I100" s="10"/>
      <c r="J100" s="10"/>
      <c r="K100" s="10"/>
    </row>
    <row r="101" spans="1:11" s="8" customFormat="1" x14ac:dyDescent="0.25">
      <c r="A101" s="6">
        <v>100</v>
      </c>
      <c r="B101" s="7"/>
      <c r="C101" s="7"/>
      <c r="D101" s="7"/>
      <c r="E101" s="52"/>
      <c r="F101" s="62"/>
      <c r="G101" s="7"/>
      <c r="H101" s="7"/>
      <c r="I101" s="7"/>
      <c r="J101" s="7"/>
      <c r="K101" s="7"/>
    </row>
    <row r="102" spans="1:11" ht="17.25" x14ac:dyDescent="0.3">
      <c r="A102" s="45">
        <f>COUNTA(A1:A101)</f>
        <v>101</v>
      </c>
      <c r="B102" s="45">
        <f>COUNTA(B2:B101)</f>
        <v>7</v>
      </c>
      <c r="C102" s="45">
        <f t="shared" ref="C102:K102" si="0">COUNTA(C2:C101)</f>
        <v>10</v>
      </c>
      <c r="D102" s="45">
        <f t="shared" si="0"/>
        <v>73</v>
      </c>
      <c r="E102" s="45">
        <f t="shared" si="0"/>
        <v>82</v>
      </c>
      <c r="F102" s="45">
        <f t="shared" si="0"/>
        <v>69</v>
      </c>
      <c r="G102" s="45">
        <f t="shared" si="0"/>
        <v>81</v>
      </c>
      <c r="H102" s="45">
        <f t="shared" si="0"/>
        <v>82</v>
      </c>
      <c r="I102" s="45">
        <f t="shared" si="0"/>
        <v>80</v>
      </c>
      <c r="J102" s="45">
        <f t="shared" si="0"/>
        <v>81</v>
      </c>
      <c r="K102" s="45"/>
    </row>
    <row r="103" spans="1:11" ht="17.25" x14ac:dyDescent="0.3">
      <c r="E103" s="54"/>
    </row>
    <row r="104" spans="1:11" ht="17.25" x14ac:dyDescent="0.3">
      <c r="E104" s="54"/>
    </row>
    <row r="105" spans="1:11" ht="17.25" x14ac:dyDescent="0.3">
      <c r="E105" s="54"/>
    </row>
    <row r="106" spans="1:11" ht="17.25" x14ac:dyDescent="0.3">
      <c r="E106" s="54"/>
    </row>
    <row r="107" spans="1:11" ht="17.25" x14ac:dyDescent="0.3">
      <c r="E107" s="54"/>
      <c r="H107" s="45"/>
    </row>
    <row r="108" spans="1:11" ht="17.25" x14ac:dyDescent="0.3">
      <c r="E108" s="54"/>
    </row>
    <row r="109" spans="1:11" ht="17.25" x14ac:dyDescent="0.3">
      <c r="E109" s="54"/>
    </row>
    <row r="110" spans="1:11" ht="17.25" x14ac:dyDescent="0.3">
      <c r="E110" s="54"/>
    </row>
    <row r="111" spans="1:11" ht="17.25" x14ac:dyDescent="0.3">
      <c r="E111" s="54"/>
    </row>
    <row r="112" spans="1:11" ht="17.25" x14ac:dyDescent="0.3">
      <c r="E112" s="54"/>
    </row>
    <row r="113" spans="4:5" ht="17.25" x14ac:dyDescent="0.3">
      <c r="E113" s="54"/>
    </row>
    <row r="114" spans="4:5" ht="17.25" x14ac:dyDescent="0.3">
      <c r="D114" s="45"/>
      <c r="E114" s="54"/>
    </row>
    <row r="115" spans="4:5" x14ac:dyDescent="0.25">
      <c r="E115" s="55"/>
    </row>
    <row r="116" spans="4:5" x14ac:dyDescent="0.25">
      <c r="E116" s="55"/>
    </row>
    <row r="117" spans="4:5" x14ac:dyDescent="0.25">
      <c r="E117" s="55"/>
    </row>
    <row r="118" spans="4:5" x14ac:dyDescent="0.25">
      <c r="E118" s="5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411E-2B2C-4512-98B3-ABD2B0753919}">
  <dimension ref="A1:S20"/>
  <sheetViews>
    <sheetView tabSelected="1" workbookViewId="0">
      <selection activeCell="E10" sqref="E10"/>
    </sheetView>
  </sheetViews>
  <sheetFormatPr defaultRowHeight="15" x14ac:dyDescent="0.25"/>
  <cols>
    <col min="1" max="1" width="22.5703125" customWidth="1"/>
    <col min="2" max="2" width="12.85546875" bestFit="1" customWidth="1"/>
    <col min="5" max="5" width="10.5703125" style="73" bestFit="1" customWidth="1"/>
    <col min="11" max="11" width="19.85546875" customWidth="1"/>
  </cols>
  <sheetData>
    <row r="1" spans="1:19" x14ac:dyDescent="0.25">
      <c r="A1" s="75"/>
      <c r="B1" s="75"/>
      <c r="C1" s="75"/>
      <c r="D1" s="75"/>
      <c r="E1" s="76"/>
      <c r="F1" s="75"/>
      <c r="G1" s="75"/>
      <c r="H1" s="75"/>
      <c r="I1" s="75"/>
      <c r="J1" s="75"/>
      <c r="K1" s="75"/>
    </row>
    <row r="2" spans="1:19" x14ac:dyDescent="0.25">
      <c r="A2" s="75" t="s">
        <v>282</v>
      </c>
      <c r="B2" s="77">
        <f>COUNTA(Invulblad!H2:H101)</f>
        <v>82</v>
      </c>
      <c r="C2" s="75"/>
      <c r="D2" s="75"/>
      <c r="E2" s="76">
        <v>50</v>
      </c>
      <c r="F2" s="75"/>
      <c r="G2" s="75"/>
      <c r="H2" s="75"/>
      <c r="I2" s="75"/>
      <c r="J2" s="75"/>
      <c r="K2" s="75" t="s">
        <v>283</v>
      </c>
      <c r="L2" s="72">
        <v>14.48</v>
      </c>
    </row>
    <row r="3" spans="1:19" x14ac:dyDescent="0.25">
      <c r="A3" s="75" t="s">
        <v>276</v>
      </c>
      <c r="B3" s="75">
        <f t="array" ref="B3">SUM(IF(Invulblad!E2:E101&lt;&gt;"",IF(WEEKDAY(Invulblad!E2:E101)=2,1)))+SUM(IF(Invulblad!E2:E101&lt;&gt;"",IF(WEEKDAY(Invulblad!E2:E101)=3,1)))+SUM(IF(Invulblad!E2:E101&lt;&gt;"",IF(WEEKDAY(Invulblad!E2:E101)=4,1)))+SUM(IF(Invulblad!E2:E101&lt;&gt;"",IF(WEEKDAY(Invulblad!E2:E101)=5,1)))+SUM(IF(Invulblad!E2:E101&lt;&gt;"",IF(WEEKDAY(Invulblad!E2:E101)=6,1)))</f>
        <v>10</v>
      </c>
      <c r="C3" s="75"/>
      <c r="D3" s="75"/>
      <c r="E3" s="76">
        <f>(B3/6)*L3</f>
        <v>36.200000000000003</v>
      </c>
      <c r="F3" s="75"/>
      <c r="G3" s="75"/>
      <c r="H3" s="75"/>
      <c r="I3" s="75"/>
      <c r="J3" s="75"/>
      <c r="K3" s="75" t="s">
        <v>284</v>
      </c>
      <c r="L3" s="72">
        <v>21.72</v>
      </c>
    </row>
    <row r="4" spans="1:19" x14ac:dyDescent="0.25">
      <c r="A4" s="75" t="s">
        <v>277</v>
      </c>
      <c r="B4" s="78">
        <f t="array" ref="B4">SUM(IF(Invulblad!E2:E101&lt;&gt;"",IF(WEEKDAY(Invulblad!E2:E101)=7,1)))</f>
        <v>67</v>
      </c>
      <c r="C4" s="75"/>
      <c r="D4" s="75"/>
      <c r="E4" s="76">
        <f t="shared" ref="E4:E5" si="0">(B4/6)*L4</f>
        <v>242.53999999999996</v>
      </c>
      <c r="F4" s="75"/>
      <c r="G4" s="75"/>
      <c r="H4" s="75"/>
      <c r="I4" s="75"/>
      <c r="J4" s="75"/>
      <c r="K4" s="75" t="s">
        <v>285</v>
      </c>
      <c r="L4" s="72">
        <v>21.72</v>
      </c>
    </row>
    <row r="5" spans="1:19" x14ac:dyDescent="0.25">
      <c r="A5" s="75" t="s">
        <v>278</v>
      </c>
      <c r="B5" s="78">
        <f t="array" ref="B5">SUM(IF(Invulblad!E2:E101&lt;&gt;"",IF(WEEKDAY(Invulblad!E2:E101)=1,1)))</f>
        <v>5</v>
      </c>
      <c r="C5" s="75"/>
      <c r="D5" s="75"/>
      <c r="E5" s="76">
        <f t="shared" si="0"/>
        <v>24.133333333333336</v>
      </c>
      <c r="F5" s="75"/>
      <c r="G5" s="75"/>
      <c r="H5" s="75"/>
      <c r="I5" s="75"/>
      <c r="J5" s="75"/>
      <c r="K5" s="75" t="s">
        <v>286</v>
      </c>
      <c r="L5" s="72">
        <v>28.96</v>
      </c>
    </row>
    <row r="6" spans="1:19" x14ac:dyDescent="0.25">
      <c r="A6" s="75" t="s">
        <v>276</v>
      </c>
      <c r="B6" s="78">
        <f t="array" ref="B6">SUM(IF(Invulblad!E2:E101&lt;&gt;"",IF(WEEKDAY(Invulblad!E2:E101)=2,1/COUNTIF(Invulblad!E2:E101,Invulblad!E2:E101))))+SUM(IF(Invulblad!E2:E101&lt;&gt;"",IF(WEEKDAY(Invulblad!E2:E101)=3,1/COUNTIF(Invulblad!E2:E101,Invulblad!E2:E101))))+SUM(IF(Invulblad!E2:E101&lt;&gt;"",IF(WEEKDAY(Invulblad!E2:E101)=4,1/COUNTIF(Invulblad!E2:E101,Invulblad!E2:E101))))+SUM(IF(Invulblad!E2:E101&lt;&gt;"",IF(WEEKDAY(Invulblad!E2:E101)=5,1/COUNTIF(Invulblad!E2:E101,Invulblad!E2:E101))))+SUM(IF(Invulblad!E2:E101&lt;&gt;"",IF(WEEKDAY(Invulblad!E2:E101)=6,1/COUNTIF(Invulblad!E2:E101,Invulblad!E2:E101))))</f>
        <v>5</v>
      </c>
      <c r="C6" s="75"/>
      <c r="D6" s="75"/>
      <c r="E6" s="76">
        <f>B6*L6</f>
        <v>30</v>
      </c>
      <c r="F6" s="75"/>
      <c r="G6" s="75"/>
      <c r="H6" s="75"/>
      <c r="I6" s="75"/>
      <c r="J6" s="75"/>
      <c r="K6" s="79" t="s">
        <v>287</v>
      </c>
      <c r="L6" s="72">
        <v>6</v>
      </c>
    </row>
    <row r="7" spans="1:19" x14ac:dyDescent="0.25">
      <c r="A7" s="75" t="s">
        <v>281</v>
      </c>
      <c r="B7" s="75">
        <f t="array" ref="B7">SUM(IF(Invulblad!E2:E101&lt;&gt;"",IF(WEEKDAY(Invulblad!E2:E101)=7,1/COUNTIF(Invulblad!E2:E101,Invulblad!E2:E101))))+SUM(IF(Invulblad!E2:E101&lt;&gt;"",IF(WEEKDAY(Invulblad!E2:E101)=1,1/COUNTIF(Invulblad!E2:E101,Invulblad!E2:E101))))</f>
        <v>4.9999999999999964</v>
      </c>
      <c r="C7" s="75"/>
      <c r="D7" s="75"/>
      <c r="E7" s="80" t="str">
        <f>IF(B7&gt;3,"50,00","30,00")</f>
        <v>50,00</v>
      </c>
      <c r="F7" s="75"/>
      <c r="G7" s="75"/>
      <c r="H7" s="75"/>
      <c r="I7" s="75"/>
      <c r="J7" s="75"/>
      <c r="K7" s="75"/>
      <c r="S7" s="44" t="s">
        <v>268</v>
      </c>
    </row>
    <row r="8" spans="1:19" x14ac:dyDescent="0.25">
      <c r="A8" s="75"/>
      <c r="B8" s="75"/>
      <c r="C8" s="75"/>
      <c r="D8" s="75"/>
      <c r="E8" s="80" t="str">
        <f>IF(B7&gt;5,"50,00","0,00")</f>
        <v>0,00</v>
      </c>
      <c r="F8" s="75"/>
      <c r="G8" s="75"/>
      <c r="H8" s="75"/>
      <c r="I8" s="75"/>
      <c r="J8" s="75"/>
      <c r="K8" s="75"/>
      <c r="S8" s="44"/>
    </row>
    <row r="9" spans="1:19" x14ac:dyDescent="0.25">
      <c r="A9" s="75" t="s">
        <v>280</v>
      </c>
      <c r="B9" s="75">
        <f>SUM(Invulblad!B2:B101)</f>
        <v>65</v>
      </c>
      <c r="C9" s="75"/>
      <c r="D9" s="75"/>
      <c r="E9" s="81">
        <f>(B9/6)*L3</f>
        <v>235.3</v>
      </c>
      <c r="F9" s="75"/>
      <c r="G9" s="75"/>
      <c r="H9" s="75"/>
      <c r="I9" s="75"/>
      <c r="J9" s="75"/>
      <c r="K9" s="75"/>
      <c r="S9" s="44" t="s">
        <v>269</v>
      </c>
    </row>
    <row r="10" spans="1:19" x14ac:dyDescent="0.25">
      <c r="A10" s="75"/>
      <c r="B10" s="75"/>
      <c r="C10" s="75"/>
      <c r="D10" s="75"/>
      <c r="E10" s="76">
        <f>SUM(E2:E9)</f>
        <v>618.17333333333329</v>
      </c>
      <c r="F10" s="75"/>
      <c r="G10" s="75"/>
      <c r="H10" s="75"/>
      <c r="I10" s="75"/>
      <c r="J10" s="75"/>
      <c r="K10" s="75"/>
      <c r="S10" s="44" t="s">
        <v>270</v>
      </c>
    </row>
    <row r="11" spans="1:19" x14ac:dyDescent="0.25">
      <c r="A11" s="75"/>
      <c r="B11" s="75"/>
      <c r="C11" s="75"/>
      <c r="D11" s="75"/>
      <c r="E11" s="76"/>
      <c r="F11" s="75"/>
      <c r="G11" s="75"/>
      <c r="H11" s="75"/>
      <c r="I11" s="75"/>
      <c r="J11" s="75"/>
      <c r="K11" s="75"/>
      <c r="S11" s="44" t="s">
        <v>271</v>
      </c>
    </row>
    <row r="12" spans="1:19" x14ac:dyDescent="0.25">
      <c r="A12" s="75"/>
      <c r="B12" s="75"/>
      <c r="C12" s="75"/>
      <c r="D12" s="75"/>
      <c r="E12" s="76"/>
      <c r="F12" s="75"/>
      <c r="G12" s="75"/>
      <c r="H12" s="75"/>
      <c r="I12" s="75"/>
      <c r="J12" s="75"/>
      <c r="K12" s="75"/>
      <c r="S12" s="44" t="s">
        <v>272</v>
      </c>
    </row>
    <row r="13" spans="1:19" x14ac:dyDescent="0.25">
      <c r="S13" s="44"/>
    </row>
    <row r="14" spans="1:19" x14ac:dyDescent="0.25">
      <c r="S14" s="44" t="s">
        <v>279</v>
      </c>
    </row>
    <row r="15" spans="1:19" x14ac:dyDescent="0.25">
      <c r="S15" s="44" t="s">
        <v>273</v>
      </c>
    </row>
    <row r="16" spans="1:19" x14ac:dyDescent="0.25">
      <c r="S16" s="44" t="s">
        <v>274</v>
      </c>
    </row>
    <row r="17" spans="5:19" x14ac:dyDescent="0.25">
      <c r="S17" s="44"/>
    </row>
    <row r="18" spans="5:19" x14ac:dyDescent="0.25">
      <c r="S18" s="44" t="s">
        <v>275</v>
      </c>
    </row>
    <row r="19" spans="5:19" x14ac:dyDescent="0.25">
      <c r="E19" s="74"/>
    </row>
    <row r="20" spans="5:19" x14ac:dyDescent="0.25">
      <c r="E20" s="74"/>
    </row>
  </sheetData>
  <protectedRanges>
    <protectedRange sqref="L2:L6" name="Bereik1"/>
  </protectedRange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1AC4-EF3D-4D0F-8580-599F6F75C140}">
  <dimension ref="A1:A10"/>
  <sheetViews>
    <sheetView workbookViewId="0">
      <selection activeCell="A11" sqref="A11"/>
    </sheetView>
  </sheetViews>
  <sheetFormatPr defaultRowHeight="15" x14ac:dyDescent="0.25"/>
  <cols>
    <col min="1" max="1" width="26.5703125" style="56" bestFit="1" customWidth="1"/>
  </cols>
  <sheetData>
    <row r="1" spans="1:1" x14ac:dyDescent="0.25">
      <c r="A1" s="56">
        <v>43101</v>
      </c>
    </row>
    <row r="2" spans="1:1" x14ac:dyDescent="0.25">
      <c r="A2" s="56">
        <v>43192</v>
      </c>
    </row>
    <row r="3" spans="1:1" x14ac:dyDescent="0.25">
      <c r="A3" s="56">
        <v>43221</v>
      </c>
    </row>
    <row r="4" spans="1:1" x14ac:dyDescent="0.25">
      <c r="A4" s="56">
        <v>43230</v>
      </c>
    </row>
    <row r="5" spans="1:1" x14ac:dyDescent="0.25">
      <c r="A5" s="56">
        <v>43241</v>
      </c>
    </row>
    <row r="6" spans="1:1" x14ac:dyDescent="0.25">
      <c r="A6" s="56">
        <v>43302</v>
      </c>
    </row>
    <row r="7" spans="1:1" x14ac:dyDescent="0.25">
      <c r="A7" s="56">
        <v>43327</v>
      </c>
    </row>
    <row r="8" spans="1:1" x14ac:dyDescent="0.25">
      <c r="A8" s="56">
        <v>43405</v>
      </c>
    </row>
    <row r="9" spans="1:1" x14ac:dyDescent="0.25">
      <c r="A9" s="56">
        <v>43415</v>
      </c>
    </row>
    <row r="10" spans="1:1" x14ac:dyDescent="0.25">
      <c r="A10" s="56">
        <v>43459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Invulblad</vt:lpstr>
      <vt:lpstr>Berekening</vt:lpstr>
      <vt:lpstr>Feestdagen</vt:lpstr>
      <vt:lpstr>Invulblad!Ophalen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2018-11-04T10:03:38Z</dcterms:created>
  <dcterms:modified xsi:type="dcterms:W3CDTF">2018-11-04T15:39:53Z</dcterms:modified>
</cp:coreProperties>
</file>