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 codeName="{22E68647-3C60-695B-3CA0-4895CD717B8A}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\\PC01\Planning HH\"/>
    </mc:Choice>
  </mc:AlternateContent>
  <xr:revisionPtr revIDLastSave="0" documentId="14_{15306AF5-6E29-4876-8170-F8ACC8288759}" xr6:coauthVersionLast="40" xr6:coauthVersionMax="40" xr10:uidLastSave="{00000000-0000-0000-0000-000000000000}"/>
  <bookViews>
    <workbookView xWindow="0" yWindow="60" windowWidth="24000" windowHeight="9150" xr2:uid="{00000000-000D-0000-FFFF-FFFF00000000}"/>
  </bookViews>
  <sheets>
    <sheet name="Planning" sheetId="4" r:id="rId1"/>
    <sheet name="Diagram" sheetId="6" r:id="rId2"/>
    <sheet name="feestdagen ed" sheetId="7" r:id="rId3"/>
    <sheet name="aanvragen" sheetId="8" r:id="rId4"/>
    <sheet name="bestelling" sheetId="11" r:id="rId5"/>
    <sheet name="Voorraad" sheetId="9" r:id="rId6"/>
  </sheets>
  <functionGroups builtInGroupCount="19"/>
  <definedNames>
    <definedName name="_xlnm._FilterDatabase" localSheetId="3" hidden="1">aanvragen!$A$1:$D$431</definedName>
    <definedName name="_xlnm._FilterDatabase" localSheetId="1" hidden="1">Diagram!$A$1:$N$101</definedName>
    <definedName name="_xlnm.Print_Area" localSheetId="1">Diagram!$F$1:$AL$27</definedName>
    <definedName name="_xlnm.Print_Area" localSheetId="0">Planning!$A$1:$U$101</definedName>
    <definedName name="_xlnm.Print_Area" localSheetId="5">Voorraad!$A$1:$K$47</definedName>
    <definedName name="Afronden">'feestdagen ed'!$A$1</definedName>
    <definedName name="AlleenWerkdagenZichtbaar">'feestdagen ed'!$B$11</definedName>
    <definedName name="DatumsGrafieken">Diagram!$H$24:$N$24,Diagram!$Q$24:$W$24,Diagram!$Z$24:$AF$24</definedName>
    <definedName name="diagram_eerstedatum">Diagram!$I$24</definedName>
    <definedName name="diagram_laatstedatum">Diagram!$AE$24</definedName>
    <definedName name="EersteInvuldatum">Diagram!$H$24</definedName>
    <definedName name="eersteopdracht">Planning!$D$5</definedName>
    <definedName name="ExterneGegevens_1" localSheetId="0" hidden="1">Planning!#REF!</definedName>
    <definedName name="Feestdagen">'feestdagen ed'!$A$14:$A$32</definedName>
    <definedName name="feestdagenMetNaam">'feestdagen ed'!$A$14:$B$32</definedName>
    <definedName name="houtKleur" localSheetId="1">'feestdagen ed'!$A$5:$A$8</definedName>
    <definedName name="JaarCel">Diagram!$J$6</definedName>
    <definedName name="JaarWeek">Diagram!$I$1</definedName>
    <definedName name="MaxPerDag">'feestdagen ed'!$A$3</definedName>
    <definedName name="weeknummer">Diagram!$I$6</definedName>
    <definedName name="Werkdagen">'feestdagen ed'!$A$11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1" i="4" l="1"/>
  <c r="S102" i="4"/>
  <c r="S103" i="4"/>
  <c r="S104" i="4"/>
  <c r="S105" i="4"/>
  <c r="S99" i="4"/>
  <c r="S98" i="4"/>
  <c r="S97" i="4"/>
  <c r="S96" i="4"/>
  <c r="S95" i="4"/>
  <c r="S93" i="4"/>
  <c r="S94" i="4"/>
  <c r="S92" i="4"/>
  <c r="S91" i="4"/>
  <c r="S90" i="4"/>
  <c r="S89" i="4"/>
  <c r="S88" i="4"/>
  <c r="S87" i="4"/>
  <c r="S85" i="4"/>
  <c r="S86" i="4"/>
  <c r="S84" i="4"/>
  <c r="S83" i="4"/>
  <c r="S82" i="4"/>
  <c r="S81" i="4"/>
  <c r="S78" i="4"/>
  <c r="S79" i="4"/>
  <c r="S77" i="4"/>
  <c r="S80" i="4"/>
  <c r="S76" i="4"/>
  <c r="S73" i="4"/>
  <c r="S74" i="4"/>
  <c r="S75" i="4"/>
  <c r="S72" i="4"/>
  <c r="S71" i="4"/>
  <c r="S70" i="4"/>
  <c r="S69" i="4"/>
  <c r="S66" i="4"/>
  <c r="S67" i="4"/>
  <c r="S65" i="4"/>
  <c r="S64" i="4"/>
  <c r="S62" i="4"/>
  <c r="I6" i="6"/>
  <c r="X150" i="4" l="1"/>
  <c r="X149" i="4"/>
  <c r="X148" i="4"/>
  <c r="X147" i="4"/>
  <c r="X146" i="4"/>
  <c r="X145" i="4"/>
  <c r="X144" i="4"/>
  <c r="X143" i="4"/>
  <c r="X142" i="4"/>
  <c r="X141" i="4"/>
  <c r="X103" i="4"/>
  <c r="X137" i="4"/>
  <c r="X138" i="4"/>
  <c r="X24" i="4"/>
  <c r="X13" i="4"/>
  <c r="X122" i="4"/>
  <c r="X76" i="4"/>
  <c r="X10" i="4"/>
  <c r="X125" i="4"/>
  <c r="X132" i="4"/>
  <c r="X128" i="4"/>
  <c r="X98" i="4"/>
  <c r="X129" i="4"/>
  <c r="X126" i="4"/>
  <c r="X94" i="4"/>
  <c r="X117" i="4"/>
  <c r="X115" i="4"/>
  <c r="X57" i="4"/>
  <c r="X134" i="4"/>
  <c r="X51" i="4"/>
  <c r="X119" i="4"/>
  <c r="X29" i="4"/>
  <c r="X19" i="4"/>
  <c r="X106" i="4"/>
  <c r="X116" i="4"/>
  <c r="X7" i="4"/>
  <c r="X90" i="4"/>
  <c r="X68" i="4"/>
  <c r="X120" i="4"/>
  <c r="X135" i="4"/>
  <c r="X64" i="4"/>
  <c r="X9" i="4"/>
  <c r="X127" i="4"/>
  <c r="X18" i="4"/>
  <c r="X22" i="4"/>
  <c r="X100" i="4"/>
  <c r="X133" i="4"/>
  <c r="X113" i="4"/>
  <c r="X65" i="4"/>
  <c r="X28" i="4"/>
  <c r="X66" i="4"/>
  <c r="X39" i="4"/>
  <c r="X81" i="4"/>
  <c r="X62" i="4"/>
  <c r="X121" i="4"/>
  <c r="X80" i="4"/>
  <c r="X67" i="4"/>
  <c r="X58" i="4"/>
  <c r="X59" i="4"/>
  <c r="X69" i="4"/>
  <c r="X16" i="4"/>
  <c r="X70" i="4"/>
  <c r="X112" i="4"/>
  <c r="X123" i="4"/>
  <c r="X71" i="4"/>
  <c r="X78" i="4"/>
  <c r="X84" i="4"/>
  <c r="X17" i="4"/>
  <c r="X27" i="4"/>
  <c r="X83" i="4"/>
  <c r="X97" i="4"/>
  <c r="X73" i="4"/>
  <c r="X105" i="4"/>
  <c r="X130" i="4"/>
  <c r="X15" i="4"/>
  <c r="X21" i="4"/>
  <c r="X110" i="4"/>
  <c r="X72" i="4"/>
  <c r="X93" i="4"/>
  <c r="X35" i="4"/>
  <c r="X11" i="4"/>
  <c r="X89" i="4"/>
  <c r="X5" i="4"/>
  <c r="X32" i="4"/>
  <c r="X101" i="4"/>
  <c r="X82" i="4"/>
  <c r="X75" i="4"/>
  <c r="X30" i="4"/>
  <c r="X95" i="4"/>
  <c r="X91" i="4"/>
  <c r="X34" i="4"/>
  <c r="X118" i="4"/>
  <c r="X74" i="4"/>
  <c r="X45" i="4"/>
  <c r="X25" i="4"/>
  <c r="X124" i="4"/>
  <c r="X111" i="4"/>
  <c r="X60" i="4"/>
  <c r="X86" i="4"/>
  <c r="X12" i="4"/>
  <c r="X31" i="4"/>
  <c r="X33" i="4"/>
  <c r="X14" i="4"/>
  <c r="X38" i="4"/>
  <c r="X6" i="4"/>
  <c r="X26" i="4"/>
  <c r="X37" i="4"/>
  <c r="X109" i="4"/>
  <c r="X53" i="4"/>
  <c r="X87" i="4"/>
  <c r="X49" i="4"/>
  <c r="X44" i="4"/>
  <c r="X8" i="4"/>
  <c r="X43" i="4"/>
  <c r="X79" i="4"/>
  <c r="X96" i="4"/>
  <c r="X40" i="4"/>
  <c r="X108" i="4"/>
  <c r="X23" i="4"/>
  <c r="X46" i="4"/>
  <c r="X92" i="4"/>
  <c r="X85" i="4"/>
  <c r="X56" i="4"/>
  <c r="X77" i="4"/>
  <c r="X42" i="4"/>
  <c r="X114" i="4"/>
  <c r="X88" i="4"/>
  <c r="X36" i="4"/>
  <c r="X20" i="4"/>
  <c r="X63" i="4"/>
  <c r="X136" i="4"/>
  <c r="X55" i="4"/>
  <c r="X61" i="4"/>
  <c r="X50" i="4"/>
  <c r="X41" i="4"/>
  <c r="X48" i="4"/>
  <c r="X107" i="4"/>
  <c r="X52" i="4"/>
  <c r="X102" i="4"/>
  <c r="X47" i="4"/>
  <c r="X54" i="4"/>
  <c r="J6" i="6" l="1"/>
  <c r="D101" i="6"/>
  <c r="C101" i="6"/>
  <c r="E101" i="6" s="1"/>
  <c r="B101" i="6"/>
  <c r="A101" i="6"/>
  <c r="D100" i="6"/>
  <c r="C100" i="6"/>
  <c r="E100" i="6" s="1"/>
  <c r="B100" i="6"/>
  <c r="A100" i="6"/>
  <c r="D99" i="6"/>
  <c r="C99" i="6"/>
  <c r="E99" i="6" s="1"/>
  <c r="B99" i="6"/>
  <c r="A99" i="6"/>
  <c r="D98" i="6"/>
  <c r="C98" i="6"/>
  <c r="E98" i="6" s="1"/>
  <c r="B98" i="6"/>
  <c r="A98" i="6"/>
  <c r="D97" i="6"/>
  <c r="C97" i="6"/>
  <c r="E97" i="6" s="1"/>
  <c r="B97" i="6"/>
  <c r="A97" i="6"/>
  <c r="D96" i="6"/>
  <c r="C96" i="6"/>
  <c r="E96" i="6" s="1"/>
  <c r="B96" i="6"/>
  <c r="A96" i="6"/>
  <c r="D95" i="6"/>
  <c r="C95" i="6"/>
  <c r="E95" i="6" s="1"/>
  <c r="B95" i="6"/>
  <c r="A95" i="6"/>
  <c r="D94" i="6"/>
  <c r="C94" i="6"/>
  <c r="E94" i="6" s="1"/>
  <c r="B94" i="6"/>
  <c r="A94" i="6"/>
  <c r="D93" i="6"/>
  <c r="C93" i="6"/>
  <c r="E93" i="6" s="1"/>
  <c r="B93" i="6"/>
  <c r="A93" i="6"/>
  <c r="D92" i="6"/>
  <c r="C92" i="6"/>
  <c r="E92" i="6" s="1"/>
  <c r="B92" i="6"/>
  <c r="A92" i="6"/>
  <c r="D91" i="6"/>
  <c r="C91" i="6"/>
  <c r="E91" i="6" s="1"/>
  <c r="B91" i="6"/>
  <c r="A91" i="6"/>
  <c r="D90" i="6"/>
  <c r="C90" i="6"/>
  <c r="E90" i="6" s="1"/>
  <c r="B90" i="6"/>
  <c r="A90" i="6"/>
  <c r="D89" i="6"/>
  <c r="C89" i="6"/>
  <c r="E89" i="6" s="1"/>
  <c r="B89" i="6"/>
  <c r="A89" i="6"/>
  <c r="D88" i="6"/>
  <c r="C88" i="6"/>
  <c r="E88" i="6" s="1"/>
  <c r="B88" i="6"/>
  <c r="A88" i="6"/>
  <c r="D87" i="6"/>
  <c r="C87" i="6"/>
  <c r="E87" i="6" s="1"/>
  <c r="B87" i="6"/>
  <c r="A87" i="6"/>
  <c r="D86" i="6"/>
  <c r="C86" i="6"/>
  <c r="E86" i="6" s="1"/>
  <c r="B86" i="6"/>
  <c r="A86" i="6"/>
  <c r="D85" i="6"/>
  <c r="C85" i="6"/>
  <c r="E85" i="6" s="1"/>
  <c r="B85" i="6"/>
  <c r="A85" i="6"/>
  <c r="D84" i="6"/>
  <c r="C84" i="6"/>
  <c r="E84" i="6" s="1"/>
  <c r="B84" i="6"/>
  <c r="A84" i="6"/>
  <c r="D83" i="6"/>
  <c r="C83" i="6"/>
  <c r="E83" i="6" s="1"/>
  <c r="B83" i="6"/>
  <c r="A83" i="6"/>
  <c r="D82" i="6"/>
  <c r="C82" i="6"/>
  <c r="E82" i="6" s="1"/>
  <c r="B82" i="6"/>
  <c r="A82" i="6"/>
  <c r="D81" i="6"/>
  <c r="C81" i="6"/>
  <c r="E81" i="6" s="1"/>
  <c r="B81" i="6"/>
  <c r="A81" i="6"/>
  <c r="D80" i="6"/>
  <c r="C80" i="6"/>
  <c r="E80" i="6" s="1"/>
  <c r="B80" i="6"/>
  <c r="A80" i="6"/>
  <c r="D79" i="6"/>
  <c r="C79" i="6"/>
  <c r="E79" i="6" s="1"/>
  <c r="B79" i="6"/>
  <c r="A79" i="6"/>
  <c r="D78" i="6"/>
  <c r="C78" i="6"/>
  <c r="E78" i="6" s="1"/>
  <c r="B78" i="6"/>
  <c r="A78" i="6"/>
  <c r="D77" i="6"/>
  <c r="C77" i="6"/>
  <c r="E77" i="6" s="1"/>
  <c r="B77" i="6"/>
  <c r="A77" i="6"/>
  <c r="D76" i="6"/>
  <c r="C76" i="6"/>
  <c r="E76" i="6" s="1"/>
  <c r="B76" i="6"/>
  <c r="A76" i="6"/>
  <c r="D75" i="6"/>
  <c r="C75" i="6"/>
  <c r="E75" i="6" s="1"/>
  <c r="B75" i="6"/>
  <c r="A75" i="6"/>
  <c r="D74" i="6"/>
  <c r="C74" i="6"/>
  <c r="E74" i="6" s="1"/>
  <c r="B74" i="6"/>
  <c r="A74" i="6"/>
  <c r="D73" i="6"/>
  <c r="C73" i="6"/>
  <c r="E73" i="6" s="1"/>
  <c r="B73" i="6"/>
  <c r="A73" i="6"/>
  <c r="D72" i="6"/>
  <c r="C72" i="6"/>
  <c r="E72" i="6" s="1"/>
  <c r="B72" i="6"/>
  <c r="A72" i="6"/>
  <c r="D71" i="6"/>
  <c r="C71" i="6"/>
  <c r="E71" i="6" s="1"/>
  <c r="B71" i="6"/>
  <c r="A71" i="6"/>
  <c r="D70" i="6"/>
  <c r="C70" i="6"/>
  <c r="E70" i="6" s="1"/>
  <c r="B70" i="6"/>
  <c r="A70" i="6"/>
  <c r="D69" i="6"/>
  <c r="C69" i="6"/>
  <c r="E69" i="6" s="1"/>
  <c r="B69" i="6"/>
  <c r="A69" i="6"/>
  <c r="D68" i="6"/>
  <c r="C68" i="6"/>
  <c r="E68" i="6" s="1"/>
  <c r="B68" i="6"/>
  <c r="A68" i="6"/>
  <c r="D67" i="6"/>
  <c r="C67" i="6"/>
  <c r="E67" i="6" s="1"/>
  <c r="B67" i="6"/>
  <c r="A67" i="6"/>
  <c r="D66" i="6"/>
  <c r="C66" i="6"/>
  <c r="E66" i="6" s="1"/>
  <c r="B66" i="6"/>
  <c r="A66" i="6"/>
  <c r="D65" i="6"/>
  <c r="C65" i="6"/>
  <c r="E65" i="6" s="1"/>
  <c r="B65" i="6"/>
  <c r="A65" i="6"/>
  <c r="D64" i="6"/>
  <c r="C64" i="6"/>
  <c r="E64" i="6" s="1"/>
  <c r="B64" i="6"/>
  <c r="A64" i="6"/>
  <c r="D63" i="6"/>
  <c r="C63" i="6"/>
  <c r="E63" i="6" s="1"/>
  <c r="B63" i="6"/>
  <c r="A63" i="6"/>
  <c r="D62" i="6"/>
  <c r="C62" i="6"/>
  <c r="E62" i="6" s="1"/>
  <c r="B62" i="6"/>
  <c r="A62" i="6"/>
  <c r="D61" i="6"/>
  <c r="C61" i="6"/>
  <c r="E61" i="6" s="1"/>
  <c r="B61" i="6"/>
  <c r="A61" i="6"/>
  <c r="D60" i="6"/>
  <c r="C60" i="6"/>
  <c r="E60" i="6" s="1"/>
  <c r="B60" i="6"/>
  <c r="A60" i="6"/>
  <c r="D59" i="6"/>
  <c r="C59" i="6"/>
  <c r="E59" i="6" s="1"/>
  <c r="B59" i="6"/>
  <c r="A59" i="6"/>
  <c r="D58" i="6"/>
  <c r="C58" i="6"/>
  <c r="E58" i="6" s="1"/>
  <c r="B58" i="6"/>
  <c r="A58" i="6"/>
  <c r="D57" i="6"/>
  <c r="C57" i="6"/>
  <c r="E57" i="6" s="1"/>
  <c r="B57" i="6"/>
  <c r="A57" i="6"/>
  <c r="D56" i="6"/>
  <c r="C56" i="6"/>
  <c r="E56" i="6" s="1"/>
  <c r="B56" i="6"/>
  <c r="A56" i="6"/>
  <c r="D55" i="6"/>
  <c r="C55" i="6"/>
  <c r="E55" i="6" s="1"/>
  <c r="B55" i="6"/>
  <c r="A55" i="6"/>
  <c r="D54" i="6"/>
  <c r="C54" i="6"/>
  <c r="E54" i="6" s="1"/>
  <c r="B54" i="6"/>
  <c r="A54" i="6"/>
  <c r="D53" i="6"/>
  <c r="C53" i="6"/>
  <c r="E53" i="6" s="1"/>
  <c r="B53" i="6"/>
  <c r="A53" i="6"/>
  <c r="D52" i="6"/>
  <c r="C52" i="6"/>
  <c r="E52" i="6" s="1"/>
  <c r="B52" i="6"/>
  <c r="A52" i="6"/>
  <c r="D51" i="6"/>
  <c r="C51" i="6"/>
  <c r="E51" i="6" s="1"/>
  <c r="B51" i="6"/>
  <c r="A51" i="6"/>
  <c r="D50" i="6"/>
  <c r="C50" i="6"/>
  <c r="E50" i="6" s="1"/>
  <c r="B50" i="6"/>
  <c r="A50" i="6"/>
  <c r="D49" i="6"/>
  <c r="C49" i="6"/>
  <c r="E49" i="6" s="1"/>
  <c r="B49" i="6"/>
  <c r="A49" i="6"/>
  <c r="D48" i="6"/>
  <c r="C48" i="6"/>
  <c r="E48" i="6" s="1"/>
  <c r="B48" i="6"/>
  <c r="A48" i="6"/>
  <c r="D47" i="6"/>
  <c r="C47" i="6"/>
  <c r="E47" i="6" s="1"/>
  <c r="B47" i="6"/>
  <c r="A47" i="6"/>
  <c r="D46" i="6"/>
  <c r="C46" i="6"/>
  <c r="E46" i="6" s="1"/>
  <c r="B46" i="6"/>
  <c r="A46" i="6"/>
  <c r="D45" i="6"/>
  <c r="C45" i="6"/>
  <c r="E45" i="6" s="1"/>
  <c r="B45" i="6"/>
  <c r="A45" i="6"/>
  <c r="D44" i="6"/>
  <c r="C44" i="6"/>
  <c r="E44" i="6" s="1"/>
  <c r="B44" i="6"/>
  <c r="A44" i="6"/>
  <c r="D43" i="6"/>
  <c r="C43" i="6"/>
  <c r="E43" i="6" s="1"/>
  <c r="B43" i="6"/>
  <c r="A43" i="6"/>
  <c r="D42" i="6"/>
  <c r="C42" i="6"/>
  <c r="E42" i="6" s="1"/>
  <c r="B42" i="6"/>
  <c r="A42" i="6"/>
  <c r="D41" i="6"/>
  <c r="C41" i="6"/>
  <c r="E41" i="6" s="1"/>
  <c r="B41" i="6"/>
  <c r="A41" i="6"/>
  <c r="D40" i="6"/>
  <c r="C40" i="6"/>
  <c r="E40" i="6" s="1"/>
  <c r="B40" i="6"/>
  <c r="A40" i="6"/>
  <c r="D39" i="6"/>
  <c r="C39" i="6"/>
  <c r="E39" i="6" s="1"/>
  <c r="B39" i="6"/>
  <c r="A39" i="6"/>
  <c r="D38" i="6"/>
  <c r="C38" i="6"/>
  <c r="E38" i="6" s="1"/>
  <c r="B38" i="6"/>
  <c r="A38" i="6"/>
  <c r="D37" i="6"/>
  <c r="C37" i="6"/>
  <c r="E37" i="6" s="1"/>
  <c r="B37" i="6"/>
  <c r="A37" i="6"/>
  <c r="D36" i="6"/>
  <c r="C36" i="6"/>
  <c r="E36" i="6" s="1"/>
  <c r="B36" i="6"/>
  <c r="A36" i="6"/>
  <c r="D35" i="6"/>
  <c r="C35" i="6"/>
  <c r="E35" i="6" s="1"/>
  <c r="B35" i="6"/>
  <c r="A35" i="6"/>
  <c r="D34" i="6"/>
  <c r="C34" i="6"/>
  <c r="E34" i="6" s="1"/>
  <c r="B34" i="6"/>
  <c r="A34" i="6"/>
  <c r="D33" i="6"/>
  <c r="C33" i="6"/>
  <c r="E33" i="6" s="1"/>
  <c r="B33" i="6"/>
  <c r="A33" i="6"/>
  <c r="D32" i="6"/>
  <c r="C32" i="6"/>
  <c r="E32" i="6" s="1"/>
  <c r="B32" i="6"/>
  <c r="A32" i="6"/>
  <c r="D31" i="6"/>
  <c r="C31" i="6"/>
  <c r="E31" i="6" s="1"/>
  <c r="B31" i="6"/>
  <c r="A31" i="6"/>
  <c r="D30" i="6"/>
  <c r="C30" i="6"/>
  <c r="E30" i="6" s="1"/>
  <c r="B30" i="6"/>
  <c r="A30" i="6"/>
  <c r="D29" i="6"/>
  <c r="C29" i="6"/>
  <c r="E29" i="6" s="1"/>
  <c r="B29" i="6"/>
  <c r="A29" i="6"/>
  <c r="D28" i="6"/>
  <c r="C28" i="6"/>
  <c r="E28" i="6" s="1"/>
  <c r="B28" i="6"/>
  <c r="A28" i="6"/>
  <c r="D27" i="6"/>
  <c r="C27" i="6"/>
  <c r="E27" i="6" s="1"/>
  <c r="B27" i="6"/>
  <c r="A27" i="6"/>
  <c r="D26" i="6"/>
  <c r="C26" i="6"/>
  <c r="E26" i="6" s="1"/>
  <c r="B26" i="6"/>
  <c r="A26" i="6"/>
  <c r="D25" i="6"/>
  <c r="C25" i="6"/>
  <c r="E25" i="6" s="1"/>
  <c r="B25" i="6"/>
  <c r="A25" i="6"/>
  <c r="D24" i="6"/>
  <c r="C24" i="6"/>
  <c r="E24" i="6" s="1"/>
  <c r="B24" i="6"/>
  <c r="A24" i="6"/>
  <c r="D23" i="6"/>
  <c r="C23" i="6"/>
  <c r="E23" i="6" s="1"/>
  <c r="B23" i="6"/>
  <c r="A23" i="6"/>
  <c r="A1" i="4"/>
  <c r="A16" i="7"/>
  <c r="I24" i="6"/>
  <c r="AH6" i="6" l="1"/>
  <c r="A19" i="7"/>
  <c r="A23" i="7"/>
  <c r="A24" i="7" s="1"/>
  <c r="A14" i="7"/>
  <c r="A18" i="7"/>
  <c r="A25" i="7"/>
  <c r="H24" i="6"/>
  <c r="J24" i="6"/>
  <c r="A21" i="7"/>
  <c r="A22" i="7" s="1"/>
  <c r="A17" i="7"/>
  <c r="A15" i="7"/>
  <c r="A20" i="7"/>
  <c r="I25" i="6" l="1"/>
  <c r="K24" i="6"/>
  <c r="J25" i="6"/>
  <c r="H25" i="6"/>
  <c r="L24" i="6" l="1"/>
  <c r="K25" i="6"/>
  <c r="M24" i="6" l="1"/>
  <c r="L25" i="6"/>
  <c r="N24" i="6" l="1"/>
  <c r="M25" i="6"/>
  <c r="Q24" i="6" l="1"/>
  <c r="N25" i="6"/>
  <c r="R24" i="6" l="1"/>
  <c r="Q25" i="6"/>
  <c r="S24" i="6" l="1"/>
  <c r="S6" i="6" s="1"/>
  <c r="R25" i="6"/>
  <c r="R6" i="6"/>
  <c r="T24" i="6" l="1"/>
  <c r="S25" i="6"/>
  <c r="U24" i="6" l="1"/>
  <c r="T25" i="6"/>
  <c r="V24" i="6" l="1"/>
  <c r="U25" i="6"/>
  <c r="W24" i="6" l="1"/>
  <c r="V25" i="6"/>
  <c r="Z24" i="6" l="1"/>
  <c r="W25" i="6"/>
  <c r="AA24" i="6" l="1"/>
  <c r="AA6" i="6" s="1"/>
  <c r="Z25" i="6"/>
  <c r="AB24" i="6" l="1"/>
  <c r="AA25" i="6"/>
  <c r="AB6" i="6"/>
  <c r="AC24" i="6" l="1"/>
  <c r="AB25" i="6"/>
  <c r="AD24" i="6" l="1"/>
  <c r="AC25" i="6"/>
  <c r="AE24" i="6" l="1"/>
  <c r="AK6" i="6" s="1"/>
  <c r="AD25" i="6"/>
  <c r="AE25" i="6" l="1"/>
  <c r="AF24" i="6"/>
  <c r="AF2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gebruiker</author>
  </authors>
  <commentList>
    <comment ref="V2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Minimaal 1 m3 invoeren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joset en sylvester</author>
  </authors>
  <commentList>
    <comment ref="A1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ma t/m zo
1 = niet werkdag 
0 = wel werkdag
</t>
        </r>
      </text>
    </comment>
  </commentList>
</comments>
</file>

<file path=xl/sharedStrings.xml><?xml version="1.0" encoding="utf-8"?>
<sst xmlns="http://schemas.openxmlformats.org/spreadsheetml/2006/main" count="1329" uniqueCount="584">
  <si>
    <t>Datum</t>
  </si>
  <si>
    <t>Eiken</t>
  </si>
  <si>
    <t>Douglas</t>
  </si>
  <si>
    <t>Loonzagen</t>
  </si>
  <si>
    <t>Zagen</t>
  </si>
  <si>
    <t>Drogen</t>
  </si>
  <si>
    <t>Schaven</t>
  </si>
  <si>
    <t>Transporteur</t>
  </si>
  <si>
    <t>Order
datum</t>
  </si>
  <si>
    <t>Heen</t>
  </si>
  <si>
    <t>Terug</t>
  </si>
  <si>
    <t>Aflever
datum</t>
  </si>
  <si>
    <t>Order</t>
  </si>
  <si>
    <t>Klant</t>
  </si>
  <si>
    <t>Hout</t>
  </si>
  <si>
    <t>TRP</t>
  </si>
  <si>
    <t>Laden</t>
  </si>
  <si>
    <t>Af</t>
  </si>
  <si>
    <t>m3</t>
  </si>
  <si>
    <t>Anders</t>
  </si>
  <si>
    <t>0000011</t>
  </si>
  <si>
    <t>Nieuwjaarsdag</t>
  </si>
  <si>
    <t>Goede vrijdag</t>
  </si>
  <si>
    <t>1e Paasdag</t>
  </si>
  <si>
    <t>2e Paasdag</t>
  </si>
  <si>
    <t>Koningsdag</t>
  </si>
  <si>
    <t>Bevrijdingsdag</t>
  </si>
  <si>
    <t>Hemelvaartsdag</t>
  </si>
  <si>
    <t>1e Kersdag</t>
  </si>
  <si>
    <t>2e Kersdag</t>
  </si>
  <si>
    <t>feestdagen:</t>
  </si>
  <si>
    <t xml:space="preserve">werkdagen             ma di wo do  vr za  zo  </t>
  </si>
  <si>
    <t>alleen werkdagen zichtbaar</t>
  </si>
  <si>
    <t>Vragen;</t>
  </si>
  <si>
    <t>oke</t>
  </si>
  <si>
    <t>G.J Bronkhorst</t>
  </si>
  <si>
    <t>170710_natuurmonumenten</t>
  </si>
  <si>
    <t>J Bettink                  06-52532131</t>
  </si>
  <si>
    <t>170712_bettink</t>
  </si>
  <si>
    <t>055-5051888</t>
  </si>
  <si>
    <t>180126_valleihorstee</t>
  </si>
  <si>
    <t>H Veurink                     06-53701000</t>
  </si>
  <si>
    <t>180155_hard&amp;zachthout</t>
  </si>
  <si>
    <t>Essen</t>
  </si>
  <si>
    <t>Loonzagen Essen</t>
  </si>
  <si>
    <t>1e Pinksterdag</t>
  </si>
  <si>
    <t>2e Pinksterdag</t>
  </si>
  <si>
    <t>M. Willemsen
0488-760990</t>
  </si>
  <si>
    <t>Larix</t>
  </si>
  <si>
    <t>180216_design</t>
  </si>
  <si>
    <t>F. Dekker
06-23993540</t>
  </si>
  <si>
    <t>180229_vries</t>
  </si>
  <si>
    <t>B. de Vries
033-2453595</t>
  </si>
  <si>
    <t>Offerte-/ordernummer</t>
  </si>
  <si>
    <t>gereed</t>
  </si>
  <si>
    <t xml:space="preserve">is voor v/d Brink staat in de droogkamer moet nog geschaafd worden, </t>
  </si>
  <si>
    <t>Moragh</t>
  </si>
  <si>
    <t>Bettink</t>
  </si>
  <si>
    <t>EBH</t>
  </si>
  <si>
    <t>Fetim</t>
  </si>
  <si>
    <t>bundel planken is 100 stuks</t>
  </si>
  <si>
    <t>Kraats</t>
  </si>
  <si>
    <t>top-timmerwerk</t>
  </si>
  <si>
    <t>opmerking</t>
  </si>
  <si>
    <t>eiken</t>
  </si>
  <si>
    <t>veldhuizen</t>
  </si>
  <si>
    <t>na 16:00 uur aan de weg leggen, gereed</t>
  </si>
  <si>
    <t>Vitesse</t>
  </si>
  <si>
    <t>ebh</t>
  </si>
  <si>
    <t>van de pol</t>
  </si>
  <si>
    <t>Rennes</t>
  </si>
  <si>
    <t>snel</t>
  </si>
  <si>
    <t>douglas</t>
  </si>
  <si>
    <t>tiel</t>
  </si>
  <si>
    <t>koudijs</t>
  </si>
  <si>
    <t>bouwvoordeel</t>
  </si>
  <si>
    <t>slijkhuis</t>
  </si>
  <si>
    <t>douglas zweeds rabat</t>
  </si>
  <si>
    <t>pol</t>
  </si>
  <si>
    <t>potkamp</t>
  </si>
  <si>
    <t>buurjongens</t>
  </si>
  <si>
    <t xml:space="preserve">douglas  </t>
  </si>
  <si>
    <t>steeg</t>
  </si>
  <si>
    <t>berkhof</t>
  </si>
  <si>
    <t>dmpt</t>
  </si>
  <si>
    <t>wesselshoek</t>
  </si>
  <si>
    <t>design</t>
  </si>
  <si>
    <t>munt</t>
  </si>
  <si>
    <t>pontmeyer</t>
  </si>
  <si>
    <t>product</t>
  </si>
  <si>
    <t>larix</t>
  </si>
  <si>
    <t>breehuis</t>
  </si>
  <si>
    <t>lodder</t>
  </si>
  <si>
    <t>verbeek</t>
  </si>
  <si>
    <t>brink</t>
  </si>
  <si>
    <t>rhs</t>
  </si>
  <si>
    <t>vuren</t>
  </si>
  <si>
    <t>mulder</t>
  </si>
  <si>
    <t>kok</t>
  </si>
  <si>
    <t>wood</t>
  </si>
  <si>
    <t>centrop</t>
  </si>
  <si>
    <t>lamarti</t>
  </si>
  <si>
    <t>harten</t>
  </si>
  <si>
    <t>berg</t>
  </si>
  <si>
    <t>blankespoor</t>
  </si>
  <si>
    <t>jongeneel</t>
  </si>
  <si>
    <t>maanen</t>
  </si>
  <si>
    <t>heuvel</t>
  </si>
  <si>
    <t>wens&amp;co</t>
  </si>
  <si>
    <t>roelofsen</t>
  </si>
  <si>
    <t>Houtsoort</t>
  </si>
  <si>
    <t>dikte</t>
  </si>
  <si>
    <t>breedte</t>
  </si>
  <si>
    <t>lengte</t>
  </si>
  <si>
    <t>aantal</t>
  </si>
  <si>
    <t>schuit</t>
  </si>
  <si>
    <t xml:space="preserve">hora </t>
  </si>
  <si>
    <t>angela</t>
  </si>
  <si>
    <t>barutcu</t>
  </si>
  <si>
    <t>jack</t>
  </si>
  <si>
    <t>datum afname</t>
  </si>
  <si>
    <t>Datum inventarisatie</t>
  </si>
  <si>
    <t>kreeft</t>
  </si>
  <si>
    <t>douglas / eiken</t>
  </si>
  <si>
    <t>anders</t>
  </si>
  <si>
    <t>multi</t>
  </si>
  <si>
    <t>vries</t>
  </si>
  <si>
    <t>heko</t>
  </si>
  <si>
    <t>Bedrag ex btw</t>
  </si>
  <si>
    <t>hulshof</t>
  </si>
  <si>
    <t>soetendaal</t>
  </si>
  <si>
    <t>bettink</t>
  </si>
  <si>
    <t>noesk</t>
  </si>
  <si>
    <t>bloed</t>
  </si>
  <si>
    <t>dekker</t>
  </si>
  <si>
    <t>hacom</t>
  </si>
  <si>
    <t>bouwheer</t>
  </si>
  <si>
    <t>prattenburg</t>
  </si>
  <si>
    <t>loonzagen</t>
  </si>
  <si>
    <t xml:space="preserve">bettink </t>
  </si>
  <si>
    <t>beverage</t>
  </si>
  <si>
    <t>lahuis</t>
  </si>
  <si>
    <t>FB</t>
  </si>
  <si>
    <t>VG</t>
  </si>
  <si>
    <t>houwelingen</t>
  </si>
  <si>
    <t>ambacht</t>
  </si>
  <si>
    <t xml:space="preserve">douglas </t>
  </si>
  <si>
    <t>c24</t>
  </si>
  <si>
    <t>wolfswinkel</t>
  </si>
  <si>
    <t>hooijer</t>
  </si>
  <si>
    <t>Bestellingen</t>
  </si>
  <si>
    <t>klant</t>
  </si>
  <si>
    <t>Bestelling</t>
  </si>
  <si>
    <t>Leverancier</t>
  </si>
  <si>
    <t>romijn</t>
  </si>
  <si>
    <t>kastanje</t>
  </si>
  <si>
    <t>180333_romijn</t>
  </si>
  <si>
    <t>Gerard Romijn</t>
  </si>
  <si>
    <t>Van Vliet</t>
  </si>
  <si>
    <t>bestelnummer</t>
  </si>
  <si>
    <t>4xØ 8x 4000
11xØ 8x1200</t>
  </si>
  <si>
    <t>G. Romijn</t>
  </si>
  <si>
    <t>Van vliet</t>
  </si>
  <si>
    <t xml:space="preserve">Opmerking </t>
  </si>
  <si>
    <t>19-6 afm aangepast</t>
  </si>
  <si>
    <t>reijersen</t>
  </si>
  <si>
    <t>180331_wolfswinkel</t>
  </si>
  <si>
    <t>Wolswinkel
0342-442528</t>
  </si>
  <si>
    <t>180333_Romijn</t>
  </si>
  <si>
    <t>strijbos</t>
  </si>
  <si>
    <t>kesteren</t>
  </si>
  <si>
    <t>hogendoorn</t>
  </si>
  <si>
    <t>180340_hogendoorn</t>
  </si>
  <si>
    <t>C. Hogendoorn
06-42781238</t>
  </si>
  <si>
    <t>fedor, geschilt</t>
  </si>
  <si>
    <t>jeremy</t>
  </si>
  <si>
    <t>transport</t>
  </si>
  <si>
    <t>davelaar</t>
  </si>
  <si>
    <t>180345_davelaar</t>
  </si>
  <si>
    <t>J. Davelaar
06-27565866</t>
  </si>
  <si>
    <t>foppen</t>
  </si>
  <si>
    <t>prijs via Mouris</t>
  </si>
  <si>
    <t>via van Vliet</t>
  </si>
  <si>
    <t>douglas/vuren</t>
  </si>
  <si>
    <t>via RHS</t>
  </si>
  <si>
    <t>hardenzacht</t>
  </si>
  <si>
    <t>Via RHS - 100 sporen</t>
  </si>
  <si>
    <t>planken zwart spuiten</t>
  </si>
  <si>
    <t>lariks</t>
  </si>
  <si>
    <t>180352_noesk</t>
  </si>
  <si>
    <t>groot</t>
  </si>
  <si>
    <t>twillert</t>
  </si>
  <si>
    <t>koole</t>
  </si>
  <si>
    <t>180274_brink</t>
  </si>
  <si>
    <t>J. vd. Brink
06-10112222</t>
  </si>
  <si>
    <t>na 15.00 uur</t>
  </si>
  <si>
    <t>roekel</t>
  </si>
  <si>
    <t>morren</t>
  </si>
  <si>
    <t xml:space="preserve">rhs </t>
  </si>
  <si>
    <t>gijs</t>
  </si>
  <si>
    <t>twente</t>
  </si>
  <si>
    <t>180363_twente</t>
  </si>
  <si>
    <t>Willem
0548-681286</t>
  </si>
  <si>
    <t>stufken</t>
  </si>
  <si>
    <t>eiken/douglas</t>
  </si>
  <si>
    <t>bakker</t>
  </si>
  <si>
    <t>slieten</t>
  </si>
  <si>
    <t>180349_pol</t>
  </si>
  <si>
    <t>Bertus</t>
  </si>
  <si>
    <t>pieper</t>
  </si>
  <si>
    <t>hierden</t>
  </si>
  <si>
    <t>via centrop</t>
  </si>
  <si>
    <t>boogaerdt</t>
  </si>
  <si>
    <t>180379_veldhuizen</t>
  </si>
  <si>
    <t xml:space="preserve">G. veldhuizen
</t>
  </si>
  <si>
    <t>henri van roekel</t>
  </si>
  <si>
    <t>52 stuks sporen</t>
  </si>
  <si>
    <t>170612_pauw</t>
  </si>
  <si>
    <t>Luc de Pauw</t>
  </si>
  <si>
    <t>gg-delen</t>
  </si>
  <si>
    <t>gras</t>
  </si>
  <si>
    <t>L. de Pauw
32 93257010</t>
  </si>
  <si>
    <t>Grenen</t>
  </si>
  <si>
    <t>via Grenen</t>
  </si>
  <si>
    <t>werner</t>
  </si>
  <si>
    <t>iepen</t>
  </si>
  <si>
    <t>180323_prattenburg</t>
  </si>
  <si>
    <t>gerritjan</t>
  </si>
  <si>
    <t>vliet</t>
  </si>
  <si>
    <t>timmer</t>
  </si>
  <si>
    <t>180388_zwart</t>
  </si>
  <si>
    <t>G. Zwart</t>
  </si>
  <si>
    <t>180389_grift</t>
  </si>
  <si>
    <t>mpg</t>
  </si>
  <si>
    <t>kroese</t>
  </si>
  <si>
    <t>rijn</t>
  </si>
  <si>
    <t>mouris</t>
  </si>
  <si>
    <t>boomschijven</t>
  </si>
  <si>
    <t>betach</t>
  </si>
  <si>
    <t>derden</t>
  </si>
  <si>
    <t>vandepol</t>
  </si>
  <si>
    <t>nog 30 stuks leveren, 28-6 18x geleverd</t>
  </si>
  <si>
    <t>geresteijn</t>
  </si>
  <si>
    <t>25-7 middag ophalen</t>
  </si>
  <si>
    <t>tomassen</t>
  </si>
  <si>
    <t>zweeds rabat</t>
  </si>
  <si>
    <t>arens</t>
  </si>
  <si>
    <t>tuinhoutcentrale</t>
  </si>
  <si>
    <t>rooijen</t>
  </si>
  <si>
    <t>gds</t>
  </si>
  <si>
    <t>douglas/larix</t>
  </si>
  <si>
    <t>rusch</t>
  </si>
  <si>
    <t>bentum</t>
  </si>
  <si>
    <t>180410_arens</t>
  </si>
  <si>
    <t>Frans
06-42880679</t>
  </si>
  <si>
    <t>rijt</t>
  </si>
  <si>
    <t>pluktuin</t>
  </si>
  <si>
    <t>hartog</t>
  </si>
  <si>
    <t>180414_rusch</t>
  </si>
  <si>
    <t>Moragh Rusch
06-40355960</t>
  </si>
  <si>
    <t>180385_natuurmonumenten</t>
  </si>
  <si>
    <t>Bronkhorst</t>
  </si>
  <si>
    <t>tuinplus</t>
  </si>
  <si>
    <t>alst</t>
  </si>
  <si>
    <t>flamingo</t>
  </si>
  <si>
    <t>langhout</t>
  </si>
  <si>
    <t>180383_werner</t>
  </si>
  <si>
    <t>Iepen</t>
  </si>
  <si>
    <t>eiken en douglas</t>
  </si>
  <si>
    <t>troost</t>
  </si>
  <si>
    <t>Brouwer</t>
  </si>
  <si>
    <t>boomstam</t>
  </si>
  <si>
    <t>180432_rooijen</t>
  </si>
  <si>
    <t>heer van Rooijen
06-55704080</t>
  </si>
  <si>
    <t>graafschap</t>
  </si>
  <si>
    <t>Gerhard de Zwaan</t>
  </si>
  <si>
    <t>180434_reijersen</t>
  </si>
  <si>
    <t>G. Reijersen
0653621350</t>
  </si>
  <si>
    <t>zodra gereed bellen</t>
  </si>
  <si>
    <t>slingerland</t>
  </si>
  <si>
    <t>datum onder voorbehoud</t>
  </si>
  <si>
    <t>rijk</t>
  </si>
  <si>
    <t>top</t>
  </si>
  <si>
    <t>1700mt</t>
  </si>
  <si>
    <t>storm</t>
  </si>
  <si>
    <t>bart</t>
  </si>
  <si>
    <t>10-8 gereed</t>
  </si>
  <si>
    <t>Jansen</t>
  </si>
  <si>
    <t>Ria Jansen-voorthuizen</t>
  </si>
  <si>
    <t>guyt</t>
  </si>
  <si>
    <t>veranda</t>
  </si>
  <si>
    <t>kempen</t>
  </si>
  <si>
    <t>180446_kempen</t>
  </si>
  <si>
    <t>06-20486762</t>
  </si>
  <si>
    <t>balie: € 50,-- betalen</t>
  </si>
  <si>
    <t>180447_steeg</t>
  </si>
  <si>
    <t>06-25085117</t>
  </si>
  <si>
    <t>pruis</t>
  </si>
  <si>
    <t>0341-491461</t>
  </si>
  <si>
    <t>douglas/eiken</t>
  </si>
  <si>
    <t>13-8 woerden. Pakket 23t/m29 moet nog</t>
  </si>
  <si>
    <t>schutte</t>
  </si>
  <si>
    <t>frank</t>
  </si>
  <si>
    <t>180443_veldhuizen</t>
  </si>
  <si>
    <t>06-53807405</t>
  </si>
  <si>
    <t>eerste levering balkhout</t>
  </si>
  <si>
    <t>boomstam Ø 50cm in plakken zagen , geen haast. Niet mogelijk. Stam is hol</t>
  </si>
  <si>
    <t>Wilpenveen</t>
  </si>
  <si>
    <t>16-17 uur ophalen</t>
  </si>
  <si>
    <t>Baalman</t>
  </si>
  <si>
    <t>Rood-amerikaans</t>
  </si>
  <si>
    <t>180451_baalman</t>
  </si>
  <si>
    <t>06-10837752</t>
  </si>
  <si>
    <t>13:00 ophalen</t>
  </si>
  <si>
    <t>180450_Wilpenveen</t>
  </si>
  <si>
    <t>06-53284993</t>
  </si>
  <si>
    <t>daalmeijer</t>
  </si>
  <si>
    <t>peters</t>
  </si>
  <si>
    <t>180453_peters</t>
  </si>
  <si>
    <t>16-8 gereed</t>
  </si>
  <si>
    <t>zuilhof</t>
  </si>
  <si>
    <t>benschop</t>
  </si>
  <si>
    <t>meelissen</t>
  </si>
  <si>
    <t>Veldhuizen</t>
  </si>
  <si>
    <t xml:space="preserve">Fedor </t>
  </si>
  <si>
    <t>kraai</t>
  </si>
  <si>
    <t>180459_kraai</t>
  </si>
  <si>
    <t>06-10282559</t>
  </si>
  <si>
    <t>hamoen</t>
  </si>
  <si>
    <t>melissen</t>
  </si>
  <si>
    <t>M3
zaagplanning</t>
  </si>
  <si>
    <t>nog te zagen
tbv planning</t>
  </si>
  <si>
    <t>weeknummer</t>
  </si>
  <si>
    <t>180456_melissen</t>
  </si>
  <si>
    <t>dhr Melissen
06-20628018</t>
  </si>
  <si>
    <t>tafelblad. bellen zodra gereed</t>
  </si>
  <si>
    <t>brandhof</t>
  </si>
  <si>
    <t>180463_brandhof</t>
  </si>
  <si>
    <t>M. Buitenhuis</t>
  </si>
  <si>
    <t>totaal m3
opdracht</t>
  </si>
  <si>
    <t>staatsbosbeheer</t>
  </si>
  <si>
    <t>goor</t>
  </si>
  <si>
    <t>180479_hig</t>
  </si>
  <si>
    <t>V. Timmerman</t>
  </si>
  <si>
    <t>180476_arens</t>
  </si>
  <si>
    <t>Frans Arens</t>
  </si>
  <si>
    <t>180471_snel</t>
  </si>
  <si>
    <t>arends</t>
  </si>
  <si>
    <t>opijnen</t>
  </si>
  <si>
    <t>hig</t>
  </si>
  <si>
    <t>aren</t>
  </si>
  <si>
    <t>jolle</t>
  </si>
  <si>
    <t>180484_groot</t>
  </si>
  <si>
    <t>Gert</t>
  </si>
  <si>
    <t>wk 37</t>
  </si>
  <si>
    <t>zr</t>
  </si>
  <si>
    <t>180482_opijnen</t>
  </si>
  <si>
    <t>P. Opijnen
06-23378240</t>
  </si>
  <si>
    <t>karbouw</t>
  </si>
  <si>
    <t>fetim</t>
  </si>
  <si>
    <t>kurperir</t>
  </si>
  <si>
    <t>zweed rabat</t>
  </si>
  <si>
    <t>douglas eerder wk 35</t>
  </si>
  <si>
    <t>kamp</t>
  </si>
  <si>
    <t>via breve inpregneren</t>
  </si>
  <si>
    <t>balie: € 40,-- betalen, 25-8 opgehaald</t>
  </si>
  <si>
    <t>Harold Schuit
06-23668116</t>
  </si>
  <si>
    <t>dougl;as</t>
  </si>
  <si>
    <t>jeffrey</t>
  </si>
  <si>
    <t>legemaat</t>
  </si>
  <si>
    <t>180501_legemaat</t>
  </si>
  <si>
    <t>06-10138971</t>
  </si>
  <si>
    <t>essen</t>
  </si>
  <si>
    <t xml:space="preserve">groot </t>
  </si>
  <si>
    <t>180504_groot</t>
  </si>
  <si>
    <t>wk 38</t>
  </si>
  <si>
    <t>180427_heuvel</t>
  </si>
  <si>
    <t>welschen</t>
  </si>
  <si>
    <t>klein</t>
  </si>
  <si>
    <t>180507_klein</t>
  </si>
  <si>
    <t>Dhr Klein
06-53731917</t>
  </si>
  <si>
    <t>jansen</t>
  </si>
  <si>
    <t>180515_pol</t>
  </si>
  <si>
    <t>Ap Nap</t>
  </si>
  <si>
    <t>gebeld: wk 37</t>
  </si>
  <si>
    <t>robbin</t>
  </si>
  <si>
    <t>budding</t>
  </si>
  <si>
    <t>wens</t>
  </si>
  <si>
    <t>180519_schuit</t>
  </si>
  <si>
    <t>180517_budding</t>
  </si>
  <si>
    <t>Barry Budding
06-43549927</t>
  </si>
  <si>
    <t>Lamarti</t>
  </si>
  <si>
    <t>nieboer</t>
  </si>
  <si>
    <t>vink</t>
  </si>
  <si>
    <t>hard</t>
  </si>
  <si>
    <t>180525_hard</t>
  </si>
  <si>
    <t>hard en zacht</t>
  </si>
  <si>
    <t>180472_houwelingen</t>
  </si>
  <si>
    <t>houtex</t>
  </si>
  <si>
    <t>amersfoort</t>
  </si>
  <si>
    <t>180533_pontmeyer</t>
  </si>
  <si>
    <t>180491_fetim</t>
  </si>
  <si>
    <t>Andre Kieft</t>
  </si>
  <si>
    <t>in delen ophalen .was opdracht ipv aanvraag</t>
  </si>
  <si>
    <t xml:space="preserve">week 38 </t>
  </si>
  <si>
    <t>180510_pol</t>
  </si>
  <si>
    <t>valk</t>
  </si>
  <si>
    <t>week 39</t>
  </si>
  <si>
    <t>180520_lamarti</t>
  </si>
  <si>
    <t>Evert</t>
  </si>
  <si>
    <t>180541_karbouw</t>
  </si>
  <si>
    <t>Rick Karbouw</t>
  </si>
  <si>
    <t>ah</t>
  </si>
  <si>
    <t>180542_aha</t>
  </si>
  <si>
    <t>agnes</t>
  </si>
  <si>
    <t>reemst</t>
  </si>
  <si>
    <t>particulier</t>
  </si>
  <si>
    <t>allround</t>
  </si>
  <si>
    <t>Jan Bouw</t>
  </si>
  <si>
    <t>jager</t>
  </si>
  <si>
    <t>180521_nieboer</t>
  </si>
  <si>
    <t>Joost nieboer</t>
  </si>
  <si>
    <t>180546_allround</t>
  </si>
  <si>
    <t>vellinga</t>
  </si>
  <si>
    <t>landing</t>
  </si>
  <si>
    <t>the</t>
  </si>
  <si>
    <t>180552_jongeneel</t>
  </si>
  <si>
    <t>Freek</t>
  </si>
  <si>
    <t>week 40</t>
  </si>
  <si>
    <t>wolwinkel</t>
  </si>
  <si>
    <t>gert de haan</t>
  </si>
  <si>
    <t>180556_haan</t>
  </si>
  <si>
    <t>Gert de haan</t>
  </si>
  <si>
    <t>180543_reemst</t>
  </si>
  <si>
    <t>Tim reemst
06-53187459</t>
  </si>
  <si>
    <t>winddroog</t>
  </si>
  <si>
    <t>180558_roelofsen</t>
  </si>
  <si>
    <t>Roelofsen</t>
  </si>
  <si>
    <t>speeling</t>
  </si>
  <si>
    <t>Moragh Rusch</t>
  </si>
  <si>
    <t>terra</t>
  </si>
  <si>
    <t>180564_ebh</t>
  </si>
  <si>
    <t>Benno Oostenbrink</t>
  </si>
  <si>
    <t>week 38 channelsidings</t>
  </si>
  <si>
    <t>18-9</t>
  </si>
  <si>
    <t>breve</t>
  </si>
  <si>
    <t>opdracht zwart borstelen</t>
  </si>
  <si>
    <t>18-9 via patrick</t>
  </si>
  <si>
    <t>180566_pol</t>
  </si>
  <si>
    <t>Marcel Bouwman</t>
  </si>
  <si>
    <t>Breus van Dijk</t>
  </si>
  <si>
    <t>sarah</t>
  </si>
  <si>
    <t>180572_heko</t>
  </si>
  <si>
    <t>nubuiten</t>
  </si>
  <si>
    <t>leeuwen</t>
  </si>
  <si>
    <t>180577_leeuwen</t>
  </si>
  <si>
    <t>G.Leeuwen</t>
  </si>
  <si>
    <t>heimgartner</t>
  </si>
  <si>
    <t>brom</t>
  </si>
  <si>
    <t>180576_nubuiten</t>
  </si>
  <si>
    <t>Edgar Hougee</t>
  </si>
  <si>
    <t>pijnenburg</t>
  </si>
  <si>
    <t>180582_pijnenburg</t>
  </si>
  <si>
    <t>pater</t>
  </si>
  <si>
    <t>kriemel</t>
  </si>
  <si>
    <t>kliksafe</t>
  </si>
  <si>
    <t>grift</t>
  </si>
  <si>
    <t>zwart</t>
  </si>
  <si>
    <t>fveldhuizen</t>
  </si>
  <si>
    <t>duits</t>
  </si>
  <si>
    <t xml:space="preserve">eiken / douglas </t>
  </si>
  <si>
    <t>180585_houwelingen</t>
  </si>
  <si>
    <t>fedor</t>
  </si>
  <si>
    <t>via flamingo</t>
  </si>
  <si>
    <t xml:space="preserve">kerkhofs </t>
  </si>
  <si>
    <t>douglas / dakbeschot</t>
  </si>
  <si>
    <t xml:space="preserve">ebh </t>
  </si>
  <si>
    <t xml:space="preserve">rondhout </t>
  </si>
  <si>
    <t xml:space="preserve">eiken </t>
  </si>
  <si>
    <t xml:space="preserve">mpg bouw </t>
  </si>
  <si>
    <t xml:space="preserve">de Hoop </t>
  </si>
  <si>
    <t>de Vries houth.</t>
  </si>
  <si>
    <t xml:space="preserve">Pol </t>
  </si>
  <si>
    <t xml:space="preserve">Bouw </t>
  </si>
  <si>
    <t xml:space="preserve">douglas potdeksel </t>
  </si>
  <si>
    <t xml:space="preserve">Gul </t>
  </si>
  <si>
    <t xml:space="preserve">Leenen </t>
  </si>
  <si>
    <t>houtbouwderden</t>
  </si>
  <si>
    <t>ierssel</t>
  </si>
  <si>
    <t xml:space="preserve">vd heuvel </t>
  </si>
  <si>
    <t>wensenco</t>
  </si>
  <si>
    <t>180615_vries</t>
  </si>
  <si>
    <t>spijker</t>
  </si>
  <si>
    <t>Houwelingen</t>
  </si>
  <si>
    <t>180618_houwelingen</t>
  </si>
  <si>
    <t>Pijnenburg
06-21390977</t>
  </si>
  <si>
    <t xml:space="preserve">pontmeyer </t>
  </si>
  <si>
    <t>RHS</t>
  </si>
  <si>
    <t xml:space="preserve">RHS </t>
  </si>
  <si>
    <t>Jongeneel</t>
  </si>
  <si>
    <t xml:space="preserve">180632_houwelingen klaar ? </t>
  </si>
  <si>
    <t xml:space="preserve">klaar ? Voor in zaagordner </t>
  </si>
  <si>
    <t xml:space="preserve">180647_roelofsen </t>
  </si>
  <si>
    <t xml:space="preserve">T. Roelofsen </t>
  </si>
  <si>
    <t xml:space="preserve">180659_Wens </t>
  </si>
  <si>
    <t>180637_RHS</t>
  </si>
  <si>
    <t xml:space="preserve">180492_kuperus </t>
  </si>
  <si>
    <t>180629_Donkersgoed</t>
  </si>
  <si>
    <t>180916_Hig</t>
  </si>
  <si>
    <t>Vincent Timmerman</t>
  </si>
  <si>
    <t xml:space="preserve">180920_Maanen </t>
  </si>
  <si>
    <t xml:space="preserve">Status / Droogkamer extern , klant handelt zelf af , facturering ? / nog 1 stam acacia </t>
  </si>
  <si>
    <t xml:space="preserve">180935_Boonen </t>
  </si>
  <si>
    <t xml:space="preserve">Jaap Boonen </t>
  </si>
  <si>
    <t xml:space="preserve">180936_Roordink </t>
  </si>
  <si>
    <t>0.05</t>
  </si>
  <si>
    <t xml:space="preserve">180937_Andersbouwen </t>
  </si>
  <si>
    <t xml:space="preserve">Harry van Beek </t>
  </si>
  <si>
    <t xml:space="preserve">180950_GerritJan'sHoeve </t>
  </si>
  <si>
    <t xml:space="preserve">Wim vd Munt </t>
  </si>
  <si>
    <t>180955_Die</t>
  </si>
  <si>
    <t xml:space="preserve">Bastiaan van Die </t>
  </si>
  <si>
    <t xml:space="preserve">marcel Bouwman </t>
  </si>
  <si>
    <t xml:space="preserve">180614_Berkhof </t>
  </si>
  <si>
    <t xml:space="preserve">week 50 TERUGBELLEN WANNEER UIT DROOGKAMER </t>
  </si>
  <si>
    <t xml:space="preserve">180975_Kokbouwbedrijf </t>
  </si>
  <si>
    <t xml:space="preserve">Reijer kok </t>
  </si>
  <si>
    <t xml:space="preserve">180973_Ruiterbouw </t>
  </si>
  <si>
    <t xml:space="preserve">Adrian de Ruiter </t>
  </si>
  <si>
    <t xml:space="preserve">180974_Ruiterbouw </t>
  </si>
  <si>
    <t xml:space="preserve">180976_Pol </t>
  </si>
  <si>
    <t xml:space="preserve">Gerhard de Zwaan </t>
  </si>
  <si>
    <t xml:space="preserve">180981_Doorn </t>
  </si>
  <si>
    <t xml:space="preserve">Alan van Doorn </t>
  </si>
  <si>
    <t xml:space="preserve">grenen </t>
  </si>
  <si>
    <t xml:space="preserve">na aanbetaling 50% </t>
  </si>
  <si>
    <t xml:space="preserve">180967_Houwelingen </t>
  </si>
  <si>
    <t xml:space="preserve">restant , 3 regels drogen schaven </t>
  </si>
  <si>
    <t xml:space="preserve">180996_Kok bouwbedrijf </t>
  </si>
  <si>
    <t xml:space="preserve">180995_Clio Fetim </t>
  </si>
  <si>
    <t xml:space="preserve">Andre Kieft </t>
  </si>
  <si>
    <t xml:space="preserve">180969_BPL Parket </t>
  </si>
  <si>
    <t xml:space="preserve">Betty Uytewaal </t>
  </si>
  <si>
    <t xml:space="preserve">180980_Berkhof </t>
  </si>
  <si>
    <t xml:space="preserve">Gijs Jan berkhof </t>
  </si>
  <si>
    <t>181001_Houwelingen</t>
  </si>
  <si>
    <t xml:space="preserve">Jeremy Broekman </t>
  </si>
  <si>
    <t>TRANSPORT</t>
  </si>
  <si>
    <t>181004_Woodmarc</t>
  </si>
  <si>
    <t xml:space="preserve">Marc de Graaf </t>
  </si>
  <si>
    <t xml:space="preserve">reeds betaald ? </t>
  </si>
  <si>
    <t xml:space="preserve">181008_Pol </t>
  </si>
  <si>
    <t xml:space="preserve">181007_Buytendijk </t>
  </si>
  <si>
    <t xml:space="preserve">Evan </t>
  </si>
  <si>
    <t>I</t>
  </si>
  <si>
    <t>II</t>
  </si>
  <si>
    <t xml:space="preserve">I   zsm inplannen ivm lage prijs </t>
  </si>
  <si>
    <t>III</t>
  </si>
  <si>
    <t>180953_Snitselaar</t>
  </si>
  <si>
    <t>31-12: LET OP nw leverdatum overleggen met klant</t>
  </si>
  <si>
    <t>31-12: staat deze order goed klaar? Is gezaagd door han</t>
  </si>
  <si>
    <t/>
  </si>
  <si>
    <t xml:space="preserve">31-12: staat in droogkmr:  </t>
  </si>
  <si>
    <t>TRANSPORT 
31-12: BELLEN &amp; OVERLEGGEN (niet af)</t>
  </si>
  <si>
    <t xml:space="preserve">afgehaald </t>
  </si>
  <si>
    <t xml:space="preserve">TRANSPORT 8 januari </t>
  </si>
  <si>
    <t xml:space="preserve">190004_Groot houthandel </t>
  </si>
  <si>
    <t xml:space="preserve">Douglas </t>
  </si>
  <si>
    <t xml:space="preserve">31-12: staat in droogkamer ; waar is de partij ? </t>
  </si>
  <si>
    <t xml:space="preserve">wanneer uit de droogkamer </t>
  </si>
  <si>
    <t xml:space="preserve">wk 41 komt zelf halen en betalen / 8-1 nog in lopende zaken ; geen pak/zaagbon </t>
  </si>
  <si>
    <t xml:space="preserve">58197 / 8-1 alsnog getekende pakbon ter facturering </t>
  </si>
  <si>
    <t xml:space="preserve">8-1 alsnog getekende pakbon ter facturering </t>
  </si>
  <si>
    <t xml:space="preserve">26-9 ophaal / 7-1 geen documenten gevonden </t>
  </si>
  <si>
    <t xml:space="preserve">8-1 geen dossier </t>
  </si>
  <si>
    <t>190002_Breehuis</t>
  </si>
  <si>
    <t>Peter</t>
  </si>
  <si>
    <t>190001_Veluwsverfhuis</t>
  </si>
  <si>
    <t xml:space="preserve">Herman vd Maarl </t>
  </si>
  <si>
    <t xml:space="preserve">190006_Reus houtbouw </t>
  </si>
  <si>
    <t xml:space="preserve">Frank de Reus </t>
  </si>
  <si>
    <t>8-1 deellevering 1 1040m1/1,7m3</t>
  </si>
  <si>
    <t>deelevering 2</t>
  </si>
  <si>
    <t>Jaar 2019  Week02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</si>
</sst>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week &quot;\ 0"/>
    <numFmt numFmtId="165" formatCode="[$-F800]dddd\,\ mmmm\ dd\,\ yyyy"/>
    <numFmt numFmtId="166" formatCode="d/mm/yy;@"/>
    <numFmt numFmtId="167" formatCode="[$-413]d/mmm;@"/>
    <numFmt numFmtId="168" formatCode="0.000"/>
    <numFmt numFmtId="169" formatCode="ddd\ d/mmm/yy;@"/>
    <numFmt numFmtId="170" formatCode="&quot;jaar &quot;\ 0"/>
    <numFmt numFmtId="171" formatCode="dddd"/>
    <numFmt numFmtId="172" formatCode="&quot;max per dag &quot;\ 0.00\ &quot;M3&quot;"/>
    <numFmt numFmtId="173" formatCode="&quot;afronden op &quot;\ 0.00\ &quot;M3&quot;"/>
    <numFmt numFmtId="174" formatCode="_ [$€-413]\ * #,##0.00_ ;_ [$€-413]\ * \-#,##0.00_ ;_ [$€-413]\ * &quot;-&quot;??_ ;_ @_ "/>
    <numFmt numFmtId="175" formatCode="0.0"/>
  </numFmts>
  <fonts count="4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000000"/>
      <name val="Arial Black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0"/>
      <color rgb="FF555555"/>
      <name val="Arial"/>
      <family val="2"/>
    </font>
    <font>
      <b/>
      <sz val="26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0" tint="-0.249977111117893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rgb="FF92D05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rgb="FF0070C0"/>
      <name val="Arial"/>
      <family val="2"/>
    </font>
    <font>
      <sz val="12"/>
      <name val="Arial"/>
      <family val="2"/>
    </font>
    <font>
      <b/>
      <u/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99CC00"/>
      <name val="Calibri"/>
      <family val="2"/>
    </font>
    <font>
      <b/>
      <sz val="14"/>
      <color rgb="FF0000FF"/>
      <name val="Calibri"/>
      <family val="2"/>
    </font>
    <font>
      <b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8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dotted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dotted">
        <color auto="1"/>
      </bottom>
      <diagonal/>
    </border>
    <border>
      <left/>
      <right style="medium">
        <color indexed="64"/>
      </right>
      <top style="thick">
        <color auto="1"/>
      </top>
      <bottom style="dotted">
        <color auto="1"/>
      </bottom>
      <diagonal/>
    </border>
    <border>
      <left style="medium">
        <color indexed="64"/>
      </left>
      <right style="thick">
        <color indexed="64"/>
      </right>
      <top style="thick">
        <color auto="1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ck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medium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dotted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ck">
        <color auto="1"/>
      </bottom>
      <diagonal/>
    </border>
    <border>
      <left style="hair">
        <color auto="1"/>
      </left>
      <right/>
      <top style="dott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dotted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84">
    <xf numFmtId="0" fontId="0" fillId="0" borderId="0" xfId="0"/>
    <xf numFmtId="0" fontId="0" fillId="0" borderId="0" xfId="0" applyFill="1"/>
    <xf numFmtId="0" fontId="3" fillId="0" borderId="0" xfId="0" applyFont="1"/>
    <xf numFmtId="0" fontId="1" fillId="0" borderId="0" xfId="4" applyFill="1"/>
    <xf numFmtId="0" fontId="1" fillId="0" borderId="0" xfId="2" applyFill="1"/>
    <xf numFmtId="0" fontId="6" fillId="8" borderId="6" xfId="0" applyFont="1" applyFill="1" applyBorder="1"/>
    <xf numFmtId="0" fontId="6" fillId="6" borderId="6" xfId="0" applyFont="1" applyFill="1" applyBorder="1"/>
    <xf numFmtId="0" fontId="6" fillId="13" borderId="6" xfId="3" applyFont="1" applyFill="1" applyBorder="1"/>
    <xf numFmtId="0" fontId="0" fillId="0" borderId="0" xfId="0" applyAlignment="1"/>
    <xf numFmtId="0" fontId="6" fillId="12" borderId="15" xfId="1" applyFont="1" applyFill="1" applyBorder="1"/>
    <xf numFmtId="172" fontId="0" fillId="7" borderId="6" xfId="0" applyNumberFormat="1" applyFill="1" applyBorder="1" applyAlignment="1">
      <alignment horizontal="center"/>
    </xf>
    <xf numFmtId="16" fontId="0" fillId="0" borderId="0" xfId="0" applyNumberFormat="1"/>
    <xf numFmtId="165" fontId="0" fillId="7" borderId="0" xfId="0" applyNumberFormat="1" applyFill="1"/>
    <xf numFmtId="0" fontId="0" fillId="7" borderId="0" xfId="0" applyFill="1"/>
    <xf numFmtId="0" fontId="8" fillId="0" borderId="0" xfId="0" quotePrefix="1" applyFont="1" applyFill="1" applyAlignment="1">
      <alignment horizontal="right"/>
    </xf>
    <xf numFmtId="0" fontId="9" fillId="0" borderId="0" xfId="0" applyFont="1" applyAlignment="1">
      <alignment vertical="center" wrapText="1"/>
    </xf>
    <xf numFmtId="0" fontId="7" fillId="0" borderId="44" xfId="0" applyFont="1" applyFill="1" applyBorder="1" applyAlignment="1">
      <alignment horizontal="right"/>
    </xf>
    <xf numFmtId="0" fontId="8" fillId="0" borderId="45" xfId="0" quotePrefix="1" applyFont="1" applyFill="1" applyBorder="1" applyAlignment="1">
      <alignment horizontal="right"/>
    </xf>
    <xf numFmtId="173" fontId="0" fillId="7" borderId="6" xfId="0" applyNumberFormat="1" applyFill="1" applyBorder="1" applyAlignment="1">
      <alignment horizontal="center"/>
    </xf>
    <xf numFmtId="0" fontId="0" fillId="0" borderId="44" xfId="0" applyBorder="1"/>
    <xf numFmtId="0" fontId="0" fillId="0" borderId="12" xfId="0" applyBorder="1"/>
    <xf numFmtId="0" fontId="0" fillId="0" borderId="45" xfId="0" applyBorder="1"/>
    <xf numFmtId="0" fontId="9" fillId="0" borderId="4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6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/>
    <xf numFmtId="16" fontId="3" fillId="0" borderId="0" xfId="0" applyNumberFormat="1" applyFont="1"/>
    <xf numFmtId="0" fontId="12" fillId="0" borderId="0" xfId="2" applyFont="1" applyFill="1"/>
    <xf numFmtId="0" fontId="12" fillId="0" borderId="0" xfId="4" applyFont="1" applyFill="1"/>
    <xf numFmtId="0" fontId="3" fillId="14" borderId="52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15" borderId="0" xfId="0" applyFont="1" applyFill="1"/>
    <xf numFmtId="0" fontId="3" fillId="15" borderId="55" xfId="0" applyFont="1" applyFill="1" applyBorder="1"/>
    <xf numFmtId="0" fontId="3" fillId="15" borderId="51" xfId="0" applyFont="1" applyFill="1" applyBorder="1" applyAlignment="1">
      <alignment horizontal="center"/>
    </xf>
    <xf numFmtId="0" fontId="3" fillId="15" borderId="50" xfId="0" applyFont="1" applyFill="1" applyBorder="1" applyAlignment="1">
      <alignment horizontal="center"/>
    </xf>
    <xf numFmtId="0" fontId="3" fillId="15" borderId="0" xfId="0" applyFont="1" applyFill="1" applyBorder="1"/>
    <xf numFmtId="167" fontId="3" fillId="15" borderId="0" xfId="0" applyNumberFormat="1" applyFont="1" applyFill="1" applyAlignment="1">
      <alignment horizontal="center" vertical="center"/>
    </xf>
    <xf numFmtId="171" fontId="3" fillId="15" borderId="0" xfId="0" applyNumberFormat="1" applyFont="1" applyFill="1" applyAlignment="1">
      <alignment horizontal="center"/>
    </xf>
    <xf numFmtId="0" fontId="3" fillId="15" borderId="47" xfId="0" applyFont="1" applyFill="1" applyBorder="1" applyAlignment="1">
      <alignment horizontal="center"/>
    </xf>
    <xf numFmtId="0" fontId="3" fillId="15" borderId="48" xfId="0" applyFont="1" applyFill="1" applyBorder="1" applyAlignment="1">
      <alignment horizontal="center"/>
    </xf>
    <xf numFmtId="0" fontId="3" fillId="15" borderId="49" xfId="0" applyFont="1" applyFill="1" applyBorder="1" applyAlignment="1">
      <alignment horizontal="center"/>
    </xf>
    <xf numFmtId="0" fontId="11" fillId="15" borderId="0" xfId="0" applyFont="1" applyFill="1" applyBorder="1" applyAlignment="1">
      <alignment horizontal="right" vertical="top"/>
    </xf>
    <xf numFmtId="0" fontId="3" fillId="15" borderId="52" xfId="0" applyFont="1" applyFill="1" applyBorder="1" applyAlignment="1">
      <alignment horizontal="center"/>
    </xf>
    <xf numFmtId="0" fontId="3" fillId="15" borderId="46" xfId="0" applyFont="1" applyFill="1" applyBorder="1" applyAlignment="1">
      <alignment horizontal="center"/>
    </xf>
    <xf numFmtId="0" fontId="3" fillId="15" borderId="0" xfId="0" applyFont="1" applyFill="1" applyAlignment="1"/>
    <xf numFmtId="0" fontId="3" fillId="15" borderId="0" xfId="0" applyFont="1" applyFill="1" applyBorder="1" applyAlignment="1"/>
    <xf numFmtId="0" fontId="11" fillId="15" borderId="59" xfId="0" applyFont="1" applyFill="1" applyBorder="1" applyAlignment="1">
      <alignment horizontal="right" vertical="top"/>
    </xf>
    <xf numFmtId="0" fontId="11" fillId="15" borderId="54" xfId="0" applyFont="1" applyFill="1" applyBorder="1" applyAlignment="1">
      <alignment horizontal="right" vertical="top"/>
    </xf>
    <xf numFmtId="0" fontId="13" fillId="15" borderId="0" xfId="0" applyFont="1" applyFill="1"/>
    <xf numFmtId="0" fontId="13" fillId="15" borderId="0" xfId="0" applyFont="1" applyFill="1" applyBorder="1" applyAlignment="1">
      <alignment horizontal="left"/>
    </xf>
    <xf numFmtId="171" fontId="5" fillId="15" borderId="56" xfId="0" applyNumberFormat="1" applyFont="1" applyFill="1" applyBorder="1" applyAlignment="1">
      <alignment horizontal="center"/>
    </xf>
    <xf numFmtId="171" fontId="5" fillId="15" borderId="57" xfId="0" applyNumberFormat="1" applyFont="1" applyFill="1" applyBorder="1" applyAlignment="1">
      <alignment horizontal="center"/>
    </xf>
    <xf numFmtId="171" fontId="5" fillId="15" borderId="58" xfId="0" applyNumberFormat="1" applyFont="1" applyFill="1" applyBorder="1" applyAlignment="1">
      <alignment horizontal="center"/>
    </xf>
    <xf numFmtId="0" fontId="4" fillId="15" borderId="12" xfId="0" applyFont="1" applyFill="1" applyBorder="1" applyAlignment="1">
      <alignment horizontal="right" vertical="top"/>
    </xf>
    <xf numFmtId="0" fontId="4" fillId="15" borderId="16" xfId="0" applyFont="1" applyFill="1" applyBorder="1" applyAlignment="1">
      <alignment horizontal="right" vertical="top"/>
    </xf>
    <xf numFmtId="0" fontId="4" fillId="15" borderId="45" xfId="0" applyFont="1" applyFill="1" applyBorder="1"/>
    <xf numFmtId="0" fontId="14" fillId="0" borderId="0" xfId="0" applyFont="1"/>
    <xf numFmtId="0" fontId="3" fillId="15" borderId="63" xfId="0" applyFont="1" applyFill="1" applyBorder="1" applyAlignment="1">
      <alignment horizontal="center"/>
    </xf>
    <xf numFmtId="0" fontId="3" fillId="15" borderId="64" xfId="0" applyFont="1" applyFill="1" applyBorder="1" applyAlignment="1">
      <alignment horizontal="center"/>
    </xf>
    <xf numFmtId="0" fontId="3" fillId="15" borderId="55" xfId="0" applyFont="1" applyFill="1" applyBorder="1" applyAlignment="1">
      <alignment horizontal="center"/>
    </xf>
    <xf numFmtId="0" fontId="3" fillId="15" borderId="59" xfId="0" applyFont="1" applyFill="1" applyBorder="1"/>
    <xf numFmtId="0" fontId="3" fillId="15" borderId="65" xfId="0" applyFont="1" applyFill="1" applyBorder="1"/>
    <xf numFmtId="0" fontId="3" fillId="15" borderId="66" xfId="0" applyFont="1" applyFill="1" applyBorder="1"/>
    <xf numFmtId="0" fontId="3" fillId="15" borderId="67" xfId="0" applyFont="1" applyFill="1" applyBorder="1" applyAlignment="1">
      <alignment horizontal="center"/>
    </xf>
    <xf numFmtId="0" fontId="3" fillId="15" borderId="68" xfId="0" applyFont="1" applyFill="1" applyBorder="1"/>
    <xf numFmtId="0" fontId="4" fillId="15" borderId="55" xfId="0" applyFont="1" applyFill="1" applyBorder="1" applyAlignment="1">
      <alignment horizontal="right" vertical="top"/>
    </xf>
    <xf numFmtId="0" fontId="4" fillId="15" borderId="69" xfId="0" applyFont="1" applyFill="1" applyBorder="1" applyAlignment="1">
      <alignment horizontal="right" vertical="top"/>
    </xf>
    <xf numFmtId="0" fontId="4" fillId="15" borderId="64" xfId="0" applyFont="1" applyFill="1" applyBorder="1"/>
    <xf numFmtId="0" fontId="3" fillId="14" borderId="0" xfId="0" applyFont="1" applyFill="1" applyBorder="1" applyAlignment="1">
      <alignment horizontal="center"/>
    </xf>
    <xf numFmtId="0" fontId="3" fillId="15" borderId="53" xfId="0" applyFont="1" applyFill="1" applyBorder="1"/>
    <xf numFmtId="0" fontId="3" fillId="15" borderId="60" xfId="0" applyFont="1" applyFill="1" applyBorder="1" applyAlignment="1">
      <alignment horizontal="center"/>
    </xf>
    <xf numFmtId="167" fontId="3" fillId="15" borderId="64" xfId="0" applyNumberFormat="1" applyFont="1" applyFill="1" applyBorder="1" applyAlignment="1">
      <alignment horizontal="center" vertical="center"/>
    </xf>
    <xf numFmtId="167" fontId="5" fillId="15" borderId="70" xfId="0" applyNumberFormat="1" applyFont="1" applyFill="1" applyBorder="1" applyAlignment="1">
      <alignment horizontal="center" vertical="center"/>
    </xf>
    <xf numFmtId="167" fontId="5" fillId="15" borderId="71" xfId="0" applyNumberFormat="1" applyFont="1" applyFill="1" applyBorder="1" applyAlignment="1">
      <alignment horizontal="center" vertical="center"/>
    </xf>
    <xf numFmtId="167" fontId="5" fillId="15" borderId="72" xfId="0" applyNumberFormat="1" applyFont="1" applyFill="1" applyBorder="1" applyAlignment="1">
      <alignment horizontal="center" vertical="center"/>
    </xf>
    <xf numFmtId="0" fontId="3" fillId="15" borderId="54" xfId="0" applyFont="1" applyFill="1" applyBorder="1"/>
    <xf numFmtId="0" fontId="0" fillId="0" borderId="0" xfId="0" applyBorder="1"/>
    <xf numFmtId="16" fontId="3" fillId="0" borderId="0" xfId="0" applyNumberFormat="1" applyFont="1" applyBorder="1"/>
    <xf numFmtId="167" fontId="3" fillId="15" borderId="0" xfId="0" applyNumberFormat="1" applyFont="1" applyFill="1" applyBorder="1" applyAlignment="1">
      <alignment horizontal="center"/>
    </xf>
    <xf numFmtId="0" fontId="3" fillId="15" borderId="73" xfId="0" applyFont="1" applyFill="1" applyBorder="1" applyAlignment="1">
      <alignment horizontal="center"/>
    </xf>
    <xf numFmtId="0" fontId="3" fillId="15" borderId="74" xfId="0" applyFont="1" applyFill="1" applyBorder="1" applyAlignment="1">
      <alignment horizontal="center"/>
    </xf>
    <xf numFmtId="0" fontId="3" fillId="15" borderId="75" xfId="0" applyFont="1" applyFill="1" applyBorder="1" applyAlignment="1">
      <alignment horizontal="center"/>
    </xf>
    <xf numFmtId="164" fontId="4" fillId="17" borderId="63" xfId="0" applyNumberFormat="1" applyFont="1" applyFill="1" applyBorder="1" applyAlignment="1">
      <alignment horizontal="left"/>
    </xf>
    <xf numFmtId="164" fontId="4" fillId="17" borderId="52" xfId="0" applyNumberFormat="1" applyFont="1" applyFill="1" applyBorder="1" applyAlignment="1">
      <alignment horizontal="center"/>
    </xf>
    <xf numFmtId="170" fontId="4" fillId="17" borderId="52" xfId="0" applyNumberFormat="1" applyFont="1" applyFill="1" applyBorder="1" applyAlignment="1">
      <alignment horizontal="center"/>
    </xf>
    <xf numFmtId="0" fontId="3" fillId="17" borderId="52" xfId="0" applyFont="1" applyFill="1" applyBorder="1" applyAlignment="1">
      <alignment horizontal="center"/>
    </xf>
    <xf numFmtId="0" fontId="3" fillId="17" borderId="53" xfId="0" applyFont="1" applyFill="1" applyBorder="1"/>
    <xf numFmtId="0" fontId="3" fillId="17" borderId="0" xfId="0" applyFont="1" applyFill="1" applyBorder="1" applyAlignment="1">
      <alignment horizontal="center"/>
    </xf>
    <xf numFmtId="0" fontId="3" fillId="17" borderId="59" xfId="0" applyFont="1" applyFill="1" applyBorder="1"/>
    <xf numFmtId="14" fontId="3" fillId="0" borderId="0" xfId="0" applyNumberFormat="1" applyFont="1" applyAlignment="1">
      <alignment horizontal="left"/>
    </xf>
    <xf numFmtId="14" fontId="3" fillId="17" borderId="53" xfId="0" applyNumberFormat="1" applyFont="1" applyFill="1" applyBorder="1" applyAlignment="1">
      <alignment horizontal="left"/>
    </xf>
    <xf numFmtId="14" fontId="3" fillId="17" borderId="54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17" borderId="64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/>
    </xf>
    <xf numFmtId="0" fontId="17" fillId="8" borderId="2" xfId="0" applyFont="1" applyFill="1" applyBorder="1" applyAlignment="1" applyProtection="1">
      <alignment horizontal="center" vertical="center"/>
      <protection hidden="1"/>
    </xf>
    <xf numFmtId="0" fontId="18" fillId="8" borderId="4" xfId="0" applyFont="1" applyFill="1" applyBorder="1" applyProtection="1">
      <protection hidden="1"/>
    </xf>
    <xf numFmtId="0" fontId="18" fillId="8" borderId="4" xfId="0" applyFont="1" applyFill="1" applyBorder="1" applyAlignment="1" applyProtection="1">
      <alignment horizontal="center" vertical="center"/>
      <protection hidden="1"/>
    </xf>
    <xf numFmtId="0" fontId="19" fillId="8" borderId="4" xfId="0" applyFont="1" applyFill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1" fillId="9" borderId="6" xfId="0" applyFont="1" applyFill="1" applyBorder="1" applyProtection="1">
      <protection hidden="1"/>
    </xf>
    <xf numFmtId="165" fontId="22" fillId="10" borderId="7" xfId="0" applyNumberFormat="1" applyFont="1" applyFill="1" applyBorder="1" applyAlignment="1" applyProtection="1">
      <alignment horizontal="center" vertical="center"/>
      <protection hidden="1"/>
    </xf>
    <xf numFmtId="165" fontId="22" fillId="11" borderId="7" xfId="0" applyNumberFormat="1" applyFont="1" applyFill="1" applyBorder="1" applyAlignment="1" applyProtection="1">
      <alignment horizontal="center" vertical="center"/>
      <protection hidden="1"/>
    </xf>
    <xf numFmtId="0" fontId="22" fillId="11" borderId="7" xfId="0" applyFont="1" applyFill="1" applyBorder="1" applyAlignment="1" applyProtection="1">
      <alignment horizontal="center" vertical="center"/>
      <protection hidden="1"/>
    </xf>
    <xf numFmtId="0" fontId="22" fillId="11" borderId="12" xfId="0" applyFont="1" applyFill="1" applyBorder="1" applyAlignment="1" applyProtection="1">
      <alignment horizontal="center" vertical="center"/>
      <protection hidden="1"/>
    </xf>
    <xf numFmtId="1" fontId="23" fillId="0" borderId="14" xfId="0" applyNumberFormat="1" applyFont="1" applyFill="1" applyBorder="1" applyAlignment="1" applyProtection="1">
      <alignment horizontal="left" vertical="center"/>
      <protection locked="0"/>
    </xf>
    <xf numFmtId="165" fontId="22" fillId="10" borderId="15" xfId="0" applyNumberFormat="1" applyFont="1" applyFill="1" applyBorder="1" applyAlignment="1" applyProtection="1">
      <alignment horizontal="center" vertical="center"/>
      <protection hidden="1"/>
    </xf>
    <xf numFmtId="0" fontId="24" fillId="11" borderId="15" xfId="0" applyFont="1" applyFill="1" applyBorder="1" applyAlignment="1" applyProtection="1">
      <alignment horizontal="center" vertical="center"/>
      <protection hidden="1"/>
    </xf>
    <xf numFmtId="165" fontId="22" fillId="11" borderId="15" xfId="0" applyNumberFormat="1" applyFont="1" applyFill="1" applyBorder="1" applyAlignment="1" applyProtection="1">
      <alignment horizontal="center" vertical="center"/>
      <protection hidden="1"/>
    </xf>
    <xf numFmtId="0" fontId="22" fillId="11" borderId="15" xfId="0" applyFont="1" applyFill="1" applyBorder="1" applyAlignment="1" applyProtection="1">
      <alignment horizontal="center" vertical="center"/>
      <protection hidden="1"/>
    </xf>
    <xf numFmtId="0" fontId="22" fillId="11" borderId="6" xfId="0" applyFont="1" applyFill="1" applyBorder="1" applyAlignment="1" applyProtection="1">
      <alignment horizontal="center" vertical="center"/>
      <protection hidden="1"/>
    </xf>
    <xf numFmtId="0" fontId="22" fillId="11" borderId="16" xfId="0" applyFont="1" applyFill="1" applyBorder="1" applyAlignment="1" applyProtection="1">
      <alignment horizontal="center" vertical="center"/>
      <protection hidden="1"/>
    </xf>
    <xf numFmtId="165" fontId="22" fillId="11" borderId="12" xfId="0" applyNumberFormat="1" applyFont="1" applyFill="1" applyBorder="1" applyAlignment="1" applyProtection="1">
      <alignment horizontal="center" vertical="center"/>
      <protection hidden="1"/>
    </xf>
    <xf numFmtId="1" fontId="23" fillId="10" borderId="0" xfId="0" applyNumberFormat="1" applyFont="1" applyFill="1" applyAlignment="1" applyProtection="1">
      <alignment horizontal="center" vertical="center"/>
      <protection hidden="1"/>
    </xf>
    <xf numFmtId="166" fontId="23" fillId="11" borderId="0" xfId="0" applyNumberFormat="1" applyFont="1" applyFill="1" applyBorder="1" applyAlignment="1" applyProtection="1">
      <alignment vertical="center"/>
      <protection hidden="1"/>
    </xf>
    <xf numFmtId="0" fontId="23" fillId="11" borderId="0" xfId="0" applyFont="1" applyFill="1" applyBorder="1" applyAlignment="1" applyProtection="1">
      <alignment horizontal="center" vertical="center"/>
      <protection hidden="1"/>
    </xf>
    <xf numFmtId="166" fontId="23" fillId="11" borderId="0" xfId="0" applyNumberFormat="1" applyFont="1" applyFill="1" applyBorder="1" applyAlignment="1" applyProtection="1">
      <alignment horizontal="center" vertical="center"/>
      <protection hidden="1"/>
    </xf>
    <xf numFmtId="167" fontId="23" fillId="11" borderId="0" xfId="0" applyNumberFormat="1" applyFont="1" applyFill="1" applyBorder="1" applyAlignment="1" applyProtection="1">
      <alignment horizontal="center" vertical="center"/>
      <protection hidden="1"/>
    </xf>
    <xf numFmtId="167" fontId="25" fillId="11" borderId="0" xfId="0" applyNumberFormat="1" applyFont="1" applyFill="1" applyBorder="1" applyAlignment="1" applyProtection="1">
      <alignment horizontal="center" vertical="center"/>
      <protection hidden="1"/>
    </xf>
    <xf numFmtId="0" fontId="26" fillId="11" borderId="0" xfId="0" applyNumberFormat="1" applyFont="1" applyFill="1" applyBorder="1" applyAlignment="1" applyProtection="1">
      <alignment vertical="top" wrapText="1"/>
      <protection hidden="1"/>
    </xf>
    <xf numFmtId="0" fontId="19" fillId="11" borderId="17" xfId="0" applyFont="1" applyFill="1" applyBorder="1" applyAlignment="1" applyProtection="1">
      <alignment horizontal="center" vertical="center"/>
      <protection hidden="1"/>
    </xf>
    <xf numFmtId="49" fontId="27" fillId="11" borderId="17" xfId="0" applyNumberFormat="1" applyFont="1" applyFill="1" applyBorder="1" applyAlignment="1" applyProtection="1">
      <alignment horizontal="left" vertical="top" wrapText="1"/>
      <protection hidden="1"/>
    </xf>
    <xf numFmtId="0" fontId="20" fillId="0" borderId="0" xfId="0" applyFont="1" applyFill="1" applyProtection="1">
      <protection hidden="1"/>
    </xf>
    <xf numFmtId="167" fontId="23" fillId="0" borderId="22" xfId="0" applyNumberFormat="1" applyFont="1" applyFill="1" applyBorder="1" applyAlignment="1" applyProtection="1">
      <alignment horizontal="center" vertical="center"/>
      <protection locked="0"/>
    </xf>
    <xf numFmtId="167" fontId="23" fillId="0" borderId="21" xfId="0" applyNumberFormat="1" applyFont="1" applyFill="1" applyBorder="1" applyAlignment="1" applyProtection="1">
      <alignment horizontal="center" vertical="center"/>
      <protection locked="0"/>
    </xf>
    <xf numFmtId="167" fontId="23" fillId="0" borderId="23" xfId="0" applyNumberFormat="1" applyFont="1" applyFill="1" applyBorder="1" applyAlignment="1" applyProtection="1">
      <alignment horizontal="center" vertical="center"/>
      <protection locked="0"/>
    </xf>
    <xf numFmtId="49" fontId="23" fillId="0" borderId="21" xfId="0" applyNumberFormat="1" applyFont="1" applyFill="1" applyBorder="1" applyAlignment="1" applyProtection="1">
      <alignment vertical="top" wrapText="1"/>
      <protection locked="0"/>
    </xf>
    <xf numFmtId="0" fontId="20" fillId="0" borderId="0" xfId="0" applyFont="1" applyFill="1"/>
    <xf numFmtId="166" fontId="23" fillId="0" borderId="26" xfId="0" applyNumberFormat="1" applyFont="1" applyFill="1" applyBorder="1" applyAlignment="1" applyProtection="1">
      <alignment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166" fontId="23" fillId="0" borderId="28" xfId="0" applyNumberFormat="1" applyFont="1" applyFill="1" applyBorder="1" applyAlignment="1" applyProtection="1">
      <alignment horizontal="center" vertical="center"/>
      <protection locked="0"/>
    </xf>
    <xf numFmtId="167" fontId="23" fillId="0" borderId="29" xfId="0" applyNumberFormat="1" applyFont="1" applyFill="1" applyBorder="1" applyAlignment="1" applyProtection="1">
      <alignment horizontal="center" vertical="center"/>
      <protection locked="0"/>
    </xf>
    <xf numFmtId="167" fontId="23" fillId="0" borderId="28" xfId="0" applyNumberFormat="1" applyFont="1" applyFill="1" applyBorder="1" applyAlignment="1" applyProtection="1">
      <alignment horizontal="center" vertical="center"/>
      <protection locked="0"/>
    </xf>
    <xf numFmtId="167" fontId="23" fillId="0" borderId="30" xfId="0" applyNumberFormat="1" applyFont="1" applyFill="1" applyBorder="1" applyAlignment="1" applyProtection="1">
      <alignment horizontal="center" vertical="center"/>
      <protection locked="0"/>
    </xf>
    <xf numFmtId="49" fontId="23" fillId="0" borderId="28" xfId="0" applyNumberFormat="1" applyFont="1" applyFill="1" applyBorder="1" applyAlignment="1" applyProtection="1">
      <alignment vertical="top" wrapText="1"/>
      <protection locked="0"/>
    </xf>
    <xf numFmtId="167" fontId="23" fillId="0" borderId="31" xfId="0" applyNumberFormat="1" applyFont="1" applyFill="1" applyBorder="1" applyAlignment="1" applyProtection="1">
      <alignment horizontal="center" vertical="center"/>
      <protection locked="0"/>
    </xf>
    <xf numFmtId="166" fontId="23" fillId="0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1" fontId="19" fillId="0" borderId="35" xfId="0" applyNumberFormat="1" applyFont="1" applyFill="1" applyBorder="1" applyAlignment="1" applyProtection="1">
      <alignment horizontal="center" vertical="center"/>
      <protection locked="0"/>
    </xf>
    <xf numFmtId="49" fontId="26" fillId="0" borderId="26" xfId="0" applyNumberFormat="1" applyFont="1" applyFill="1" applyBorder="1" applyAlignment="1" applyProtection="1">
      <alignment horizontal="left" vertical="top" wrapText="1"/>
      <protection locked="0"/>
    </xf>
    <xf numFmtId="166" fontId="23" fillId="0" borderId="28" xfId="0" applyNumberFormat="1" applyFont="1" applyFill="1" applyBorder="1" applyAlignment="1" applyProtection="1">
      <alignment horizontal="center" vertical="center"/>
      <protection hidden="1"/>
    </xf>
    <xf numFmtId="167" fontId="23" fillId="0" borderId="29" xfId="0" applyNumberFormat="1" applyFont="1" applyFill="1" applyBorder="1" applyAlignment="1" applyProtection="1">
      <alignment horizontal="center" vertical="center"/>
      <protection hidden="1"/>
    </xf>
    <xf numFmtId="167" fontId="23" fillId="0" borderId="28" xfId="0" applyNumberFormat="1" applyFont="1" applyFill="1" applyBorder="1" applyAlignment="1" applyProtection="1">
      <alignment horizontal="center" vertical="center"/>
      <protection hidden="1"/>
    </xf>
    <xf numFmtId="167" fontId="23" fillId="0" borderId="30" xfId="0" applyNumberFormat="1" applyFont="1" applyFill="1" applyBorder="1" applyAlignment="1" applyProtection="1">
      <alignment horizontal="center" vertical="center"/>
      <protection hidden="1"/>
    </xf>
    <xf numFmtId="167" fontId="25" fillId="0" borderId="30" xfId="0" applyNumberFormat="1" applyFont="1" applyFill="1" applyBorder="1" applyAlignment="1" applyProtection="1">
      <alignment horizontal="center" vertical="center"/>
      <protection hidden="1"/>
    </xf>
    <xf numFmtId="167" fontId="25" fillId="0" borderId="29" xfId="0" applyNumberFormat="1" applyFont="1" applyFill="1" applyBorder="1" applyAlignment="1" applyProtection="1">
      <alignment horizontal="center" vertical="center"/>
      <protection hidden="1"/>
    </xf>
    <xf numFmtId="0" fontId="26" fillId="0" borderId="28" xfId="0" applyNumberFormat="1" applyFont="1" applyFill="1" applyBorder="1" applyAlignment="1" applyProtection="1">
      <alignment vertical="top" wrapText="1"/>
      <protection hidden="1"/>
    </xf>
    <xf numFmtId="167" fontId="23" fillId="0" borderId="31" xfId="0" applyNumberFormat="1" applyFont="1" applyFill="1" applyBorder="1" applyAlignment="1" applyProtection="1">
      <alignment horizontal="center" vertical="center"/>
      <protection hidden="1"/>
    </xf>
    <xf numFmtId="166" fontId="23" fillId="0" borderId="32" xfId="0" applyNumberFormat="1" applyFont="1" applyFill="1" applyBorder="1" applyAlignment="1" applyProtection="1">
      <alignment horizontal="center" vertical="center"/>
      <protection hidden="1"/>
    </xf>
    <xf numFmtId="167" fontId="29" fillId="0" borderId="30" xfId="0" applyNumberFormat="1" applyFont="1" applyFill="1" applyBorder="1" applyAlignment="1" applyProtection="1">
      <alignment horizontal="center" vertical="center"/>
      <protection locked="0"/>
    </xf>
    <xf numFmtId="167" fontId="29" fillId="0" borderId="29" xfId="0" applyNumberFormat="1" applyFont="1" applyFill="1" applyBorder="1" applyAlignment="1" applyProtection="1">
      <alignment horizontal="center" vertical="center"/>
      <protection locked="0"/>
    </xf>
    <xf numFmtId="1" fontId="23" fillId="0" borderId="36" xfId="0" applyNumberFormat="1" applyFont="1" applyFill="1" applyBorder="1" applyAlignment="1" applyProtection="1">
      <alignment horizontal="left" vertical="center"/>
      <protection locked="0"/>
    </xf>
    <xf numFmtId="166" fontId="23" fillId="0" borderId="37" xfId="0" applyNumberFormat="1" applyFont="1" applyFill="1" applyBorder="1" applyAlignment="1" applyProtection="1">
      <alignment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166" fontId="23" fillId="0" borderId="39" xfId="0" applyNumberFormat="1" applyFont="1" applyFill="1" applyBorder="1" applyAlignment="1" applyProtection="1">
      <alignment horizontal="center" vertical="center"/>
      <protection locked="0"/>
    </xf>
    <xf numFmtId="167" fontId="23" fillId="0" borderId="40" xfId="0" applyNumberFormat="1" applyFont="1" applyFill="1" applyBorder="1" applyAlignment="1" applyProtection="1">
      <alignment horizontal="center" vertical="center"/>
      <protection locked="0"/>
    </xf>
    <xf numFmtId="167" fontId="23" fillId="0" borderId="39" xfId="0" applyNumberFormat="1" applyFont="1" applyFill="1" applyBorder="1" applyAlignment="1" applyProtection="1">
      <alignment horizontal="center" vertical="center"/>
      <protection locked="0"/>
    </xf>
    <xf numFmtId="167" fontId="23" fillId="0" borderId="41" xfId="0" applyNumberFormat="1" applyFont="1" applyFill="1" applyBorder="1" applyAlignment="1" applyProtection="1">
      <alignment horizontal="center" vertical="center"/>
      <protection locked="0"/>
    </xf>
    <xf numFmtId="49" fontId="23" fillId="0" borderId="39" xfId="0" applyNumberFormat="1" applyFont="1" applyFill="1" applyBorder="1" applyAlignment="1" applyProtection="1">
      <alignment vertical="top" wrapText="1"/>
      <protection locked="0"/>
    </xf>
    <xf numFmtId="167" fontId="23" fillId="0" borderId="42" xfId="0" applyNumberFormat="1" applyFont="1" applyFill="1" applyBorder="1" applyAlignment="1" applyProtection="1">
      <alignment horizontal="center" vertical="center"/>
      <protection locked="0"/>
    </xf>
    <xf numFmtId="166" fontId="23" fillId="0" borderId="43" xfId="0" applyNumberFormat="1" applyFont="1" applyFill="1" applyBorder="1" applyAlignment="1" applyProtection="1">
      <alignment horizontal="center" vertical="center"/>
      <protection locked="0"/>
    </xf>
    <xf numFmtId="1" fontId="19" fillId="0" borderId="36" xfId="0" applyNumberFormat="1" applyFont="1" applyFill="1" applyBorder="1" applyAlignment="1" applyProtection="1">
      <alignment horizontal="center" vertical="center"/>
      <protection locked="0"/>
    </xf>
    <xf numFmtId="49" fontId="26" fillId="0" borderId="37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Protection="1">
      <protection hidden="1"/>
    </xf>
    <xf numFmtId="0" fontId="19" fillId="0" borderId="0" xfId="0" applyFont="1"/>
    <xf numFmtId="1" fontId="5" fillId="0" borderId="14" xfId="0" applyNumberFormat="1" applyFont="1" applyFill="1" applyBorder="1" applyAlignment="1" applyProtection="1">
      <alignment horizontal="left" vertical="center"/>
      <protection locked="0"/>
    </xf>
    <xf numFmtId="166" fontId="5" fillId="0" borderId="26" xfId="0" applyNumberFormat="1" applyFont="1" applyFill="1" applyBorder="1" applyAlignment="1" applyProtection="1">
      <alignment vertical="center" wrapText="1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167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vertical="center" wrapTex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15" borderId="0" xfId="0" applyFont="1" applyFill="1" applyBorder="1" applyAlignment="1">
      <alignment horizontal="left" vertical="top" wrapText="1"/>
    </xf>
    <xf numFmtId="167" fontId="3" fillId="15" borderId="55" xfId="0" applyNumberFormat="1" applyFont="1" applyFill="1" applyBorder="1" applyAlignment="1">
      <alignment horizontal="center" vertical="center"/>
    </xf>
    <xf numFmtId="171" fontId="3" fillId="15" borderId="55" xfId="0" applyNumberFormat="1" applyFont="1" applyFill="1" applyBorder="1" applyAlignment="1">
      <alignment horizontal="center"/>
    </xf>
    <xf numFmtId="166" fontId="5" fillId="0" borderId="32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left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49" fontId="26" fillId="0" borderId="19" xfId="0" applyNumberFormat="1" applyFont="1" applyFill="1" applyBorder="1" applyAlignment="1" applyProtection="1">
      <alignment horizontal="left" vertical="top" wrapText="1"/>
      <protection locked="0"/>
    </xf>
    <xf numFmtId="167" fontId="5" fillId="0" borderId="29" xfId="0" applyNumberFormat="1" applyFont="1" applyFill="1" applyBorder="1" applyAlignment="1" applyProtection="1">
      <alignment horizontal="center" vertical="center"/>
      <protection hidden="1"/>
    </xf>
    <xf numFmtId="1" fontId="3" fillId="0" borderId="35" xfId="0" applyNumberFormat="1" applyFont="1" applyFill="1" applyBorder="1" applyAlignment="1" applyProtection="1">
      <alignment horizontal="center" vertical="center"/>
      <protection locked="0"/>
    </xf>
    <xf numFmtId="166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31" fillId="0" borderId="26" xfId="0" applyNumberFormat="1" applyFont="1" applyFill="1" applyBorder="1" applyAlignment="1" applyProtection="1">
      <alignment horizontal="left" vertical="top" wrapText="1"/>
      <protection locked="0"/>
    </xf>
    <xf numFmtId="49" fontId="30" fillId="0" borderId="26" xfId="0" applyNumberFormat="1" applyFont="1" applyFill="1" applyBorder="1" applyAlignment="1" applyProtection="1">
      <alignment horizontal="left" vertical="top" wrapText="1"/>
      <protection locked="0"/>
    </xf>
    <xf numFmtId="49" fontId="26" fillId="0" borderId="34" xfId="0" applyNumberFormat="1" applyFont="1" applyFill="1" applyBorder="1" applyAlignment="1" applyProtection="1">
      <alignment horizontal="left" vertical="top" wrapText="1"/>
      <protection locked="0"/>
    </xf>
    <xf numFmtId="0" fontId="3" fillId="15" borderId="76" xfId="0" applyFont="1" applyFill="1" applyBorder="1" applyAlignment="1">
      <alignment horizontal="center"/>
    </xf>
    <xf numFmtId="0" fontId="3" fillId="15" borderId="77" xfId="0" applyFont="1" applyFill="1" applyBorder="1"/>
    <xf numFmtId="0" fontId="3" fillId="15" borderId="78" xfId="0" applyFont="1" applyFill="1" applyBorder="1" applyAlignment="1">
      <alignment horizontal="center"/>
    </xf>
    <xf numFmtId="0" fontId="3" fillId="15" borderId="79" xfId="0" applyFont="1" applyFill="1" applyBorder="1"/>
    <xf numFmtId="0" fontId="3" fillId="15" borderId="62" xfId="0" applyFont="1" applyFill="1" applyBorder="1" applyAlignment="1">
      <alignment horizontal="center"/>
    </xf>
    <xf numFmtId="0" fontId="3" fillId="15" borderId="33" xfId="0" applyFont="1" applyFill="1" applyBorder="1"/>
    <xf numFmtId="0" fontId="0" fillId="0" borderId="0" xfId="0" applyAlignment="1">
      <alignment wrapText="1"/>
    </xf>
    <xf numFmtId="49" fontId="5" fillId="0" borderId="28" xfId="0" applyNumberFormat="1" applyFont="1" applyFill="1" applyBorder="1" applyAlignment="1" applyProtection="1">
      <alignment vertical="top" wrapText="1"/>
      <protection locked="0"/>
    </xf>
    <xf numFmtId="167" fontId="5" fillId="0" borderId="31" xfId="0" applyNumberFormat="1" applyFont="1" applyFill="1" applyBorder="1" applyAlignment="1" applyProtection="1">
      <alignment horizontal="center" vertical="center"/>
      <protection locked="0"/>
    </xf>
    <xf numFmtId="174" fontId="20" fillId="0" borderId="0" xfId="0" applyNumberFormat="1" applyFont="1" applyAlignment="1" applyProtection="1">
      <alignment horizontal="center" vertical="center"/>
      <protection hidden="1"/>
    </xf>
    <xf numFmtId="174" fontId="20" fillId="0" borderId="0" xfId="0" applyNumberFormat="1" applyFont="1" applyAlignment="1">
      <alignment horizontal="center" vertical="center"/>
    </xf>
    <xf numFmtId="0" fontId="0" fillId="0" borderId="6" xfId="0" applyBorder="1"/>
    <xf numFmtId="0" fontId="0" fillId="0" borderId="15" xfId="0" applyBorder="1"/>
    <xf numFmtId="0" fontId="32" fillId="0" borderId="80" xfId="0" applyFont="1" applyBorder="1"/>
    <xf numFmtId="0" fontId="32" fillId="0" borderId="80" xfId="0" applyFont="1" applyFill="1" applyBorder="1"/>
    <xf numFmtId="165" fontId="16" fillId="8" borderId="1" xfId="0" applyNumberFormat="1" applyFont="1" applyFill="1" applyBorder="1" applyAlignment="1" applyProtection="1">
      <alignment vertical="top"/>
      <protection hidden="1"/>
    </xf>
    <xf numFmtId="165" fontId="16" fillId="8" borderId="2" xfId="0" applyNumberFormat="1" applyFont="1" applyFill="1" applyBorder="1" applyAlignment="1" applyProtection="1">
      <alignment vertical="top"/>
      <protection hidden="1"/>
    </xf>
    <xf numFmtId="14" fontId="3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32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 readingOrder="1"/>
    </xf>
    <xf numFmtId="0" fontId="0" fillId="0" borderId="0" xfId="0" applyFont="1" applyFill="1" applyProtection="1">
      <protection hidden="1"/>
    </xf>
    <xf numFmtId="174" fontId="28" fillId="0" borderId="25" xfId="0" applyNumberFormat="1" applyFont="1" applyBorder="1" applyAlignment="1" applyProtection="1">
      <alignment horizontal="center" vertical="center"/>
      <protection hidden="1"/>
    </xf>
    <xf numFmtId="0" fontId="26" fillId="0" borderId="26" xfId="0" applyNumberFormat="1" applyFont="1" applyFill="1" applyBorder="1" applyAlignment="1" applyProtection="1">
      <alignment horizontal="left" vertical="top" wrapText="1"/>
      <protection locked="0"/>
    </xf>
    <xf numFmtId="168" fontId="36" fillId="0" borderId="0" xfId="0" applyNumberFormat="1" applyFont="1" applyFill="1" applyAlignment="1" applyProtection="1">
      <alignment horizontal="center" vertical="center"/>
      <protection hidden="1"/>
    </xf>
    <xf numFmtId="168" fontId="36" fillId="0" borderId="0" xfId="0" applyNumberFormat="1" applyFont="1" applyAlignment="1" applyProtection="1">
      <alignment horizontal="center" vertical="center"/>
      <protection hidden="1"/>
    </xf>
    <xf numFmtId="168" fontId="4" fillId="0" borderId="81" xfId="0" applyNumberFormat="1" applyFont="1" applyFill="1" applyBorder="1" applyAlignment="1" applyProtection="1">
      <alignment horizontal="center" vertical="center"/>
      <protection locked="0"/>
    </xf>
    <xf numFmtId="168" fontId="4" fillId="0" borderId="44" xfId="0" applyNumberFormat="1" applyFont="1" applyFill="1" applyBorder="1" applyAlignment="1" applyProtection="1">
      <alignment horizontal="center" vertical="center"/>
      <protection locked="0"/>
    </xf>
    <xf numFmtId="168" fontId="4" fillId="0" borderId="12" xfId="0" applyNumberFormat="1" applyFont="1" applyFill="1" applyBorder="1" applyAlignment="1" applyProtection="1">
      <alignment horizontal="center" vertical="center"/>
      <protection locked="0"/>
    </xf>
    <xf numFmtId="168" fontId="4" fillId="0" borderId="82" xfId="0" applyNumberFormat="1" applyFont="1" applyFill="1" applyBorder="1" applyAlignment="1" applyProtection="1">
      <alignment horizontal="center" vertical="center"/>
      <protection locked="0"/>
    </xf>
    <xf numFmtId="168" fontId="4" fillId="0" borderId="26" xfId="0" applyNumberFormat="1" applyFont="1" applyFill="1" applyBorder="1" applyAlignment="1" applyProtection="1">
      <alignment horizontal="center" vertical="center"/>
      <protection locked="0"/>
    </xf>
    <xf numFmtId="168" fontId="4" fillId="0" borderId="34" xfId="0" applyNumberFormat="1" applyFont="1" applyFill="1" applyBorder="1" applyAlignment="1" applyProtection="1">
      <alignment horizontal="center" vertical="center"/>
      <protection locked="0"/>
    </xf>
    <xf numFmtId="1" fontId="36" fillId="0" borderId="0" xfId="0" applyNumberFormat="1" applyFont="1" applyFill="1" applyAlignment="1" applyProtection="1">
      <alignment horizontal="center" vertical="center"/>
      <protection hidden="1"/>
    </xf>
    <xf numFmtId="1" fontId="36" fillId="0" borderId="0" xfId="0" applyNumberFormat="1" applyFont="1" applyAlignment="1" applyProtection="1">
      <alignment horizontal="center" vertical="center"/>
      <protection hidden="1"/>
    </xf>
    <xf numFmtId="174" fontId="20" fillId="8" borderId="4" xfId="0" applyNumberFormat="1" applyFont="1" applyFill="1" applyBorder="1" applyAlignment="1" applyProtection="1">
      <alignment horizontal="center" vertical="center"/>
      <protection hidden="1"/>
    </xf>
    <xf numFmtId="0" fontId="38" fillId="8" borderId="4" xfId="0" applyFont="1" applyFill="1" applyBorder="1" applyProtection="1">
      <protection hidden="1"/>
    </xf>
    <xf numFmtId="0" fontId="38" fillId="8" borderId="5" xfId="0" applyFont="1" applyFill="1" applyBorder="1" applyProtection="1">
      <protection hidden="1"/>
    </xf>
    <xf numFmtId="174" fontId="20" fillId="16" borderId="63" xfId="0" applyNumberFormat="1" applyFont="1" applyFill="1" applyBorder="1" applyAlignment="1" applyProtection="1">
      <alignment horizontal="center" vertical="center"/>
      <protection hidden="1"/>
    </xf>
    <xf numFmtId="174" fontId="35" fillId="16" borderId="55" xfId="0" applyNumberFormat="1" applyFont="1" applyFill="1" applyBorder="1" applyAlignment="1" applyProtection="1">
      <alignment horizontal="center" vertical="center"/>
      <protection hidden="1"/>
    </xf>
    <xf numFmtId="174" fontId="20" fillId="16" borderId="60" xfId="0" applyNumberFormat="1" applyFont="1" applyFill="1" applyBorder="1" applyAlignment="1" applyProtection="1">
      <alignment horizontal="center" vertical="center"/>
      <protection hidden="1"/>
    </xf>
    <xf numFmtId="174" fontId="28" fillId="0" borderId="84" xfId="0" applyNumberFormat="1" applyFont="1" applyBorder="1" applyAlignment="1" applyProtection="1">
      <alignment horizontal="center" vertical="center"/>
      <protection hidden="1"/>
    </xf>
    <xf numFmtId="174" fontId="28" fillId="0" borderId="84" xfId="0" quotePrefix="1" applyNumberFormat="1" applyFont="1" applyBorder="1" applyAlignment="1" applyProtection="1">
      <alignment horizontal="center" vertical="center"/>
      <protection hidden="1"/>
    </xf>
    <xf numFmtId="174" fontId="28" fillId="0" borderId="84" xfId="0" applyNumberFormat="1" applyFont="1" applyFill="1" applyBorder="1" applyAlignment="1" applyProtection="1">
      <alignment horizontal="center" vertical="center"/>
      <protection hidden="1"/>
    </xf>
    <xf numFmtId="174" fontId="28" fillId="0" borderId="85" xfId="0" applyNumberFormat="1" applyFont="1" applyBorder="1" applyAlignment="1" applyProtection="1">
      <alignment horizontal="center" vertical="center"/>
      <protection hidden="1"/>
    </xf>
    <xf numFmtId="168" fontId="37" fillId="0" borderId="26" xfId="0" applyNumberFormat="1" applyFont="1" applyFill="1" applyBorder="1" applyAlignment="1" applyProtection="1">
      <alignment horizontal="center" vertical="center"/>
      <protection hidden="1"/>
    </xf>
    <xf numFmtId="168" fontId="36" fillId="0" borderId="26" xfId="0" applyNumberFormat="1" applyFont="1" applyFill="1" applyBorder="1" applyAlignment="1" applyProtection="1">
      <alignment horizontal="center" vertical="center"/>
      <protection hidden="1"/>
    </xf>
    <xf numFmtId="168" fontId="37" fillId="0" borderId="26" xfId="0" applyNumberFormat="1" applyFont="1" applyBorder="1" applyAlignment="1" applyProtection="1">
      <alignment horizontal="center" vertical="center"/>
      <protection hidden="1"/>
    </xf>
    <xf numFmtId="168" fontId="36" fillId="0" borderId="26" xfId="0" applyNumberFormat="1" applyFont="1" applyBorder="1" applyAlignment="1" applyProtection="1">
      <alignment horizontal="center" vertical="center"/>
      <protection hidden="1"/>
    </xf>
    <xf numFmtId="168" fontId="37" fillId="0" borderId="37" xfId="0" applyNumberFormat="1" applyFont="1" applyBorder="1" applyAlignment="1" applyProtection="1">
      <alignment horizontal="center" vertical="center"/>
      <protection hidden="1"/>
    </xf>
    <xf numFmtId="168" fontId="36" fillId="0" borderId="37" xfId="0" applyNumberFormat="1" applyFont="1" applyBorder="1" applyAlignment="1" applyProtection="1">
      <alignment horizontal="center" vertical="center"/>
      <protection hidden="1"/>
    </xf>
    <xf numFmtId="49" fontId="39" fillId="0" borderId="26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168" fontId="37" fillId="0" borderId="0" xfId="0" applyNumberFormat="1" applyFont="1" applyBorder="1" applyAlignment="1" applyProtection="1">
      <alignment horizontal="center" vertical="center"/>
      <protection hidden="1"/>
    </xf>
    <xf numFmtId="168" fontId="36" fillId="0" borderId="86" xfId="0" applyNumberFormat="1" applyFont="1" applyBorder="1" applyAlignment="1" applyProtection="1">
      <alignment horizontal="center" vertical="center"/>
      <protection hidden="1"/>
    </xf>
    <xf numFmtId="49" fontId="34" fillId="0" borderId="26" xfId="0" applyNumberFormat="1" applyFont="1" applyFill="1" applyBorder="1" applyAlignment="1" applyProtection="1">
      <alignment horizontal="left" vertical="top" wrapText="1"/>
      <protection locked="0"/>
    </xf>
    <xf numFmtId="1" fontId="5" fillId="6" borderId="14" xfId="0" applyNumberFormat="1" applyFont="1" applyFill="1" applyBorder="1" applyAlignment="1" applyProtection="1">
      <alignment horizontal="left" vertical="center"/>
      <protection locked="0"/>
    </xf>
    <xf numFmtId="49" fontId="40" fillId="0" borderId="26" xfId="0" applyNumberFormat="1" applyFont="1" applyFill="1" applyBorder="1" applyAlignment="1" applyProtection="1">
      <alignment horizontal="left" vertical="top" wrapText="1"/>
      <protection locked="0"/>
    </xf>
    <xf numFmtId="1" fontId="19" fillId="0" borderId="33" xfId="0" applyNumberFormat="1" applyFont="1" applyFill="1" applyBorder="1" applyAlignment="1" applyProtection="1">
      <alignment horizontal="center" vertical="center"/>
      <protection locked="0"/>
    </xf>
    <xf numFmtId="1" fontId="5" fillId="15" borderId="14" xfId="0" applyNumberFormat="1" applyFont="1" applyFill="1" applyBorder="1" applyAlignment="1" applyProtection="1">
      <alignment horizontal="left" vertical="center"/>
      <protection locked="0"/>
    </xf>
    <xf numFmtId="166" fontId="23" fillId="0" borderId="21" xfId="0" applyNumberFormat="1" applyFont="1" applyFill="1" applyBorder="1" applyAlignment="1" applyProtection="1">
      <alignment horizontal="center" vertical="center"/>
      <protection locked="0"/>
    </xf>
    <xf numFmtId="167" fontId="5" fillId="0" borderId="30" xfId="0" applyNumberFormat="1" applyFont="1" applyFill="1" applyBorder="1" applyAlignment="1" applyProtection="1">
      <alignment horizontal="center" vertical="center"/>
      <protection locked="0"/>
    </xf>
    <xf numFmtId="175" fontId="36" fillId="0" borderId="86" xfId="0" applyNumberFormat="1" applyFont="1" applyBorder="1" applyAlignment="1" applyProtection="1">
      <alignment horizontal="center" vertical="center"/>
      <protection hidden="1"/>
    </xf>
    <xf numFmtId="175" fontId="36" fillId="0" borderId="26" xfId="0" applyNumberFormat="1" applyFont="1" applyBorder="1" applyAlignment="1" applyProtection="1">
      <alignment horizontal="center" vertical="center"/>
      <protection hidden="1"/>
    </xf>
    <xf numFmtId="175" fontId="37" fillId="0" borderId="26" xfId="0" applyNumberFormat="1" applyFont="1" applyFill="1" applyBorder="1" applyAlignment="1" applyProtection="1">
      <alignment horizontal="center" vertical="center"/>
      <protection hidden="1"/>
    </xf>
    <xf numFmtId="175" fontId="36" fillId="0" borderId="37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/>
    <xf numFmtId="14" fontId="3" fillId="17" borderId="52" xfId="0" applyNumberFormat="1" applyFont="1" applyFill="1" applyBorder="1" applyAlignment="1">
      <alignment horizontal="left"/>
    </xf>
    <xf numFmtId="14" fontId="3" fillId="17" borderId="46" xfId="0" applyNumberFormat="1" applyFont="1" applyFill="1" applyBorder="1" applyAlignment="1">
      <alignment horizontal="left"/>
    </xf>
    <xf numFmtId="0" fontId="0" fillId="17" borderId="53" xfId="0" applyFill="1" applyBorder="1"/>
    <xf numFmtId="0" fontId="0" fillId="17" borderId="54" xfId="0" applyFill="1" applyBorder="1" applyAlignment="1">
      <alignment horizontal="right"/>
    </xf>
    <xf numFmtId="1" fontId="5" fillId="0" borderId="18" xfId="0" applyNumberFormat="1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49" fontId="43" fillId="0" borderId="26" xfId="0" applyNumberFormat="1" applyFont="1" applyFill="1" applyBorder="1" applyAlignment="1" applyProtection="1">
      <alignment horizontal="left" vertical="top" wrapText="1"/>
      <protection locked="0"/>
    </xf>
    <xf numFmtId="166" fontId="5" fillId="0" borderId="19" xfId="0" applyNumberFormat="1" applyFont="1" applyFill="1" applyBorder="1" applyAlignment="1" applyProtection="1">
      <alignment vertical="center" wrapText="1"/>
      <protection locked="0"/>
    </xf>
    <xf numFmtId="167" fontId="5" fillId="0" borderId="22" xfId="0" applyNumberFormat="1" applyFont="1" applyFill="1" applyBorder="1" applyAlignment="1" applyProtection="1">
      <alignment horizontal="center" vertical="center"/>
      <protection locked="0"/>
    </xf>
    <xf numFmtId="166" fontId="5" fillId="0" borderId="24" xfId="0" applyNumberFormat="1" applyFont="1" applyFill="1" applyBorder="1" applyAlignment="1" applyProtection="1">
      <alignment horizontal="center" vertical="center"/>
      <protection locked="0"/>
    </xf>
    <xf numFmtId="1" fontId="19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wrapText="1"/>
      <protection hidden="1"/>
    </xf>
    <xf numFmtId="0" fontId="17" fillId="8" borderId="2" xfId="0" applyFont="1" applyFill="1" applyBorder="1" applyAlignment="1" applyProtection="1">
      <alignment horizontal="center" vertical="center"/>
      <protection hidden="1"/>
    </xf>
    <xf numFmtId="0" fontId="17" fillId="8" borderId="3" xfId="0" applyFont="1" applyFill="1" applyBorder="1" applyAlignment="1" applyProtection="1">
      <alignment horizontal="center" vertical="center"/>
      <protection hidden="1"/>
    </xf>
    <xf numFmtId="0" fontId="22" fillId="11" borderId="7" xfId="0" applyFont="1" applyFill="1" applyBorder="1" applyAlignment="1" applyProtection="1">
      <alignment horizontal="center" vertical="center" wrapText="1"/>
      <protection hidden="1"/>
    </xf>
    <xf numFmtId="0" fontId="22" fillId="11" borderId="15" xfId="0" applyFont="1" applyFill="1" applyBorder="1" applyAlignment="1" applyProtection="1">
      <alignment horizontal="center" vertical="center" wrapText="1"/>
      <protection hidden="1"/>
    </xf>
    <xf numFmtId="0" fontId="22" fillId="11" borderId="8" xfId="0" applyFont="1" applyFill="1" applyBorder="1" applyAlignment="1" applyProtection="1">
      <alignment horizontal="center" vertical="center"/>
      <protection hidden="1"/>
    </xf>
    <xf numFmtId="0" fontId="22" fillId="11" borderId="9" xfId="0" applyFont="1" applyFill="1" applyBorder="1" applyAlignment="1" applyProtection="1">
      <alignment horizontal="center" vertical="center"/>
      <protection hidden="1"/>
    </xf>
    <xf numFmtId="0" fontId="22" fillId="11" borderId="10" xfId="0" applyFont="1" applyFill="1" applyBorder="1" applyAlignment="1" applyProtection="1">
      <alignment horizontal="center" vertical="center"/>
      <protection hidden="1"/>
    </xf>
    <xf numFmtId="0" fontId="33" fillId="16" borderId="44" xfId="0" applyFont="1" applyFill="1" applyBorder="1" applyAlignment="1" applyProtection="1">
      <alignment horizontal="center" vertical="center" wrapText="1"/>
      <protection hidden="1"/>
    </xf>
    <xf numFmtId="0" fontId="33" fillId="16" borderId="12" xfId="0" applyFont="1" applyFill="1" applyBorder="1" applyAlignment="1" applyProtection="1">
      <alignment horizontal="center" vertical="center"/>
      <protection hidden="1"/>
    </xf>
    <xf numFmtId="0" fontId="33" fillId="16" borderId="45" xfId="0" applyFont="1" applyFill="1" applyBorder="1" applyAlignment="1" applyProtection="1">
      <alignment horizontal="center" vertical="center"/>
      <protection hidden="1"/>
    </xf>
    <xf numFmtId="0" fontId="33" fillId="16" borderId="61" xfId="0" applyFont="1" applyFill="1" applyBorder="1" applyAlignment="1" applyProtection="1">
      <alignment horizontal="center" vertical="center" wrapText="1"/>
      <protection hidden="1"/>
    </xf>
    <xf numFmtId="0" fontId="33" fillId="16" borderId="13" xfId="0" applyFont="1" applyFill="1" applyBorder="1" applyAlignment="1" applyProtection="1">
      <alignment horizontal="center" vertical="center"/>
      <protection hidden="1"/>
    </xf>
    <xf numFmtId="0" fontId="33" fillId="16" borderId="83" xfId="0" applyFont="1" applyFill="1" applyBorder="1" applyAlignment="1" applyProtection="1">
      <alignment horizontal="center" vertical="center"/>
      <protection hidden="1"/>
    </xf>
    <xf numFmtId="165" fontId="4" fillId="11" borderId="44" xfId="0" applyNumberFormat="1" applyFont="1" applyFill="1" applyBorder="1" applyAlignment="1" applyProtection="1">
      <alignment horizontal="center" vertical="center" wrapText="1"/>
      <protection hidden="1"/>
    </xf>
    <xf numFmtId="165" fontId="4" fillId="11" borderId="12" xfId="0" applyNumberFormat="1" applyFont="1" applyFill="1" applyBorder="1" applyAlignment="1" applyProtection="1">
      <alignment horizontal="center" vertical="center"/>
      <protection hidden="1"/>
    </xf>
    <xf numFmtId="0" fontId="22" fillId="11" borderId="11" xfId="0" applyFont="1" applyFill="1" applyBorder="1" applyAlignment="1" applyProtection="1">
      <alignment horizontal="center" vertical="center" wrapText="1"/>
      <protection hidden="1"/>
    </xf>
    <xf numFmtId="0" fontId="22" fillId="11" borderId="8" xfId="0" applyFont="1" applyFill="1" applyBorder="1" applyAlignment="1" applyProtection="1">
      <alignment horizontal="center" vertical="center" wrapText="1"/>
      <protection hidden="1"/>
    </xf>
  </cellXfs>
  <cellStyles count="5">
    <cellStyle name="Accent3" xfId="2" builtinId="37"/>
    <cellStyle name="Accent4" xfId="3" builtinId="41"/>
    <cellStyle name="Accent5" xfId="4" builtinId="45"/>
    <cellStyle name="Accent6" xfId="1" builtinId="49"/>
    <cellStyle name="Standaard" xfId="0" builtinId="0"/>
  </cellStyles>
  <dxfs count="27">
    <dxf>
      <fill>
        <patternFill>
          <fgColor auto="1"/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fgColor auto="1"/>
          <bgColor rgb="FF00B050"/>
        </patternFill>
      </fill>
    </dxf>
    <dxf>
      <fill>
        <patternFill>
          <fgColor auto="1"/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rgb="FF00B050"/>
      </font>
      <fill>
        <patternFill>
          <fgColor auto="1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f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fgColor theme="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266700</xdr:colOff>
          <xdr:row>3</xdr:row>
          <xdr:rowOff>38100</xdr:rowOff>
        </xdr:from>
        <xdr:to>
          <xdr:col>8</xdr:col>
          <xdr:colOff>19050</xdr:colOff>
          <xdr:row>3</xdr:row>
          <xdr:rowOff>266700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99CC00"/>
                  </a:solidFill>
                  <a:latin typeface="Calibri"/>
                  <a:cs typeface="Calibri"/>
                </a:rPr>
                <a:t>↓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</xdr:row>
          <xdr:rowOff>38100</xdr:rowOff>
        </xdr:from>
        <xdr:to>
          <xdr:col>8</xdr:col>
          <xdr:colOff>352425</xdr:colOff>
          <xdr:row>3</xdr:row>
          <xdr:rowOff>266700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↑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1</xdr:col>
          <xdr:colOff>9525</xdr:colOff>
          <xdr:row>3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nl-NL" sz="1400" b="0" i="0" u="none" strike="noStrike" baseline="0">
                  <a:solidFill>
                    <a:srgbClr val="000000"/>
                  </a:solidFill>
                  <a:latin typeface="Arial Black"/>
                </a:rPr>
                <a:t>open orders</a:t>
              </a:r>
            </a:p>
            <a:p>
              <a:pPr algn="ctr" rtl="0">
                <a:defRPr sz="1000"/>
              </a:pPr>
              <a:endParaRPr lang="nl-NL" sz="1400" b="0" i="0" u="none" strike="noStrike" baseline="0">
                <a:solidFill>
                  <a:srgbClr val="000000"/>
                </a:solidFill>
                <a:latin typeface="Arial Black"/>
              </a:endParaRPr>
            </a:p>
          </xdr:txBody>
        </xdr:sp>
        <xdr:clientData fLocksWithSheet="0" fPrintsWithSheet="0"/>
      </xdr:twoCellAnchor>
    </mc:Choice>
    <mc:Fallback/>
  </mc:AlternateContent>
  <xdr:twoCellAnchor>
    <xdr:from>
      <xdr:col>17</xdr:col>
      <xdr:colOff>429294</xdr:colOff>
      <xdr:row>0</xdr:row>
      <xdr:rowOff>116863</xdr:rowOff>
    </xdr:from>
    <xdr:to>
      <xdr:col>17</xdr:col>
      <xdr:colOff>1298620</xdr:colOff>
      <xdr:row>3</xdr:row>
      <xdr:rowOff>84667</xdr:rowOff>
    </xdr:to>
    <xdr:sp macro="[0]!SavePL" textlink="" fLocksText="0">
      <xdr:nvSpPr>
        <xdr:cNvPr id="5" name="Lachebekj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638314" y="116863"/>
          <a:ext cx="869326" cy="684084"/>
        </a:xfrm>
        <a:prstGeom prst="smileyFace">
          <a:avLst/>
        </a:prstGeom>
        <a:gradFill>
          <a:gsLst>
            <a:gs pos="0">
              <a:schemeClr val="accent2">
                <a:satMod val="103000"/>
                <a:lumMod val="102000"/>
                <a:tint val="94000"/>
              </a:schemeClr>
            </a:gs>
            <a:gs pos="38000">
              <a:srgbClr val="FF0000"/>
            </a:gs>
            <a:gs pos="23000">
              <a:schemeClr val="accent2">
                <a:satMod val="110000"/>
                <a:lumMod val="100000"/>
                <a:shade val="100000"/>
              </a:schemeClr>
            </a:gs>
            <a:gs pos="100000">
              <a:schemeClr val="accent2">
                <a:lumMod val="99000"/>
                <a:satMod val="120000"/>
                <a:shade val="78000"/>
              </a:schemeClr>
            </a:gs>
          </a:gsLst>
        </a:gradFill>
        <a:ln>
          <a:solidFill>
            <a:srgbClr val="FFFF00"/>
          </a:solidFill>
        </a:ln>
        <a:effectLst>
          <a:glow rad="101600">
            <a:schemeClr val="accent1">
              <a:lumMod val="60000"/>
              <a:lumOff val="40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  <a:p>
          <a:pPr algn="ctr"/>
          <a:r>
            <a:rPr lang="nl-NL" sz="1100">
              <a:latin typeface="Arial Black" panose="020B0A04020102020204" pitchFamily="34" charset="0"/>
            </a:rPr>
            <a:t>SAVE</a:t>
          </a: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</xdr:row>
          <xdr:rowOff>9525</xdr:rowOff>
        </xdr:from>
        <xdr:to>
          <xdr:col>0</xdr:col>
          <xdr:colOff>285750</xdr:colOff>
          <xdr:row>3</xdr:row>
          <xdr:rowOff>266700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99CC00"/>
                  </a:solidFill>
                  <a:latin typeface="Calibri"/>
                  <a:cs typeface="Calibri"/>
                </a:rPr>
                <a:t>↓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295275</xdr:colOff>
          <xdr:row>3</xdr:row>
          <xdr:rowOff>9525</xdr:rowOff>
        </xdr:from>
        <xdr:to>
          <xdr:col>0</xdr:col>
          <xdr:colOff>609600</xdr:colOff>
          <xdr:row>3</xdr:row>
          <xdr:rowOff>266700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↑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476250</xdr:colOff>
          <xdr:row>3</xdr:row>
          <xdr:rowOff>9525</xdr:rowOff>
        </xdr:from>
        <xdr:to>
          <xdr:col>1</xdr:col>
          <xdr:colOff>800100</xdr:colOff>
          <xdr:row>3</xdr:row>
          <xdr:rowOff>266700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99CC00"/>
                  </a:solidFill>
                  <a:latin typeface="Calibri"/>
                  <a:cs typeface="Calibri"/>
                </a:rPr>
                <a:t>↓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771525</xdr:colOff>
          <xdr:row>3</xdr:row>
          <xdr:rowOff>9525</xdr:rowOff>
        </xdr:from>
        <xdr:to>
          <xdr:col>1</xdr:col>
          <xdr:colOff>1162050</xdr:colOff>
          <xdr:row>3</xdr:row>
          <xdr:rowOff>266700</xdr:rowOff>
        </xdr:to>
        <xdr:sp macro="" textlink="">
          <xdr:nvSpPr>
            <xdr:cNvPr id="2055" name="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↑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</xdr:row>
          <xdr:rowOff>9525</xdr:rowOff>
        </xdr:from>
        <xdr:to>
          <xdr:col>2</xdr:col>
          <xdr:colOff>361950</xdr:colOff>
          <xdr:row>3</xdr:row>
          <xdr:rowOff>266700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99CC00"/>
                  </a:solidFill>
                  <a:latin typeface="Calibri"/>
                  <a:cs typeface="Calibri"/>
                </a:rPr>
                <a:t>↓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3</xdr:row>
          <xdr:rowOff>9525</xdr:rowOff>
        </xdr:from>
        <xdr:to>
          <xdr:col>3</xdr:col>
          <xdr:colOff>0</xdr:colOff>
          <xdr:row>3</xdr:row>
          <xdr:rowOff>266700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↑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3</xdr:row>
          <xdr:rowOff>9525</xdr:rowOff>
        </xdr:from>
        <xdr:to>
          <xdr:col>3</xdr:col>
          <xdr:colOff>352425</xdr:colOff>
          <xdr:row>3</xdr:row>
          <xdr:rowOff>266700</xdr:rowOff>
        </xdr:to>
        <xdr:sp macro="" textlink="">
          <xdr:nvSpPr>
            <xdr:cNvPr id="2058" name="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99CC00"/>
                  </a:solidFill>
                  <a:latin typeface="Calibri"/>
                  <a:cs typeface="Calibri"/>
                </a:rPr>
                <a:t>↓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323850</xdr:colOff>
          <xdr:row>3</xdr:row>
          <xdr:rowOff>9525</xdr:rowOff>
        </xdr:from>
        <xdr:to>
          <xdr:col>3</xdr:col>
          <xdr:colOff>676275</xdr:colOff>
          <xdr:row>3</xdr:row>
          <xdr:rowOff>266700</xdr:rowOff>
        </xdr:to>
        <xdr:sp macro="" textlink="">
          <xdr:nvSpPr>
            <xdr:cNvPr id="2059" name="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↑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</xdr:row>
          <xdr:rowOff>9525</xdr:rowOff>
        </xdr:from>
        <xdr:to>
          <xdr:col>4</xdr:col>
          <xdr:colOff>304800</xdr:colOff>
          <xdr:row>3</xdr:row>
          <xdr:rowOff>266700</xdr:rowOff>
        </xdr:to>
        <xdr:sp macro="" textlink="">
          <xdr:nvSpPr>
            <xdr:cNvPr id="2060" name="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99CC00"/>
                  </a:solidFill>
                  <a:latin typeface="Calibri"/>
                  <a:cs typeface="Calibri"/>
                </a:rPr>
                <a:t>↓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285750</xdr:colOff>
          <xdr:row>3</xdr:row>
          <xdr:rowOff>9525</xdr:rowOff>
        </xdr:from>
        <xdr:to>
          <xdr:col>5</xdr:col>
          <xdr:colOff>19050</xdr:colOff>
          <xdr:row>3</xdr:row>
          <xdr:rowOff>266700</xdr:rowOff>
        </xdr:to>
        <xdr:sp macro="" textlink="">
          <xdr:nvSpPr>
            <xdr:cNvPr id="2061" name="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↑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247650</xdr:colOff>
          <xdr:row>3</xdr:row>
          <xdr:rowOff>9525</xdr:rowOff>
        </xdr:from>
        <xdr:to>
          <xdr:col>6</xdr:col>
          <xdr:colOff>19050</xdr:colOff>
          <xdr:row>3</xdr:row>
          <xdr:rowOff>266700</xdr:rowOff>
        </xdr:to>
        <xdr:sp macro="" textlink="">
          <xdr:nvSpPr>
            <xdr:cNvPr id="2062" name="Butto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99CC00"/>
                  </a:solidFill>
                  <a:latin typeface="Calibri"/>
                  <a:cs typeface="Calibri"/>
                </a:rPr>
                <a:t>↓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9525</xdr:rowOff>
        </xdr:from>
        <xdr:to>
          <xdr:col>6</xdr:col>
          <xdr:colOff>342900</xdr:colOff>
          <xdr:row>3</xdr:row>
          <xdr:rowOff>266700</xdr:rowOff>
        </xdr:to>
        <xdr:sp macro="" textlink="">
          <xdr:nvSpPr>
            <xdr:cNvPr id="2063" name="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↑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257175</xdr:colOff>
          <xdr:row>3</xdr:row>
          <xdr:rowOff>9525</xdr:rowOff>
        </xdr:from>
        <xdr:to>
          <xdr:col>10</xdr:col>
          <xdr:colOff>19050</xdr:colOff>
          <xdr:row>3</xdr:row>
          <xdr:rowOff>266700</xdr:rowOff>
        </xdr:to>
        <xdr:sp macro="" textlink="">
          <xdr:nvSpPr>
            <xdr:cNvPr id="2064" name="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99CC00"/>
                  </a:solidFill>
                  <a:latin typeface="Calibri"/>
                  <a:cs typeface="Calibri"/>
                </a:rPr>
                <a:t>↓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</xdr:row>
          <xdr:rowOff>9525</xdr:rowOff>
        </xdr:from>
        <xdr:to>
          <xdr:col>10</xdr:col>
          <xdr:colOff>342900</xdr:colOff>
          <xdr:row>3</xdr:row>
          <xdr:rowOff>266700</xdr:rowOff>
        </xdr:to>
        <xdr:sp macro="" textlink="">
          <xdr:nvSpPr>
            <xdr:cNvPr id="2065" name="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↑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257175</xdr:colOff>
          <xdr:row>3</xdr:row>
          <xdr:rowOff>9525</xdr:rowOff>
        </xdr:from>
        <xdr:to>
          <xdr:col>12</xdr:col>
          <xdr:colOff>19050</xdr:colOff>
          <xdr:row>3</xdr:row>
          <xdr:rowOff>266700</xdr:rowOff>
        </xdr:to>
        <xdr:sp macro="" textlink="">
          <xdr:nvSpPr>
            <xdr:cNvPr id="2066" name="Butto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99CC00"/>
                  </a:solidFill>
                  <a:latin typeface="Calibri"/>
                  <a:cs typeface="Calibri"/>
                </a:rPr>
                <a:t>↓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</xdr:row>
          <xdr:rowOff>9525</xdr:rowOff>
        </xdr:from>
        <xdr:to>
          <xdr:col>12</xdr:col>
          <xdr:colOff>342900</xdr:colOff>
          <xdr:row>3</xdr:row>
          <xdr:rowOff>266700</xdr:rowOff>
        </xdr:to>
        <xdr:sp macro="" textlink="">
          <xdr:nvSpPr>
            <xdr:cNvPr id="2067" name="Butto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↑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3</xdr:row>
          <xdr:rowOff>9525</xdr:rowOff>
        </xdr:from>
        <xdr:to>
          <xdr:col>13</xdr:col>
          <xdr:colOff>581025</xdr:colOff>
          <xdr:row>3</xdr:row>
          <xdr:rowOff>266700</xdr:rowOff>
        </xdr:to>
        <xdr:sp macro="" textlink="">
          <xdr:nvSpPr>
            <xdr:cNvPr id="2068" name="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99CC00"/>
                  </a:solidFill>
                  <a:latin typeface="Calibri"/>
                  <a:cs typeface="Calibri"/>
                </a:rPr>
                <a:t>↓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552450</xdr:colOff>
          <xdr:row>3</xdr:row>
          <xdr:rowOff>9525</xdr:rowOff>
        </xdr:from>
        <xdr:to>
          <xdr:col>13</xdr:col>
          <xdr:colOff>895350</xdr:colOff>
          <xdr:row>3</xdr:row>
          <xdr:rowOff>266700</xdr:rowOff>
        </xdr:to>
        <xdr:sp macro="" textlink="">
          <xdr:nvSpPr>
            <xdr:cNvPr id="2069" name="Butto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↑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1085850</xdr:colOff>
          <xdr:row>3</xdr:row>
          <xdr:rowOff>9525</xdr:rowOff>
        </xdr:from>
        <xdr:to>
          <xdr:col>14</xdr:col>
          <xdr:colOff>323850</xdr:colOff>
          <xdr:row>3</xdr:row>
          <xdr:rowOff>266700</xdr:rowOff>
        </xdr:to>
        <xdr:sp macro="" textlink="">
          <xdr:nvSpPr>
            <xdr:cNvPr id="2070" name="Button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99CC00"/>
                  </a:solidFill>
                  <a:latin typeface="Calibri"/>
                  <a:cs typeface="Calibri"/>
                </a:rPr>
                <a:t>↓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295275</xdr:colOff>
          <xdr:row>3</xdr:row>
          <xdr:rowOff>9525</xdr:rowOff>
        </xdr:from>
        <xdr:to>
          <xdr:col>15</xdr:col>
          <xdr:colOff>19050</xdr:colOff>
          <xdr:row>3</xdr:row>
          <xdr:rowOff>266700</xdr:rowOff>
        </xdr:to>
        <xdr:sp macro="" textlink="">
          <xdr:nvSpPr>
            <xdr:cNvPr id="2071" name="Butto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↑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38100</xdr:colOff>
          <xdr:row>3</xdr:row>
          <xdr:rowOff>9525</xdr:rowOff>
        </xdr:from>
        <xdr:to>
          <xdr:col>15</xdr:col>
          <xdr:colOff>361950</xdr:colOff>
          <xdr:row>3</xdr:row>
          <xdr:rowOff>266700</xdr:rowOff>
        </xdr:to>
        <xdr:sp macro="" textlink="">
          <xdr:nvSpPr>
            <xdr:cNvPr id="2072" name="Butto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99CC00"/>
                  </a:solidFill>
                  <a:latin typeface="Calibri"/>
                  <a:cs typeface="Calibri"/>
                </a:rPr>
                <a:t>↓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333375</xdr:colOff>
          <xdr:row>3</xdr:row>
          <xdr:rowOff>9525</xdr:rowOff>
        </xdr:from>
        <xdr:to>
          <xdr:col>15</xdr:col>
          <xdr:colOff>676275</xdr:colOff>
          <xdr:row>3</xdr:row>
          <xdr:rowOff>266700</xdr:rowOff>
        </xdr:to>
        <xdr:sp macro="" textlink="">
          <xdr:nvSpPr>
            <xdr:cNvPr id="2073" name="Butto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↑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3</xdr:row>
          <xdr:rowOff>9525</xdr:rowOff>
        </xdr:from>
        <xdr:to>
          <xdr:col>16</xdr:col>
          <xdr:colOff>257175</xdr:colOff>
          <xdr:row>3</xdr:row>
          <xdr:rowOff>257175</xdr:rowOff>
        </xdr:to>
        <xdr:sp macro="" textlink="">
          <xdr:nvSpPr>
            <xdr:cNvPr id="2074" name="Button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↑ </a:t>
              </a:r>
            </a:p>
          </xdr:txBody>
        </xdr:sp>
        <xdr:clientData fPrintsWithSheet="0"/>
      </xdr:twoCellAnchor>
    </mc:Choice>
    <mc:Fallback/>
  </mc:AlternateContent>
  <xdr:oneCellAnchor>
    <xdr:from>
      <xdr:col>17</xdr:col>
      <xdr:colOff>1467556</xdr:colOff>
      <xdr:row>0</xdr:row>
      <xdr:rowOff>141111</xdr:rowOff>
    </xdr:from>
    <xdr:ext cx="856073" cy="696149"/>
    <xdr:sp macro="[0]!NaarArch" textlink="" fLocksText="0">
      <xdr:nvSpPr>
        <xdr:cNvPr id="29" name="Lachebekj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2676576" y="141111"/>
          <a:ext cx="856073" cy="696149"/>
        </a:xfrm>
        <a:prstGeom prst="smileyFace">
          <a:avLst/>
        </a:prstGeom>
        <a:gradFill flip="none" rotWithShape="1">
          <a:gsLst>
            <a:gs pos="0">
              <a:srgbClr val="DDEBCF"/>
            </a:gs>
            <a:gs pos="64000">
              <a:srgbClr val="00B050">
                <a:lumMod val="96000"/>
              </a:srgbClr>
            </a:gs>
            <a:gs pos="100000">
              <a:srgbClr val="156B13"/>
            </a:gs>
          </a:gsLst>
          <a:lin ang="5400000" scaled="1"/>
          <a:tileRect/>
        </a:gradFill>
        <a:ln>
          <a:solidFill>
            <a:srgbClr val="FFFF00"/>
          </a:solidFill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overflow" horzOverflow="overflow" wrap="none" rtlCol="0" anchor="t">
          <a:noAutofit/>
        </a:bodyPr>
        <a:lstStyle/>
        <a:p>
          <a:pPr algn="l"/>
          <a:endParaRPr lang="nl-NL" sz="1100"/>
        </a:p>
        <a:p>
          <a:pPr algn="ctr"/>
          <a:r>
            <a:rPr lang="nl-NL" sz="800">
              <a:latin typeface="Arial Black" panose="020B0A04020102020204" pitchFamily="34" charset="0"/>
            </a:rPr>
            <a:t>ARCHIEF</a:t>
          </a:r>
        </a:p>
      </xdr:txBody>
    </xdr:sp>
    <xdr:clientData fLocksWithSheet="0" fPrintsWithSheet="0"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1</xdr:row>
          <xdr:rowOff>9525</xdr:rowOff>
        </xdr:from>
        <xdr:to>
          <xdr:col>25</xdr:col>
          <xdr:colOff>285750</xdr:colOff>
          <xdr:row>1</xdr:row>
          <xdr:rowOff>200025</xdr:rowOff>
        </xdr:to>
        <xdr:sp macro="" textlink="">
          <xdr:nvSpPr>
            <xdr:cNvPr id="2075" name="Button 4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99CC00"/>
                  </a:solidFill>
                  <a:latin typeface="Calibri"/>
                  <a:cs typeface="Calibri"/>
                </a:rPr>
                <a:t>↓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295275</xdr:colOff>
          <xdr:row>1</xdr:row>
          <xdr:rowOff>9525</xdr:rowOff>
        </xdr:from>
        <xdr:to>
          <xdr:col>26</xdr:col>
          <xdr:colOff>0</xdr:colOff>
          <xdr:row>1</xdr:row>
          <xdr:rowOff>200025</xdr:rowOff>
        </xdr:to>
        <xdr:sp macro="" textlink="">
          <xdr:nvSpPr>
            <xdr:cNvPr id="2076" name="Button 5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↑ 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25400</xdr:colOff>
      <xdr:row>22</xdr:row>
      <xdr:rowOff>476</xdr:rowOff>
    </xdr:from>
    <xdr:to>
      <xdr:col>11</xdr:col>
      <xdr:colOff>889000</xdr:colOff>
      <xdr:row>23</xdr:row>
      <xdr:rowOff>0</xdr:rowOff>
    </xdr:to>
    <xdr:sp macro="" textlink="">
      <xdr:nvSpPr>
        <xdr:cNvPr id="212" name="Rechthoek: afgeschuinde bovenhoeken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/>
      </xdr:nvSpPr>
      <xdr:spPr>
        <a:xfrm>
          <a:off x="3549650" y="4220051"/>
          <a:ext cx="863600" cy="199549"/>
        </a:xfrm>
        <a:prstGeom prst="snip2SameRect">
          <a:avLst>
            <a:gd name="adj1" fmla="val 0"/>
            <a:gd name="adj2" fmla="val 0"/>
          </a:avLst>
        </a:prstGeom>
        <a:solidFill>
          <a:srgbClr val="BFBFB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nl-NL" sz="1100">
              <a:solidFill>
                <a:srgbClr val="000000"/>
              </a:solidFill>
            </a:rPr>
            <a:t>180996_Kok bouwbedrijf 
0,5 M3
Douglas
4-1-2019</a:t>
          </a:r>
        </a:p>
      </xdr:txBody>
    </xdr:sp>
    <xdr:clientData/>
  </xdr:twoCellAnchor>
  <xdr:twoCellAnchor>
    <xdr:from>
      <xdr:col>11</xdr:col>
      <xdr:colOff>25400</xdr:colOff>
      <xdr:row>21</xdr:row>
      <xdr:rowOff>953</xdr:rowOff>
    </xdr:from>
    <xdr:to>
      <xdr:col>11</xdr:col>
      <xdr:colOff>889000</xdr:colOff>
      <xdr:row>22</xdr:row>
      <xdr:rowOff>476</xdr:rowOff>
    </xdr:to>
    <xdr:sp macro="" textlink="">
      <xdr:nvSpPr>
        <xdr:cNvPr id="213" name="Rechthoek: afgeschuinde bovenhoeken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/>
      </xdr:nvSpPr>
      <xdr:spPr>
        <a:xfrm>
          <a:off x="3549650" y="4020503"/>
          <a:ext cx="863600" cy="199548"/>
        </a:xfrm>
        <a:prstGeom prst="snip2SameRect">
          <a:avLst>
            <a:gd name="adj1" fmla="val 0"/>
            <a:gd name="adj2" fmla="val 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nl-NL" sz="1100">
              <a:solidFill>
                <a:srgbClr val="000000"/>
              </a:solidFill>
            </a:rPr>
            <a:t>180996_Kok bouwbedrijf 
0,5 M3
Eiken
4-1-2019</a:t>
          </a:r>
        </a:p>
      </xdr:txBody>
    </xdr:sp>
    <xdr:clientData/>
  </xdr:twoCellAnchor>
  <xdr:twoCellAnchor>
    <xdr:from>
      <xdr:col>11</xdr:col>
      <xdr:colOff>25400</xdr:colOff>
      <xdr:row>20</xdr:row>
      <xdr:rowOff>1429</xdr:rowOff>
    </xdr:from>
    <xdr:to>
      <xdr:col>11</xdr:col>
      <xdr:colOff>889000</xdr:colOff>
      <xdr:row>21</xdr:row>
      <xdr:rowOff>952</xdr:rowOff>
    </xdr:to>
    <xdr:sp macro="" textlink="">
      <xdr:nvSpPr>
        <xdr:cNvPr id="214" name="Rechthoek: afgeschuinde bovenhoeken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/>
      </xdr:nvSpPr>
      <xdr:spPr>
        <a:xfrm>
          <a:off x="3549650" y="3820954"/>
          <a:ext cx="863600" cy="199548"/>
        </a:xfrm>
        <a:prstGeom prst="snip2SameRect">
          <a:avLst>
            <a:gd name="adj1" fmla="val 0"/>
            <a:gd name="adj2" fmla="val 0"/>
          </a:avLst>
        </a:prstGeom>
        <a:solidFill>
          <a:srgbClr val="BFBFB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nl-NL" sz="1100">
              <a:solidFill>
                <a:srgbClr val="000000"/>
              </a:solidFill>
            </a:rPr>
            <a:t>180975_Kokbouwbedrijf 
0,5 M3
Douglas
4-1-2019</a:t>
          </a:r>
        </a:p>
      </xdr:txBody>
    </xdr:sp>
    <xdr:clientData/>
  </xdr:twoCellAnchor>
  <xdr:twoCellAnchor>
    <xdr:from>
      <xdr:col>12</xdr:col>
      <xdr:colOff>25400</xdr:colOff>
      <xdr:row>22</xdr:row>
      <xdr:rowOff>476</xdr:rowOff>
    </xdr:from>
    <xdr:to>
      <xdr:col>12</xdr:col>
      <xdr:colOff>889000</xdr:colOff>
      <xdr:row>23</xdr:row>
      <xdr:rowOff>0</xdr:rowOff>
    </xdr:to>
    <xdr:sp macro="" textlink="">
      <xdr:nvSpPr>
        <xdr:cNvPr id="215" name="Rechthoek: afgeschuinde bovenhoeken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/>
      </xdr:nvSpPr>
      <xdr:spPr>
        <a:xfrm>
          <a:off x="4464050" y="4220051"/>
          <a:ext cx="863600" cy="199549"/>
        </a:xfrm>
        <a:prstGeom prst="snip2SameRect">
          <a:avLst>
            <a:gd name="adj1" fmla="val 0"/>
            <a:gd name="adj2" fmla="val 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nl-NL" sz="1100">
              <a:solidFill>
                <a:srgbClr val="000000"/>
              </a:solidFill>
            </a:rPr>
            <a:t>181001_Houwelingen
0,5 M3
Eiken
21-1-2019</a:t>
          </a:r>
        </a:p>
      </xdr:txBody>
    </xdr:sp>
    <xdr:clientData/>
  </xdr:twoCellAnchor>
  <xdr:twoCellAnchor>
    <xdr:from>
      <xdr:col>12</xdr:col>
      <xdr:colOff>25400</xdr:colOff>
      <xdr:row>16</xdr:row>
      <xdr:rowOff>3334</xdr:rowOff>
    </xdr:from>
    <xdr:to>
      <xdr:col>12</xdr:col>
      <xdr:colOff>889000</xdr:colOff>
      <xdr:row>22</xdr:row>
      <xdr:rowOff>476</xdr:rowOff>
    </xdr:to>
    <xdr:sp macro="" textlink="">
      <xdr:nvSpPr>
        <xdr:cNvPr id="216" name="Rechthoek: afgeschuinde bovenhoeken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/>
      </xdr:nvSpPr>
      <xdr:spPr>
        <a:xfrm>
          <a:off x="4464050" y="3022759"/>
          <a:ext cx="863600" cy="1197292"/>
        </a:xfrm>
        <a:prstGeom prst="snip2SameRect">
          <a:avLst>
            <a:gd name="adj1" fmla="val 0"/>
            <a:gd name="adj2" fmla="val 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nl-NL" sz="1100">
              <a:solidFill>
                <a:srgbClr val="000000"/>
              </a:solidFill>
            </a:rPr>
            <a:t>180937_Andersbouwen 
3 M3
Eiken
4-1-2019</a:t>
          </a:r>
        </a:p>
      </xdr:txBody>
    </xdr:sp>
    <xdr:clientData/>
  </xdr:twoCellAnchor>
  <xdr:twoCellAnchor>
    <xdr:from>
      <xdr:col>17</xdr:col>
      <xdr:colOff>25400</xdr:colOff>
      <xdr:row>13</xdr:row>
      <xdr:rowOff>4763</xdr:rowOff>
    </xdr:from>
    <xdr:to>
      <xdr:col>17</xdr:col>
      <xdr:colOff>889000</xdr:colOff>
      <xdr:row>23</xdr:row>
      <xdr:rowOff>0</xdr:rowOff>
    </xdr:to>
    <xdr:sp macro="" textlink="">
      <xdr:nvSpPr>
        <xdr:cNvPr id="217" name="Rechthoek: afgeschuinde bovenhoeken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/>
      </xdr:nvSpPr>
      <xdr:spPr>
        <a:xfrm>
          <a:off x="6159500" y="2424113"/>
          <a:ext cx="863600" cy="1995487"/>
        </a:xfrm>
        <a:prstGeom prst="snip2SameRect">
          <a:avLst>
            <a:gd name="adj1" fmla="val 0"/>
            <a:gd name="adj2" fmla="val 0"/>
          </a:avLst>
        </a:prstGeom>
        <a:solidFill>
          <a:srgbClr val="BFBFB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nl-NL" sz="1100">
              <a:solidFill>
                <a:srgbClr val="000000"/>
              </a:solidFill>
            </a:rPr>
            <a:t>180995_Clio Fetim 
5 M3
Douglas
9-1-2019</a:t>
          </a:r>
        </a:p>
      </xdr:txBody>
    </xdr:sp>
    <xdr:clientData/>
  </xdr:twoCellAnchor>
  <xdr:twoCellAnchor>
    <xdr:from>
      <xdr:col>17</xdr:col>
      <xdr:colOff>25400</xdr:colOff>
      <xdr:row>10</xdr:row>
      <xdr:rowOff>6191</xdr:rowOff>
    </xdr:from>
    <xdr:to>
      <xdr:col>17</xdr:col>
      <xdr:colOff>889000</xdr:colOff>
      <xdr:row>13</xdr:row>
      <xdr:rowOff>4763</xdr:rowOff>
    </xdr:to>
    <xdr:sp macro="" textlink="">
      <xdr:nvSpPr>
        <xdr:cNvPr id="218" name="Rechthoek: afgeschuinde bovenhoeken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/>
      </xdr:nvSpPr>
      <xdr:spPr>
        <a:xfrm>
          <a:off x="6159500" y="1825466"/>
          <a:ext cx="863600" cy="598647"/>
        </a:xfrm>
        <a:prstGeom prst="snip2SameRect">
          <a:avLst>
            <a:gd name="adj1" fmla="val 0"/>
            <a:gd name="adj2" fmla="val 0"/>
          </a:avLst>
        </a:prstGeom>
        <a:solidFill>
          <a:srgbClr val="BFBFB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nl-NL" sz="1100">
              <a:solidFill>
                <a:srgbClr val="000000"/>
              </a:solidFill>
            </a:rPr>
            <a:t>180629_Donkersgoed
1,5 M3
Douglas
18-1-2019</a:t>
          </a:r>
        </a:p>
      </xdr:txBody>
    </xdr:sp>
    <xdr:clientData/>
  </xdr:twoCellAnchor>
  <xdr:twoCellAnchor>
    <xdr:from>
      <xdr:col>18</xdr:col>
      <xdr:colOff>25400</xdr:colOff>
      <xdr:row>19</xdr:row>
      <xdr:rowOff>1905</xdr:rowOff>
    </xdr:from>
    <xdr:to>
      <xdr:col>18</xdr:col>
      <xdr:colOff>889000</xdr:colOff>
      <xdr:row>23</xdr:row>
      <xdr:rowOff>0</xdr:rowOff>
    </xdr:to>
    <xdr:sp macro="" textlink="">
      <xdr:nvSpPr>
        <xdr:cNvPr id="219" name="Rechthoek: afgeschuinde bovenhoeken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/>
      </xdr:nvSpPr>
      <xdr:spPr>
        <a:xfrm>
          <a:off x="7073900" y="3621405"/>
          <a:ext cx="863600" cy="798195"/>
        </a:xfrm>
        <a:prstGeom prst="snip2SameRect">
          <a:avLst>
            <a:gd name="adj1" fmla="val 0"/>
            <a:gd name="adj2" fmla="val 0"/>
          </a:avLst>
        </a:prstGeom>
        <a:solidFill>
          <a:srgbClr val="BFBFB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nl-NL" sz="1100">
              <a:solidFill>
                <a:srgbClr val="000000"/>
              </a:solidFill>
            </a:rPr>
            <a:t>181004_Woodmarc
2 M3
Douglas
18-1-2019</a:t>
          </a:r>
        </a:p>
      </xdr:txBody>
    </xdr:sp>
    <xdr:clientData/>
  </xdr:twoCellAnchor>
  <xdr:twoCellAnchor>
    <xdr:from>
      <xdr:col>18</xdr:col>
      <xdr:colOff>25400</xdr:colOff>
      <xdr:row>8</xdr:row>
      <xdr:rowOff>7144</xdr:rowOff>
    </xdr:from>
    <xdr:to>
      <xdr:col>18</xdr:col>
      <xdr:colOff>889000</xdr:colOff>
      <xdr:row>19</xdr:row>
      <xdr:rowOff>1905</xdr:rowOff>
    </xdr:to>
    <xdr:sp macro="" textlink="">
      <xdr:nvSpPr>
        <xdr:cNvPr id="220" name="Rechthoek: afgeschuinde bovenhoeken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/>
      </xdr:nvSpPr>
      <xdr:spPr>
        <a:xfrm>
          <a:off x="7073900" y="1426369"/>
          <a:ext cx="863600" cy="2195036"/>
        </a:xfrm>
        <a:prstGeom prst="snip2SameRect">
          <a:avLst>
            <a:gd name="adj1" fmla="val 0"/>
            <a:gd name="adj2" fmla="val 0"/>
          </a:avLst>
        </a:prstGeom>
        <a:solidFill>
          <a:srgbClr val="BFBFB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nl-NL" sz="1100">
              <a:solidFill>
                <a:srgbClr val="000000"/>
              </a:solidFill>
            </a:rPr>
            <a:t>180995_Clio Fetim 
5,5 M3
Douglas
9-1-2019</a:t>
          </a:r>
        </a:p>
      </xdr:txBody>
    </xdr:sp>
    <xdr:clientData/>
  </xdr:twoCellAnchor>
  <xdr:twoCellAnchor>
    <xdr:from>
      <xdr:col>18</xdr:col>
      <xdr:colOff>25400</xdr:colOff>
      <xdr:row>7</xdr:row>
      <xdr:rowOff>7620</xdr:rowOff>
    </xdr:from>
    <xdr:to>
      <xdr:col>18</xdr:col>
      <xdr:colOff>889000</xdr:colOff>
      <xdr:row>8</xdr:row>
      <xdr:rowOff>7144</xdr:rowOff>
    </xdr:to>
    <xdr:sp macro="" textlink="">
      <xdr:nvSpPr>
        <xdr:cNvPr id="221" name="Rechthoek: afgeschuinde bovenhoeken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/>
      </xdr:nvSpPr>
      <xdr:spPr>
        <a:xfrm>
          <a:off x="7073900" y="1226820"/>
          <a:ext cx="863600" cy="199549"/>
        </a:xfrm>
        <a:prstGeom prst="snip2SameRect">
          <a:avLst>
            <a:gd name="adj1" fmla="val 10000"/>
            <a:gd name="adj2" fmla="val 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nl-NL" sz="1100">
              <a:solidFill>
                <a:srgbClr val="000000"/>
              </a:solidFill>
            </a:rPr>
            <a:t>180629_Donkersgoed
1,5 M3
Eiken
18-1-2019</a:t>
          </a:r>
        </a:p>
      </xdr:txBody>
    </xdr:sp>
    <xdr:clientData/>
  </xdr:twoCellAnchor>
  <xdr:twoCellAnchor>
    <xdr:from>
      <xdr:col>19</xdr:col>
      <xdr:colOff>25400</xdr:colOff>
      <xdr:row>21</xdr:row>
      <xdr:rowOff>953</xdr:rowOff>
    </xdr:from>
    <xdr:to>
      <xdr:col>19</xdr:col>
      <xdr:colOff>889000</xdr:colOff>
      <xdr:row>23</xdr:row>
      <xdr:rowOff>0</xdr:rowOff>
    </xdr:to>
    <xdr:sp macro="" textlink="">
      <xdr:nvSpPr>
        <xdr:cNvPr id="222" name="Rechthoek: afgeschuinde bovenhoeken 2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/>
      </xdr:nvSpPr>
      <xdr:spPr>
        <a:xfrm>
          <a:off x="7988300" y="4020503"/>
          <a:ext cx="863600" cy="399097"/>
        </a:xfrm>
        <a:prstGeom prst="snip2SameRect">
          <a:avLst>
            <a:gd name="adj1" fmla="val 0"/>
            <a:gd name="adj2" fmla="val 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nl-NL" sz="1100">
              <a:solidFill>
                <a:srgbClr val="000000"/>
              </a:solidFill>
            </a:rPr>
            <a:t>180629_Donkersgoed
1,5 M3
Eiken
18-1-2019</a:t>
          </a:r>
        </a:p>
      </xdr:txBody>
    </xdr:sp>
    <xdr:clientData/>
  </xdr:twoCellAnchor>
  <xdr:twoCellAnchor>
    <xdr:from>
      <xdr:col>19</xdr:col>
      <xdr:colOff>25400</xdr:colOff>
      <xdr:row>17</xdr:row>
      <xdr:rowOff>2858</xdr:rowOff>
    </xdr:from>
    <xdr:to>
      <xdr:col>19</xdr:col>
      <xdr:colOff>889000</xdr:colOff>
      <xdr:row>21</xdr:row>
      <xdr:rowOff>953</xdr:rowOff>
    </xdr:to>
    <xdr:sp macro="" textlink="">
      <xdr:nvSpPr>
        <xdr:cNvPr id="223" name="Rechthoek: afgeschuinde bovenhoeken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/>
      </xdr:nvSpPr>
      <xdr:spPr>
        <a:xfrm>
          <a:off x="7988300" y="3222308"/>
          <a:ext cx="863600" cy="798195"/>
        </a:xfrm>
        <a:prstGeom prst="snip2SameRect">
          <a:avLst>
            <a:gd name="adj1" fmla="val 0"/>
            <a:gd name="adj2" fmla="val 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nl-NL" sz="1100">
              <a:solidFill>
                <a:srgbClr val="000000"/>
              </a:solidFill>
            </a:rPr>
            <a:t>180973_Ruiterbouw 
2 M3
Eiken
28-12-2018</a:t>
          </a:r>
        </a:p>
      </xdr:txBody>
    </xdr:sp>
    <xdr:clientData/>
  </xdr:twoCellAnchor>
  <xdr:twoCellAnchor>
    <xdr:from>
      <xdr:col>20</xdr:col>
      <xdr:colOff>25400</xdr:colOff>
      <xdr:row>20</xdr:row>
      <xdr:rowOff>1429</xdr:rowOff>
    </xdr:from>
    <xdr:to>
      <xdr:col>20</xdr:col>
      <xdr:colOff>889000</xdr:colOff>
      <xdr:row>23</xdr:row>
      <xdr:rowOff>0</xdr:rowOff>
    </xdr:to>
    <xdr:sp macro="" textlink="">
      <xdr:nvSpPr>
        <xdr:cNvPr id="224" name="Rechthoek: afgeschuinde bovenhoeken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/>
      </xdr:nvSpPr>
      <xdr:spPr>
        <a:xfrm>
          <a:off x="8902700" y="3820954"/>
          <a:ext cx="863600" cy="598646"/>
        </a:xfrm>
        <a:prstGeom prst="snip2SameRect">
          <a:avLst>
            <a:gd name="adj1" fmla="val 0"/>
            <a:gd name="adj2" fmla="val 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nl-NL" sz="1100">
              <a:solidFill>
                <a:srgbClr val="000000"/>
              </a:solidFill>
            </a:rPr>
            <a:t>180969_BPL Parket 
1,5 M3
Eiken
25-1-2019</a:t>
          </a:r>
        </a:p>
      </xdr:txBody>
    </xdr:sp>
    <xdr:clientData/>
  </xdr:twoCellAnchor>
  <xdr:twoCellAnchor>
    <xdr:from>
      <xdr:col>20</xdr:col>
      <xdr:colOff>25400</xdr:colOff>
      <xdr:row>18</xdr:row>
      <xdr:rowOff>2381</xdr:rowOff>
    </xdr:from>
    <xdr:to>
      <xdr:col>20</xdr:col>
      <xdr:colOff>889000</xdr:colOff>
      <xdr:row>20</xdr:row>
      <xdr:rowOff>1429</xdr:rowOff>
    </xdr:to>
    <xdr:sp macro="" textlink="">
      <xdr:nvSpPr>
        <xdr:cNvPr id="225" name="Rechthoek: afgeschuinde bovenhoeken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/>
      </xdr:nvSpPr>
      <xdr:spPr>
        <a:xfrm>
          <a:off x="8902700" y="3421856"/>
          <a:ext cx="863600" cy="399098"/>
        </a:xfrm>
        <a:prstGeom prst="snip2SameRect">
          <a:avLst>
            <a:gd name="adj1" fmla="val 0"/>
            <a:gd name="adj2" fmla="val 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nl-NL" sz="1100">
              <a:solidFill>
                <a:srgbClr val="000000"/>
              </a:solidFill>
            </a:rPr>
            <a:t>180974_Ruiterbouw 
1 M3
Eiken
28-12-2018</a:t>
          </a:r>
        </a:p>
      </xdr:txBody>
    </xdr:sp>
    <xdr:clientData/>
  </xdr:twoCellAnchor>
  <xdr:twoCellAnchor>
    <xdr:from>
      <xdr:col>21</xdr:col>
      <xdr:colOff>25400</xdr:colOff>
      <xdr:row>13</xdr:row>
      <xdr:rowOff>4763</xdr:rowOff>
    </xdr:from>
    <xdr:to>
      <xdr:col>21</xdr:col>
      <xdr:colOff>889000</xdr:colOff>
      <xdr:row>23</xdr:row>
      <xdr:rowOff>0</xdr:rowOff>
    </xdr:to>
    <xdr:sp macro="" textlink="">
      <xdr:nvSpPr>
        <xdr:cNvPr id="226" name="Rechthoek: afgeschuinde bovenhoeken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/>
      </xdr:nvSpPr>
      <xdr:spPr>
        <a:xfrm>
          <a:off x="9817100" y="2424113"/>
          <a:ext cx="863600" cy="1995487"/>
        </a:xfrm>
        <a:prstGeom prst="snip2SameRect">
          <a:avLst>
            <a:gd name="adj1" fmla="val 0"/>
            <a:gd name="adj2" fmla="val 0"/>
          </a:avLst>
        </a:prstGeom>
        <a:solidFill>
          <a:srgbClr val="BFBFB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nl-NL" sz="1100">
              <a:solidFill>
                <a:srgbClr val="000000"/>
              </a:solidFill>
            </a:rPr>
            <a:t>181007_Buytendijk 
5 M3
Douglas
18-1-2019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6">
    <tabColor theme="9"/>
    <pageSetUpPr fitToPage="1"/>
  </sheetPr>
  <dimension ref="A1:AF175"/>
  <sheetViews>
    <sheetView tabSelected="1" zoomScale="85" zoomScaleNormal="85" zoomScaleSheetLayoutView="4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46.5703125" style="141" bestFit="1" customWidth="1"/>
    <col min="2" max="2" width="22.28515625" style="168" customWidth="1"/>
    <col min="3" max="3" width="10" style="141" customWidth="1"/>
    <col min="4" max="4" width="10.85546875" style="141" bestFit="1" customWidth="1"/>
    <col min="5" max="5" width="8.7109375" style="141" customWidth="1"/>
    <col min="6" max="6" width="8.7109375" style="141" bestFit="1" customWidth="1"/>
    <col min="7" max="7" width="8.140625" style="141" customWidth="1"/>
    <col min="8" max="8" width="8.5703125" style="141" bestFit="1" customWidth="1"/>
    <col min="9" max="9" width="8.140625" style="141" customWidth="1"/>
    <col min="10" max="10" width="8.7109375" style="141" bestFit="1" customWidth="1"/>
    <col min="11" max="11" width="8.140625" style="141" customWidth="1"/>
    <col min="12" max="12" width="9.28515625" style="141" customWidth="1"/>
    <col min="13" max="13" width="8.140625" style="141" customWidth="1"/>
    <col min="14" max="14" width="16.28515625" style="141" customWidth="1"/>
    <col min="15" max="15" width="8.7109375" style="141" bestFit="1" customWidth="1"/>
    <col min="16" max="16" width="11.7109375" style="141" customWidth="1"/>
    <col min="17" max="17" width="4" style="141" customWidth="1"/>
    <col min="18" max="18" width="39.85546875" style="141" customWidth="1"/>
    <col min="19" max="19" width="12.5703125" style="141" bestFit="1" customWidth="1"/>
    <col min="20" max="20" width="17.7109375" style="198" bestFit="1" customWidth="1"/>
    <col min="21" max="21" width="20.28515625" style="141" customWidth="1"/>
    <col min="22" max="22" width="14.42578125" style="141" customWidth="1"/>
    <col min="23" max="24" width="20.28515625" style="141" customWidth="1"/>
    <col min="25" max="25" width="5" style="141" customWidth="1"/>
    <col min="26" max="26" width="4.140625" style="141" customWidth="1"/>
    <col min="27" max="27" width="9.7109375" style="141" bestFit="1" customWidth="1"/>
    <col min="28" max="16384" width="9.140625" style="141"/>
  </cols>
  <sheetData>
    <row r="1" spans="1:32" s="103" customFormat="1" ht="21.75" thickTop="1" thickBot="1" x14ac:dyDescent="0.3">
      <c r="A1" s="203">
        <f ca="1">TODAY()</f>
        <v>43476</v>
      </c>
      <c r="B1" s="204"/>
      <c r="C1" s="204"/>
      <c r="D1" s="204"/>
      <c r="E1" s="99" t="s">
        <v>4</v>
      </c>
      <c r="F1" s="267" t="s">
        <v>5</v>
      </c>
      <c r="G1" s="267"/>
      <c r="H1" s="267"/>
      <c r="I1" s="267"/>
      <c r="J1" s="267" t="s">
        <v>6</v>
      </c>
      <c r="K1" s="267"/>
      <c r="L1" s="267"/>
      <c r="M1" s="267"/>
      <c r="N1" s="267" t="s">
        <v>7</v>
      </c>
      <c r="O1" s="268"/>
      <c r="P1" s="100"/>
      <c r="Q1" s="101"/>
      <c r="R1" s="100"/>
      <c r="S1" s="102"/>
      <c r="T1" s="223"/>
      <c r="U1" s="224"/>
      <c r="V1" s="224"/>
      <c r="W1" s="225"/>
      <c r="Y1" s="104">
        <v>5</v>
      </c>
      <c r="Z1" s="104"/>
    </row>
    <row r="2" spans="1:32" s="103" customFormat="1" ht="15.75" x14ac:dyDescent="0.25">
      <c r="A2" s="105"/>
      <c r="B2" s="106"/>
      <c r="C2" s="106"/>
      <c r="D2" s="269" t="s">
        <v>8</v>
      </c>
      <c r="E2" s="107"/>
      <c r="F2" s="271" t="s">
        <v>9</v>
      </c>
      <c r="G2" s="272"/>
      <c r="H2" s="271" t="s">
        <v>10</v>
      </c>
      <c r="I2" s="272"/>
      <c r="J2" s="271" t="s">
        <v>9</v>
      </c>
      <c r="K2" s="272"/>
      <c r="L2" s="271" t="s">
        <v>10</v>
      </c>
      <c r="M2" s="273"/>
      <c r="N2" s="107"/>
      <c r="O2" s="107"/>
      <c r="P2" s="282" t="s">
        <v>11</v>
      </c>
      <c r="Q2" s="108"/>
      <c r="R2" s="108"/>
      <c r="S2" s="280" t="s">
        <v>18</v>
      </c>
      <c r="T2" s="226"/>
      <c r="U2" s="274" t="s">
        <v>339</v>
      </c>
      <c r="V2" s="274" t="s">
        <v>330</v>
      </c>
      <c r="W2" s="277" t="s">
        <v>331</v>
      </c>
      <c r="X2" s="266" t="s">
        <v>332</v>
      </c>
      <c r="Y2" s="104"/>
      <c r="Z2" s="169" t="s">
        <v>491</v>
      </c>
    </row>
    <row r="3" spans="1:32" s="103" customFormat="1" ht="18.600000000000001" customHeight="1" x14ac:dyDescent="0.25">
      <c r="A3" s="110" t="s">
        <v>12</v>
      </c>
      <c r="B3" s="111" t="s">
        <v>13</v>
      </c>
      <c r="C3" s="112" t="s">
        <v>14</v>
      </c>
      <c r="D3" s="270"/>
      <c r="E3" s="113" t="s">
        <v>0</v>
      </c>
      <c r="F3" s="114" t="s">
        <v>0</v>
      </c>
      <c r="G3" s="114" t="s">
        <v>15</v>
      </c>
      <c r="H3" s="114" t="s">
        <v>0</v>
      </c>
      <c r="I3" s="114" t="s">
        <v>15</v>
      </c>
      <c r="J3" s="114" t="s">
        <v>0</v>
      </c>
      <c r="K3" s="114" t="s">
        <v>15</v>
      </c>
      <c r="L3" s="114" t="s">
        <v>0</v>
      </c>
      <c r="M3" s="114" t="s">
        <v>15</v>
      </c>
      <c r="N3" s="113" t="s">
        <v>15</v>
      </c>
      <c r="O3" s="113" t="s">
        <v>16</v>
      </c>
      <c r="P3" s="283"/>
      <c r="Q3" s="115" t="s">
        <v>17</v>
      </c>
      <c r="R3" s="116"/>
      <c r="S3" s="281"/>
      <c r="T3" s="227" t="s">
        <v>128</v>
      </c>
      <c r="U3" s="275"/>
      <c r="V3" s="275"/>
      <c r="W3" s="278"/>
      <c r="X3" s="266"/>
      <c r="Y3" s="104">
        <v>5</v>
      </c>
      <c r="Z3" s="104"/>
    </row>
    <row r="4" spans="1:32" s="126" customFormat="1" ht="23.45" customHeight="1" thickBot="1" x14ac:dyDescent="0.3">
      <c r="A4" s="117"/>
      <c r="B4" s="118"/>
      <c r="C4" s="119"/>
      <c r="D4" s="120"/>
      <c r="E4" s="121"/>
      <c r="F4" s="121"/>
      <c r="G4" s="121"/>
      <c r="H4" s="122"/>
      <c r="I4" s="122"/>
      <c r="J4" s="121"/>
      <c r="K4" s="121"/>
      <c r="L4" s="121"/>
      <c r="M4" s="121"/>
      <c r="N4" s="123"/>
      <c r="O4" s="121"/>
      <c r="P4" s="120"/>
      <c r="Q4" s="124"/>
      <c r="R4" s="125"/>
      <c r="S4" s="281"/>
      <c r="T4" s="228"/>
      <c r="U4" s="276"/>
      <c r="V4" s="276"/>
      <c r="W4" s="279"/>
      <c r="X4" s="266"/>
    </row>
    <row r="5" spans="1:32" s="131" customFormat="1" ht="32.450000000000003" customHeight="1" thickTop="1" x14ac:dyDescent="0.25">
      <c r="A5" s="259" t="s">
        <v>508</v>
      </c>
      <c r="B5" s="262" t="s">
        <v>509</v>
      </c>
      <c r="C5" s="260" t="s">
        <v>2</v>
      </c>
      <c r="D5" s="248">
        <v>43412</v>
      </c>
      <c r="E5" s="263">
        <v>43495</v>
      </c>
      <c r="F5" s="128"/>
      <c r="G5" s="129"/>
      <c r="H5" s="129"/>
      <c r="I5" s="127"/>
      <c r="J5" s="128"/>
      <c r="K5" s="129"/>
      <c r="L5" s="129"/>
      <c r="M5" s="127"/>
      <c r="N5" s="130"/>
      <c r="O5" s="127"/>
      <c r="P5" s="264">
        <v>43498</v>
      </c>
      <c r="Q5" s="265"/>
      <c r="R5" s="181" t="s">
        <v>556</v>
      </c>
      <c r="S5" s="216">
        <v>5.5</v>
      </c>
      <c r="T5" s="211">
        <v>3726</v>
      </c>
      <c r="U5" s="241">
        <v>13.5</v>
      </c>
      <c r="V5" s="250">
        <v>5.5</v>
      </c>
      <c r="W5" s="242">
        <v>8.5</v>
      </c>
      <c r="X5" s="214">
        <f>IF(E5="","",WEEKNUM(E5))</f>
        <v>5</v>
      </c>
      <c r="Y5" s="210"/>
      <c r="Z5" s="126"/>
      <c r="AA5" s="126"/>
      <c r="AB5" s="126"/>
      <c r="AC5" s="126"/>
      <c r="AD5" s="126"/>
      <c r="AE5" s="126"/>
      <c r="AF5" s="126"/>
    </row>
    <row r="6" spans="1:32" ht="32.450000000000003" customHeight="1" x14ac:dyDescent="0.25">
      <c r="A6" s="169" t="s">
        <v>508</v>
      </c>
      <c r="B6" s="170" t="s">
        <v>509</v>
      </c>
      <c r="C6" s="171" t="s">
        <v>2</v>
      </c>
      <c r="D6" s="134">
        <v>43412</v>
      </c>
      <c r="E6" s="135">
        <v>43494</v>
      </c>
      <c r="F6" s="136"/>
      <c r="G6" s="137"/>
      <c r="H6" s="137"/>
      <c r="I6" s="135"/>
      <c r="J6" s="136"/>
      <c r="K6" s="137"/>
      <c r="L6" s="137"/>
      <c r="M6" s="135"/>
      <c r="N6" s="138"/>
      <c r="O6" s="139"/>
      <c r="P6" s="140">
        <v>43498</v>
      </c>
      <c r="Q6" s="246"/>
      <c r="R6" s="187" t="s">
        <v>555</v>
      </c>
      <c r="S6" s="219">
        <v>4</v>
      </c>
      <c r="T6" s="229"/>
      <c r="U6" s="235">
        <v>8</v>
      </c>
      <c r="V6" s="251">
        <v>4</v>
      </c>
      <c r="W6" s="236">
        <v>4</v>
      </c>
      <c r="X6" s="214">
        <f>IF(E6="","",WEEKNUM(E6))</f>
        <v>5</v>
      </c>
      <c r="Y6" s="103"/>
      <c r="Z6" s="103"/>
      <c r="AA6" s="103"/>
      <c r="AB6" s="103"/>
      <c r="AC6" s="103"/>
      <c r="AD6" s="103"/>
      <c r="AE6" s="103"/>
      <c r="AF6" s="103"/>
    </row>
    <row r="7" spans="1:32" ht="32.450000000000003" customHeight="1" x14ac:dyDescent="0.25">
      <c r="A7" s="169" t="s">
        <v>579</v>
      </c>
      <c r="B7" s="170" t="s">
        <v>580</v>
      </c>
      <c r="C7" s="171" t="s">
        <v>478</v>
      </c>
      <c r="D7" s="134">
        <v>43461</v>
      </c>
      <c r="E7" s="135">
        <v>43493</v>
      </c>
      <c r="F7" s="136"/>
      <c r="G7" s="137"/>
      <c r="H7" s="137"/>
      <c r="I7" s="135"/>
      <c r="J7" s="136"/>
      <c r="K7" s="137"/>
      <c r="L7" s="137"/>
      <c r="M7" s="135"/>
      <c r="N7" s="138"/>
      <c r="O7" s="139"/>
      <c r="P7" s="140">
        <v>43497</v>
      </c>
      <c r="Q7" s="142"/>
      <c r="R7" s="143"/>
      <c r="S7" s="219">
        <v>0</v>
      </c>
      <c r="T7" s="229">
        <v>495</v>
      </c>
      <c r="U7" s="235">
        <v>0.6</v>
      </c>
      <c r="V7" s="251">
        <v>0.6</v>
      </c>
      <c r="W7" s="236" t="s">
        <v>561</v>
      </c>
      <c r="X7" s="214">
        <f>IF(E7="","",WEEKNUM(E7))</f>
        <v>5</v>
      </c>
      <c r="Y7" s="103"/>
      <c r="Z7" s="103"/>
      <c r="AA7" s="103"/>
      <c r="AB7" s="103"/>
      <c r="AC7" s="103"/>
      <c r="AD7" s="103"/>
      <c r="AE7" s="103"/>
      <c r="AF7" s="103"/>
    </row>
    <row r="8" spans="1:32" ht="32.450000000000003" customHeight="1" x14ac:dyDescent="0.25">
      <c r="A8" s="169" t="s">
        <v>508</v>
      </c>
      <c r="B8" s="170" t="s">
        <v>509</v>
      </c>
      <c r="C8" s="171" t="s">
        <v>2</v>
      </c>
      <c r="D8" s="134">
        <v>43412</v>
      </c>
      <c r="E8" s="135">
        <v>43493</v>
      </c>
      <c r="F8" s="136"/>
      <c r="G8" s="137"/>
      <c r="H8" s="137"/>
      <c r="I8" s="135"/>
      <c r="J8" s="136"/>
      <c r="K8" s="137"/>
      <c r="L8" s="137"/>
      <c r="M8" s="135"/>
      <c r="N8" s="138"/>
      <c r="O8" s="139"/>
      <c r="P8" s="140">
        <v>43498</v>
      </c>
      <c r="Q8" s="142"/>
      <c r="R8" s="143" t="s">
        <v>557</v>
      </c>
      <c r="S8" s="219">
        <v>4</v>
      </c>
      <c r="T8" s="229"/>
      <c r="U8" s="235">
        <v>4</v>
      </c>
      <c r="V8" s="251">
        <v>4</v>
      </c>
      <c r="W8" s="236">
        <v>0</v>
      </c>
      <c r="X8" s="214">
        <f>IF(E8="","",WEEKNUM(E8))</f>
        <v>5</v>
      </c>
      <c r="Y8" s="103"/>
      <c r="Z8" s="103"/>
      <c r="AA8" s="103"/>
      <c r="AB8" s="103"/>
      <c r="AC8" s="103"/>
      <c r="AD8" s="103"/>
      <c r="AE8" s="103"/>
      <c r="AF8" s="103"/>
    </row>
    <row r="9" spans="1:32" ht="32.450000000000003" customHeight="1" x14ac:dyDescent="0.25">
      <c r="A9" s="169" t="s">
        <v>566</v>
      </c>
      <c r="B9" s="170" t="s">
        <v>353</v>
      </c>
      <c r="C9" s="171" t="s">
        <v>567</v>
      </c>
      <c r="D9" s="134">
        <v>43473</v>
      </c>
      <c r="E9" s="172">
        <v>43486</v>
      </c>
      <c r="F9" s="136"/>
      <c r="G9" s="137"/>
      <c r="H9" s="137"/>
      <c r="I9" s="135"/>
      <c r="J9" s="136"/>
      <c r="K9" s="137"/>
      <c r="L9" s="137"/>
      <c r="M9" s="135"/>
      <c r="N9" s="138"/>
      <c r="O9" s="139"/>
      <c r="P9" s="178">
        <v>43490</v>
      </c>
      <c r="Q9" s="142"/>
      <c r="R9" s="143"/>
      <c r="S9" s="219">
        <v>0.5</v>
      </c>
      <c r="T9" s="229">
        <v>200</v>
      </c>
      <c r="U9" s="235">
        <v>0.5</v>
      </c>
      <c r="V9" s="251">
        <v>0.5</v>
      </c>
      <c r="W9" s="236" t="s">
        <v>561</v>
      </c>
      <c r="X9" s="214">
        <f>IF(E9="","",WEEKNUM(E9))</f>
        <v>4</v>
      </c>
      <c r="Y9" s="103"/>
      <c r="Z9" s="103"/>
      <c r="AA9" s="103"/>
      <c r="AB9" s="103"/>
      <c r="AC9" s="103"/>
      <c r="AD9" s="103"/>
      <c r="AE9" s="103"/>
      <c r="AF9" s="103"/>
    </row>
    <row r="10" spans="1:32" ht="32.450000000000003" customHeight="1" x14ac:dyDescent="0.25">
      <c r="A10" s="169" t="s">
        <v>536</v>
      </c>
      <c r="B10" s="170"/>
      <c r="C10" s="171" t="s">
        <v>64</v>
      </c>
      <c r="D10" s="134">
        <v>43434</v>
      </c>
      <c r="E10" s="135">
        <v>43479</v>
      </c>
      <c r="F10" s="136"/>
      <c r="G10" s="137"/>
      <c r="H10" s="137"/>
      <c r="I10" s="135"/>
      <c r="J10" s="136"/>
      <c r="K10" s="137"/>
      <c r="L10" s="137"/>
      <c r="M10" s="135"/>
      <c r="N10" s="138"/>
      <c r="O10" s="139"/>
      <c r="P10" s="140">
        <v>43483</v>
      </c>
      <c r="Q10" s="142"/>
      <c r="R10" s="143" t="s">
        <v>582</v>
      </c>
      <c r="S10" s="219">
        <v>0</v>
      </c>
      <c r="T10" s="229"/>
      <c r="U10" s="235">
        <v>2.8</v>
      </c>
      <c r="V10" s="251">
        <v>1.1000000000000001</v>
      </c>
      <c r="W10" s="236" t="s">
        <v>561</v>
      </c>
      <c r="X10" s="214">
        <f>IF(E10="","",WEEKNUM(E10))</f>
        <v>3</v>
      </c>
      <c r="Y10" s="103"/>
      <c r="Z10" s="103"/>
      <c r="AA10" s="103"/>
      <c r="AB10" s="103"/>
      <c r="AC10" s="103"/>
      <c r="AD10" s="103"/>
      <c r="AE10" s="103"/>
      <c r="AF10" s="103"/>
    </row>
    <row r="11" spans="1:32" ht="32.450000000000003" customHeight="1" x14ac:dyDescent="0.25">
      <c r="A11" s="169" t="s">
        <v>552</v>
      </c>
      <c r="B11" s="170" t="s">
        <v>553</v>
      </c>
      <c r="C11" s="171" t="s">
        <v>2</v>
      </c>
      <c r="D11" s="134">
        <v>43461</v>
      </c>
      <c r="E11" s="135">
        <v>43476</v>
      </c>
      <c r="F11" s="136"/>
      <c r="G11" s="137"/>
      <c r="H11" s="137"/>
      <c r="I11" s="135"/>
      <c r="J11" s="136"/>
      <c r="K11" s="137"/>
      <c r="L11" s="137"/>
      <c r="M11" s="135"/>
      <c r="N11" s="138"/>
      <c r="O11" s="139"/>
      <c r="P11" s="140">
        <v>43483</v>
      </c>
      <c r="Q11" s="142"/>
      <c r="R11" s="143"/>
      <c r="S11" s="219">
        <v>5</v>
      </c>
      <c r="T11" s="229">
        <v>2815</v>
      </c>
      <c r="U11" s="235">
        <v>4.9800000000000004</v>
      </c>
      <c r="V11" s="251">
        <v>5</v>
      </c>
      <c r="W11" s="236">
        <v>-1.9999999999999574E-2</v>
      </c>
      <c r="X11" s="214">
        <f>IF(E11="","",WEEKNUM(E11))</f>
        <v>2</v>
      </c>
      <c r="Y11" s="103"/>
      <c r="Z11" s="103"/>
      <c r="AA11" s="103"/>
      <c r="AB11" s="103"/>
      <c r="AC11" s="103"/>
      <c r="AD11" s="103"/>
      <c r="AE11" s="103"/>
      <c r="AF11" s="103"/>
    </row>
    <row r="12" spans="1:32" ht="32.450000000000003" customHeight="1" x14ac:dyDescent="0.25">
      <c r="A12" s="169" t="s">
        <v>541</v>
      </c>
      <c r="B12" s="170" t="s">
        <v>542</v>
      </c>
      <c r="C12" s="171" t="s">
        <v>1</v>
      </c>
      <c r="D12" s="134">
        <v>43453</v>
      </c>
      <c r="E12" s="135">
        <v>43475</v>
      </c>
      <c r="F12" s="136">
        <v>43477</v>
      </c>
      <c r="G12" s="137"/>
      <c r="H12" s="137">
        <v>43496</v>
      </c>
      <c r="I12" s="135"/>
      <c r="J12" s="136">
        <v>43498</v>
      </c>
      <c r="K12" s="137"/>
      <c r="L12" s="137"/>
      <c r="M12" s="135"/>
      <c r="N12" s="138"/>
      <c r="O12" s="139"/>
      <c r="P12" s="140">
        <v>43490</v>
      </c>
      <c r="Q12" s="142"/>
      <c r="R12" s="143" t="s">
        <v>559</v>
      </c>
      <c r="S12" s="219">
        <v>1.5</v>
      </c>
      <c r="T12" s="229">
        <v>0</v>
      </c>
      <c r="U12" s="235">
        <v>1.4</v>
      </c>
      <c r="V12" s="251">
        <v>1.4</v>
      </c>
      <c r="W12" s="236">
        <v>0</v>
      </c>
      <c r="X12" s="214">
        <f>IF(E12="","",WEEKNUM(E12))</f>
        <v>2</v>
      </c>
      <c r="Y12" s="103"/>
      <c r="Z12" s="103"/>
      <c r="AA12" s="103"/>
      <c r="AB12" s="103"/>
      <c r="AC12" s="103"/>
      <c r="AD12" s="103"/>
      <c r="AE12" s="103"/>
      <c r="AF12" s="103"/>
    </row>
    <row r="13" spans="1:32" ht="32.450000000000003" customHeight="1" x14ac:dyDescent="0.25">
      <c r="A13" s="169" t="s">
        <v>529</v>
      </c>
      <c r="B13" s="170" t="s">
        <v>528</v>
      </c>
      <c r="C13" s="171" t="s">
        <v>1</v>
      </c>
      <c r="D13" s="134">
        <v>43444</v>
      </c>
      <c r="E13" s="135">
        <v>43475</v>
      </c>
      <c r="F13" s="136"/>
      <c r="G13" s="137"/>
      <c r="H13" s="137"/>
      <c r="I13" s="135"/>
      <c r="J13" s="136"/>
      <c r="K13" s="137"/>
      <c r="L13" s="137"/>
      <c r="M13" s="135"/>
      <c r="N13" s="138"/>
      <c r="O13" s="139"/>
      <c r="P13" s="140">
        <v>43462</v>
      </c>
      <c r="Q13" s="142"/>
      <c r="R13" s="143"/>
      <c r="S13" s="219">
        <v>1</v>
      </c>
      <c r="T13" s="229">
        <v>819</v>
      </c>
      <c r="U13" s="235">
        <v>0.84</v>
      </c>
      <c r="V13" s="251">
        <v>0.8</v>
      </c>
      <c r="W13" s="236">
        <v>3.9999999999999925E-2</v>
      </c>
      <c r="X13" s="214">
        <f>IF(E13="","",WEEKNUM(E13))</f>
        <v>2</v>
      </c>
      <c r="Y13" s="103"/>
      <c r="Z13" s="103"/>
      <c r="AA13" s="103"/>
      <c r="AB13" s="103"/>
      <c r="AC13" s="103"/>
      <c r="AD13" s="103"/>
      <c r="AE13" s="103"/>
      <c r="AF13" s="103"/>
    </row>
    <row r="14" spans="1:32" ht="32.450000000000003" customHeight="1" x14ac:dyDescent="0.25">
      <c r="A14" s="169" t="s">
        <v>558</v>
      </c>
      <c r="B14" s="170"/>
      <c r="C14" s="171" t="s">
        <v>1</v>
      </c>
      <c r="D14" s="134">
        <v>43431</v>
      </c>
      <c r="E14" s="135">
        <v>43475</v>
      </c>
      <c r="F14" s="136">
        <v>43476</v>
      </c>
      <c r="G14" s="137"/>
      <c r="H14" s="137"/>
      <c r="I14" s="135"/>
      <c r="J14" s="174"/>
      <c r="K14" s="137"/>
      <c r="L14" s="137"/>
      <c r="M14" s="135"/>
      <c r="N14" s="138"/>
      <c r="O14" s="139"/>
      <c r="P14" s="178">
        <v>43521</v>
      </c>
      <c r="Q14" s="142"/>
      <c r="R14" s="143" t="s">
        <v>560</v>
      </c>
      <c r="S14" s="219">
        <v>0</v>
      </c>
      <c r="T14" s="229">
        <v>795</v>
      </c>
      <c r="U14" s="235">
        <v>0.65</v>
      </c>
      <c r="V14" s="251"/>
      <c r="W14" s="236" t="s">
        <v>561</v>
      </c>
      <c r="X14" s="214">
        <f>IF(E14="","",WEEKNUM(E14))</f>
        <v>2</v>
      </c>
      <c r="Y14" s="103"/>
      <c r="Z14" s="103"/>
      <c r="AA14" s="103"/>
      <c r="AB14" s="103"/>
      <c r="AC14" s="103"/>
      <c r="AD14" s="103"/>
      <c r="AE14" s="103"/>
      <c r="AF14" s="103"/>
    </row>
    <row r="15" spans="1:32" ht="32.450000000000003" customHeight="1" x14ac:dyDescent="0.25">
      <c r="A15" s="244" t="s">
        <v>527</v>
      </c>
      <c r="B15" s="170" t="s">
        <v>528</v>
      </c>
      <c r="C15" s="171" t="s">
        <v>1</v>
      </c>
      <c r="D15" s="134">
        <v>43444</v>
      </c>
      <c r="E15" s="172">
        <v>43474</v>
      </c>
      <c r="F15" s="136"/>
      <c r="G15" s="137"/>
      <c r="H15" s="137"/>
      <c r="I15" s="135"/>
      <c r="J15" s="136"/>
      <c r="K15" s="137"/>
      <c r="L15" s="137"/>
      <c r="M15" s="135"/>
      <c r="N15" s="138"/>
      <c r="O15" s="139"/>
      <c r="P15" s="140">
        <v>43462</v>
      </c>
      <c r="Q15" s="142"/>
      <c r="R15" s="143"/>
      <c r="S15" s="219">
        <v>2</v>
      </c>
      <c r="T15" s="229">
        <v>3877</v>
      </c>
      <c r="U15" s="235">
        <v>2.96</v>
      </c>
      <c r="V15" s="251">
        <v>2</v>
      </c>
      <c r="W15" s="236">
        <v>0.96</v>
      </c>
      <c r="X15" s="214">
        <f>IF(E15="","",WEEKNUM(E15))</f>
        <v>2</v>
      </c>
      <c r="Y15" s="103"/>
      <c r="Z15" s="103"/>
      <c r="AA15" s="103"/>
      <c r="AB15" s="103"/>
      <c r="AC15" s="103"/>
      <c r="AD15" s="103"/>
      <c r="AE15" s="103"/>
      <c r="AF15" s="103"/>
    </row>
    <row r="16" spans="1:32" ht="32.450000000000003" customHeight="1" x14ac:dyDescent="0.25">
      <c r="A16" s="169" t="s">
        <v>575</v>
      </c>
      <c r="B16" s="170" t="s">
        <v>576</v>
      </c>
      <c r="C16" s="171" t="s">
        <v>72</v>
      </c>
      <c r="D16" s="134">
        <v>43473</v>
      </c>
      <c r="E16" s="135">
        <v>43473</v>
      </c>
      <c r="F16" s="136"/>
      <c r="G16" s="137"/>
      <c r="H16" s="137"/>
      <c r="I16" s="135"/>
      <c r="J16" s="136"/>
      <c r="K16" s="137"/>
      <c r="L16" s="137"/>
      <c r="M16" s="135"/>
      <c r="N16" s="138"/>
      <c r="O16" s="139"/>
      <c r="P16" s="140">
        <v>43474</v>
      </c>
      <c r="Q16" s="142"/>
      <c r="R16" s="143"/>
      <c r="S16" s="219">
        <v>0</v>
      </c>
      <c r="T16" s="229">
        <v>616</v>
      </c>
      <c r="U16" s="235">
        <v>1.54</v>
      </c>
      <c r="V16" s="251">
        <v>1.54</v>
      </c>
      <c r="W16" s="236" t="s">
        <v>561</v>
      </c>
      <c r="X16" s="214">
        <f>IF(E16="","",WEEKNUM(E16))</f>
        <v>2</v>
      </c>
      <c r="Y16" s="103"/>
      <c r="Z16" s="103"/>
      <c r="AA16" s="103"/>
      <c r="AB16" s="103"/>
      <c r="AC16" s="103"/>
      <c r="AD16" s="103"/>
      <c r="AE16" s="103"/>
      <c r="AF16" s="103"/>
    </row>
    <row r="17" spans="1:32" ht="32.450000000000003" customHeight="1" x14ac:dyDescent="0.25">
      <c r="A17" s="169" t="s">
        <v>577</v>
      </c>
      <c r="B17" s="170" t="s">
        <v>578</v>
      </c>
      <c r="C17" s="171" t="s">
        <v>72</v>
      </c>
      <c r="D17" s="134">
        <v>43473</v>
      </c>
      <c r="E17" s="135">
        <v>43473</v>
      </c>
      <c r="F17" s="136"/>
      <c r="G17" s="137"/>
      <c r="H17" s="137"/>
      <c r="I17" s="135"/>
      <c r="J17" s="136"/>
      <c r="K17" s="137"/>
      <c r="L17" s="137"/>
      <c r="M17" s="135"/>
      <c r="N17" s="195"/>
      <c r="O17" s="139"/>
      <c r="P17" s="140">
        <v>43474</v>
      </c>
      <c r="Q17" s="142"/>
      <c r="R17" s="143"/>
      <c r="S17" s="219">
        <v>0</v>
      </c>
      <c r="T17" s="229">
        <v>248.47</v>
      </c>
      <c r="U17" s="235">
        <v>0.42</v>
      </c>
      <c r="V17" s="251">
        <v>0.42</v>
      </c>
      <c r="W17" s="236" t="s">
        <v>561</v>
      </c>
      <c r="X17" s="214">
        <f>IF(E17="","",WEEKNUM(E17))</f>
        <v>2</v>
      </c>
      <c r="Y17" s="103"/>
      <c r="Z17" s="103"/>
      <c r="AA17" s="103"/>
      <c r="AB17" s="103"/>
      <c r="AC17" s="103"/>
      <c r="AD17" s="103"/>
      <c r="AE17" s="103"/>
      <c r="AF17" s="103"/>
    </row>
    <row r="18" spans="1:32" ht="32.450000000000003" customHeight="1" x14ac:dyDescent="0.25">
      <c r="A18" s="169" t="s">
        <v>548</v>
      </c>
      <c r="B18" s="170" t="s">
        <v>549</v>
      </c>
      <c r="C18" s="171" t="s">
        <v>2</v>
      </c>
      <c r="D18" s="134">
        <v>43453</v>
      </c>
      <c r="E18" s="135">
        <v>43473</v>
      </c>
      <c r="F18" s="136"/>
      <c r="G18" s="137"/>
      <c r="H18" s="137"/>
      <c r="I18" s="135"/>
      <c r="J18" s="136"/>
      <c r="K18" s="137"/>
      <c r="L18" s="137"/>
      <c r="M18" s="135"/>
      <c r="N18" s="138"/>
      <c r="O18" s="139"/>
      <c r="P18" s="140">
        <v>43483</v>
      </c>
      <c r="Q18" s="142"/>
      <c r="R18" s="143" t="s">
        <v>550</v>
      </c>
      <c r="S18" s="219">
        <v>2</v>
      </c>
      <c r="T18" s="229">
        <v>745</v>
      </c>
      <c r="U18" s="235">
        <v>1.86</v>
      </c>
      <c r="V18" s="251">
        <v>1.8</v>
      </c>
      <c r="W18" s="236">
        <v>6.0000000000000053E-2</v>
      </c>
      <c r="X18" s="214">
        <f>IF(E18="","",WEEKNUM(E18))</f>
        <v>2</v>
      </c>
      <c r="Y18" s="103"/>
      <c r="Z18" s="103"/>
      <c r="AA18" s="103"/>
      <c r="AB18" s="103"/>
      <c r="AC18" s="103"/>
      <c r="AD18" s="103"/>
      <c r="AE18" s="103"/>
      <c r="AF18" s="103"/>
    </row>
    <row r="19" spans="1:32" ht="32.450000000000003" customHeight="1" x14ac:dyDescent="0.25">
      <c r="A19" s="169" t="s">
        <v>539</v>
      </c>
      <c r="B19" s="170" t="s">
        <v>540</v>
      </c>
      <c r="C19" s="171" t="s">
        <v>2</v>
      </c>
      <c r="D19" s="134">
        <v>43452</v>
      </c>
      <c r="E19" s="135">
        <v>43473</v>
      </c>
      <c r="F19" s="136"/>
      <c r="G19" s="137"/>
      <c r="H19" s="137"/>
      <c r="I19" s="135"/>
      <c r="J19" s="136"/>
      <c r="K19" s="137"/>
      <c r="L19" s="137"/>
      <c r="M19" s="135"/>
      <c r="N19" s="138"/>
      <c r="O19" s="139"/>
      <c r="P19" s="178">
        <v>43474</v>
      </c>
      <c r="Q19" s="142"/>
      <c r="R19" s="143" t="s">
        <v>555</v>
      </c>
      <c r="S19" s="219">
        <v>5.5</v>
      </c>
      <c r="T19" s="229"/>
      <c r="U19" s="235">
        <v>5.3</v>
      </c>
      <c r="V19" s="251">
        <v>5.3</v>
      </c>
      <c r="W19" s="236" t="s">
        <v>561</v>
      </c>
      <c r="X19" s="214">
        <f>IF(E19="","",WEEKNUM(E19))</f>
        <v>2</v>
      </c>
      <c r="Y19" s="103"/>
      <c r="Z19" s="103"/>
      <c r="AA19" s="103"/>
      <c r="AB19" s="103"/>
      <c r="AC19" s="103"/>
      <c r="AD19" s="103"/>
      <c r="AE19" s="103"/>
      <c r="AF19" s="103"/>
    </row>
    <row r="20" spans="1:32" ht="32.450000000000003" customHeight="1" x14ac:dyDescent="0.25">
      <c r="A20" s="169" t="s">
        <v>507</v>
      </c>
      <c r="B20" s="170" t="s">
        <v>208</v>
      </c>
      <c r="C20" s="171" t="s">
        <v>1</v>
      </c>
      <c r="D20" s="134">
        <v>43424</v>
      </c>
      <c r="E20" s="135">
        <v>43473</v>
      </c>
      <c r="F20" s="136"/>
      <c r="G20" s="137"/>
      <c r="H20" s="137"/>
      <c r="I20" s="135"/>
      <c r="J20" s="136"/>
      <c r="K20" s="137"/>
      <c r="L20" s="137"/>
      <c r="M20" s="135"/>
      <c r="N20" s="138"/>
      <c r="O20" s="139"/>
      <c r="P20" s="178">
        <v>43483</v>
      </c>
      <c r="Q20" s="142"/>
      <c r="R20" s="143" t="s">
        <v>555</v>
      </c>
      <c r="S20" s="219">
        <v>1.5</v>
      </c>
      <c r="T20" s="229">
        <v>2000</v>
      </c>
      <c r="U20" s="235">
        <v>1.5</v>
      </c>
      <c r="V20" s="251">
        <v>1.5</v>
      </c>
      <c r="W20" s="236">
        <v>0</v>
      </c>
      <c r="X20" s="214">
        <f>IF(E20="","",WEEKNUM(E20))</f>
        <v>2</v>
      </c>
      <c r="Y20" s="103"/>
      <c r="Z20" s="103"/>
      <c r="AA20" s="103"/>
      <c r="AB20" s="103"/>
      <c r="AC20" s="103"/>
      <c r="AD20" s="103"/>
      <c r="AE20" s="103"/>
      <c r="AF20" s="103"/>
    </row>
    <row r="21" spans="1:32" ht="32.450000000000003" customHeight="1" x14ac:dyDescent="0.25">
      <c r="A21" s="169" t="s">
        <v>539</v>
      </c>
      <c r="B21" s="170" t="s">
        <v>540</v>
      </c>
      <c r="C21" s="171" t="s">
        <v>2</v>
      </c>
      <c r="D21" s="134">
        <v>43452</v>
      </c>
      <c r="E21" s="172">
        <v>43472</v>
      </c>
      <c r="F21" s="136"/>
      <c r="G21" s="137"/>
      <c r="H21" s="137"/>
      <c r="I21" s="135"/>
      <c r="J21" s="136"/>
      <c r="K21" s="137"/>
      <c r="L21" s="137"/>
      <c r="M21" s="135"/>
      <c r="N21" s="138"/>
      <c r="O21" s="139"/>
      <c r="P21" s="140">
        <v>43474</v>
      </c>
      <c r="Q21" s="142"/>
      <c r="R21" s="143" t="s">
        <v>554</v>
      </c>
      <c r="S21" s="220">
        <v>5</v>
      </c>
      <c r="T21" s="229">
        <v>3168</v>
      </c>
      <c r="U21" s="235">
        <v>10.26</v>
      </c>
      <c r="V21" s="251">
        <v>5</v>
      </c>
      <c r="W21" s="236">
        <v>5.26</v>
      </c>
      <c r="X21" s="214">
        <f>IF(E21="","",WEEKNUM(E21))</f>
        <v>2</v>
      </c>
      <c r="Y21" s="103"/>
      <c r="Z21" s="103"/>
      <c r="AA21" s="103"/>
      <c r="AB21" s="103"/>
      <c r="AC21" s="103"/>
      <c r="AD21" s="103"/>
      <c r="AE21" s="103"/>
      <c r="AF21" s="103"/>
    </row>
    <row r="22" spans="1:32" ht="32.450000000000003" customHeight="1" x14ac:dyDescent="0.25">
      <c r="A22" s="169" t="s">
        <v>536</v>
      </c>
      <c r="B22" s="170" t="s">
        <v>324</v>
      </c>
      <c r="C22" s="171" t="s">
        <v>1</v>
      </c>
      <c r="D22" s="134">
        <v>43434</v>
      </c>
      <c r="E22" s="172">
        <v>43472</v>
      </c>
      <c r="F22" s="136">
        <v>43472</v>
      </c>
      <c r="G22" s="137"/>
      <c r="H22" s="137"/>
      <c r="I22" s="135">
        <v>43475</v>
      </c>
      <c r="J22" s="136"/>
      <c r="K22" s="137"/>
      <c r="L22" s="137"/>
      <c r="M22" s="135"/>
      <c r="N22" s="138"/>
      <c r="O22" s="139"/>
      <c r="P22" s="178">
        <v>43476</v>
      </c>
      <c r="Q22" s="142">
        <v>0</v>
      </c>
      <c r="R22" s="143" t="s">
        <v>581</v>
      </c>
      <c r="S22" s="219">
        <v>0</v>
      </c>
      <c r="T22" s="229">
        <v>2891</v>
      </c>
      <c r="U22" s="235">
        <v>2.85</v>
      </c>
      <c r="V22" s="251">
        <v>1.7</v>
      </c>
      <c r="W22" s="236" t="s">
        <v>561</v>
      </c>
      <c r="X22" s="214">
        <f>IF(E22="","",WEEKNUM(E22))</f>
        <v>2</v>
      </c>
      <c r="Y22" s="103"/>
      <c r="Z22" s="103"/>
      <c r="AA22" s="103"/>
      <c r="AB22" s="103"/>
      <c r="AC22" s="103"/>
      <c r="AD22" s="103"/>
      <c r="AE22" s="103"/>
      <c r="AF22" s="103"/>
    </row>
    <row r="23" spans="1:32" ht="32.450000000000003" customHeight="1" x14ac:dyDescent="0.25">
      <c r="A23" s="169" t="s">
        <v>507</v>
      </c>
      <c r="B23" s="170" t="s">
        <v>208</v>
      </c>
      <c r="C23" s="171" t="s">
        <v>2</v>
      </c>
      <c r="D23" s="134">
        <v>43424</v>
      </c>
      <c r="E23" s="135">
        <v>43472</v>
      </c>
      <c r="F23" s="136"/>
      <c r="G23" s="137"/>
      <c r="H23" s="137"/>
      <c r="I23" s="135"/>
      <c r="J23" s="136"/>
      <c r="K23" s="137"/>
      <c r="L23" s="137"/>
      <c r="M23" s="135"/>
      <c r="N23" s="138"/>
      <c r="O23" s="139"/>
      <c r="P23" s="178">
        <v>43483</v>
      </c>
      <c r="Q23" s="142"/>
      <c r="R23" s="143" t="s">
        <v>554</v>
      </c>
      <c r="S23" s="219">
        <v>1.5</v>
      </c>
      <c r="T23" s="229">
        <v>2000</v>
      </c>
      <c r="U23" s="235">
        <v>1.5</v>
      </c>
      <c r="V23" s="251">
        <v>1.5</v>
      </c>
      <c r="W23" s="236">
        <v>0</v>
      </c>
      <c r="X23" s="214">
        <f>IF(E23="","",WEEKNUM(E23))</f>
        <v>2</v>
      </c>
      <c r="Y23" s="103"/>
      <c r="Z23" s="103"/>
      <c r="AA23" s="103"/>
      <c r="AB23" s="103"/>
      <c r="AC23" s="103"/>
      <c r="AD23" s="103"/>
      <c r="AE23" s="103"/>
      <c r="AF23" s="103"/>
    </row>
    <row r="24" spans="1:32" ht="32.450000000000003" customHeight="1" x14ac:dyDescent="0.25">
      <c r="A24" s="169" t="s">
        <v>510</v>
      </c>
      <c r="B24" s="170" t="s">
        <v>64</v>
      </c>
      <c r="C24" s="171" t="s">
        <v>1</v>
      </c>
      <c r="D24" s="134">
        <v>43424</v>
      </c>
      <c r="E24" s="135">
        <v>43472</v>
      </c>
      <c r="F24" s="136"/>
      <c r="G24" s="137"/>
      <c r="H24" s="137"/>
      <c r="I24" s="135"/>
      <c r="J24" s="136"/>
      <c r="K24" s="137"/>
      <c r="L24" s="137"/>
      <c r="M24" s="135"/>
      <c r="N24" s="138"/>
      <c r="O24" s="139"/>
      <c r="P24" s="140">
        <v>43448</v>
      </c>
      <c r="Q24" s="142"/>
      <c r="R24" s="143"/>
      <c r="S24" s="219">
        <v>0</v>
      </c>
      <c r="T24" s="229">
        <v>5035</v>
      </c>
      <c r="U24" s="235">
        <v>3.25</v>
      </c>
      <c r="V24" s="251"/>
      <c r="W24" s="236" t="s">
        <v>561</v>
      </c>
      <c r="X24" s="214">
        <f>IF(E24="","",WEEKNUM(E24))</f>
        <v>2</v>
      </c>
      <c r="Y24" s="103"/>
      <c r="Z24" s="103"/>
      <c r="AA24" s="103"/>
      <c r="AB24" s="103"/>
      <c r="AC24" s="103"/>
      <c r="AD24" s="103"/>
      <c r="AE24" s="103"/>
      <c r="AF24" s="103"/>
    </row>
    <row r="25" spans="1:32" ht="32.450000000000003" customHeight="1" x14ac:dyDescent="0.25">
      <c r="A25" s="244" t="s">
        <v>545</v>
      </c>
      <c r="B25" s="170" t="s">
        <v>546</v>
      </c>
      <c r="C25" s="171" t="s">
        <v>1</v>
      </c>
      <c r="D25" s="134">
        <v>43454</v>
      </c>
      <c r="E25" s="135">
        <v>43469</v>
      </c>
      <c r="F25" s="136">
        <v>43472</v>
      </c>
      <c r="G25" s="137"/>
      <c r="H25" s="137">
        <v>43483</v>
      </c>
      <c r="I25" s="135"/>
      <c r="J25" s="136"/>
      <c r="K25" s="137"/>
      <c r="L25" s="137"/>
      <c r="M25" s="135"/>
      <c r="N25" s="138"/>
      <c r="O25" s="139">
        <v>43486</v>
      </c>
      <c r="P25" s="140">
        <v>43486</v>
      </c>
      <c r="Q25" s="142"/>
      <c r="R25" s="143" t="s">
        <v>547</v>
      </c>
      <c r="S25" s="219">
        <v>0.5</v>
      </c>
      <c r="T25" s="229">
        <v>562</v>
      </c>
      <c r="U25" s="235">
        <v>0.33</v>
      </c>
      <c r="V25" s="251">
        <v>0.3</v>
      </c>
      <c r="W25" s="236">
        <v>3.0000000000000027E-2</v>
      </c>
      <c r="X25" s="214">
        <f>IF(E25="","",WEEKNUM(E25))</f>
        <v>1</v>
      </c>
      <c r="Y25" s="103"/>
      <c r="Z25" s="103"/>
      <c r="AA25" s="103"/>
      <c r="AB25" s="103"/>
      <c r="AC25" s="103"/>
      <c r="AD25" s="103"/>
      <c r="AE25" s="103"/>
      <c r="AF25" s="103"/>
    </row>
    <row r="26" spans="1:32" ht="32.450000000000003" customHeight="1" x14ac:dyDescent="0.25">
      <c r="A26" s="169" t="s">
        <v>516</v>
      </c>
      <c r="B26" s="170" t="s">
        <v>517</v>
      </c>
      <c r="C26" s="171" t="s">
        <v>1</v>
      </c>
      <c r="D26" s="134">
        <v>43426</v>
      </c>
      <c r="E26" s="135">
        <v>43469</v>
      </c>
      <c r="F26" s="136"/>
      <c r="G26" s="137"/>
      <c r="H26" s="137"/>
      <c r="I26" s="135"/>
      <c r="J26" s="136"/>
      <c r="K26" s="137"/>
      <c r="L26" s="137"/>
      <c r="M26" s="135"/>
      <c r="N26" s="138"/>
      <c r="O26" s="139"/>
      <c r="P26" s="140">
        <v>43469</v>
      </c>
      <c r="Q26" s="142"/>
      <c r="R26" s="143" t="s">
        <v>563</v>
      </c>
      <c r="S26" s="219">
        <v>3</v>
      </c>
      <c r="T26" s="229">
        <v>5000</v>
      </c>
      <c r="U26" s="235">
        <v>2.85</v>
      </c>
      <c r="V26" s="251">
        <v>2.8</v>
      </c>
      <c r="W26" s="236">
        <v>5.0000000000000266E-2</v>
      </c>
      <c r="X26" s="214">
        <f>IF(E26="","",WEEKNUM(E26))</f>
        <v>1</v>
      </c>
      <c r="Y26" s="103"/>
      <c r="Z26" s="103"/>
      <c r="AA26" s="103"/>
      <c r="AB26" s="103"/>
      <c r="AC26" s="103"/>
      <c r="AD26" s="103"/>
      <c r="AE26" s="103"/>
      <c r="AF26" s="103"/>
    </row>
    <row r="27" spans="1:32" ht="32.450000000000003" customHeight="1" x14ac:dyDescent="0.25">
      <c r="A27" s="169" t="s">
        <v>551</v>
      </c>
      <c r="B27" s="170" t="s">
        <v>522</v>
      </c>
      <c r="C27" s="171" t="s">
        <v>2</v>
      </c>
      <c r="D27" s="134">
        <v>43461</v>
      </c>
      <c r="E27" s="135">
        <v>43468</v>
      </c>
      <c r="F27" s="136"/>
      <c r="G27" s="137"/>
      <c r="H27" s="249"/>
      <c r="I27" s="135"/>
      <c r="J27" s="136"/>
      <c r="K27" s="137"/>
      <c r="L27" s="137"/>
      <c r="M27" s="135"/>
      <c r="N27" s="138"/>
      <c r="O27" s="139"/>
      <c r="P27" s="140">
        <v>43469</v>
      </c>
      <c r="Q27" s="142">
        <v>0</v>
      </c>
      <c r="R27" s="143" t="s">
        <v>564</v>
      </c>
      <c r="S27" s="219">
        <v>1.5</v>
      </c>
      <c r="T27" s="229">
        <v>511.49</v>
      </c>
      <c r="U27" s="235">
        <v>1.45</v>
      </c>
      <c r="V27" s="251">
        <v>1.4</v>
      </c>
      <c r="W27" s="236">
        <v>5.0000000000000044E-2</v>
      </c>
      <c r="X27" s="214">
        <f>IF(E27="","",WEEKNUM(E27))</f>
        <v>1</v>
      </c>
      <c r="Y27" s="103"/>
      <c r="Z27" s="103"/>
      <c r="AA27" s="103"/>
      <c r="AB27" s="103"/>
      <c r="AC27" s="103"/>
      <c r="AD27" s="103"/>
      <c r="AE27" s="103"/>
      <c r="AF27" s="103"/>
    </row>
    <row r="28" spans="1:32" ht="32.450000000000003" customHeight="1" x14ac:dyDescent="0.25">
      <c r="A28" s="169" t="s">
        <v>538</v>
      </c>
      <c r="B28" s="170"/>
      <c r="C28" s="171" t="s">
        <v>2</v>
      </c>
      <c r="D28" s="184">
        <v>43452</v>
      </c>
      <c r="E28" s="135">
        <v>43468</v>
      </c>
      <c r="F28" s="136"/>
      <c r="G28" s="137"/>
      <c r="H28" s="137"/>
      <c r="I28" s="135"/>
      <c r="J28" s="136">
        <v>43468</v>
      </c>
      <c r="K28" s="137"/>
      <c r="L28" s="137">
        <v>43468</v>
      </c>
      <c r="M28" s="135"/>
      <c r="N28" s="138"/>
      <c r="O28" s="139"/>
      <c r="P28" s="178">
        <v>43469</v>
      </c>
      <c r="Q28" s="142"/>
      <c r="R28" s="143" t="s">
        <v>554</v>
      </c>
      <c r="S28" s="219">
        <v>0.5</v>
      </c>
      <c r="T28" s="229">
        <v>519</v>
      </c>
      <c r="U28" s="235">
        <v>0.5</v>
      </c>
      <c r="V28" s="251">
        <v>0.5</v>
      </c>
      <c r="W28" s="236">
        <v>0</v>
      </c>
      <c r="X28" s="214">
        <f>IF(E28="","",WEEKNUM(E28))</f>
        <v>1</v>
      </c>
      <c r="Y28" s="103"/>
      <c r="Z28" s="103"/>
      <c r="AA28" s="103"/>
      <c r="AB28" s="103"/>
      <c r="AC28" s="103"/>
      <c r="AD28" s="103"/>
      <c r="AE28" s="103"/>
      <c r="AF28" s="103"/>
    </row>
    <row r="29" spans="1:32" ht="32.450000000000003" customHeight="1" x14ac:dyDescent="0.25">
      <c r="A29" s="169" t="s">
        <v>538</v>
      </c>
      <c r="B29" s="170"/>
      <c r="C29" s="171" t="s">
        <v>1</v>
      </c>
      <c r="D29" s="134">
        <v>43452</v>
      </c>
      <c r="E29" s="135">
        <v>43468</v>
      </c>
      <c r="F29" s="136"/>
      <c r="G29" s="137"/>
      <c r="H29" s="137"/>
      <c r="I29" s="135"/>
      <c r="J29" s="136">
        <v>43468</v>
      </c>
      <c r="K29" s="137"/>
      <c r="L29" s="137">
        <v>43468</v>
      </c>
      <c r="M29" s="135"/>
      <c r="N29" s="138"/>
      <c r="O29" s="139"/>
      <c r="P29" s="140">
        <v>43469</v>
      </c>
      <c r="Q29" s="142"/>
      <c r="R29" s="143" t="s">
        <v>555</v>
      </c>
      <c r="S29" s="219">
        <v>0.5</v>
      </c>
      <c r="T29" s="229"/>
      <c r="U29" s="235">
        <v>0.5</v>
      </c>
      <c r="V29" s="251">
        <v>0.5</v>
      </c>
      <c r="W29" s="236">
        <v>-4.0000000000000036E-2</v>
      </c>
      <c r="X29" s="214">
        <f>IF(E29="","",WEEKNUM(E29))</f>
        <v>1</v>
      </c>
      <c r="Y29" s="103"/>
      <c r="Z29" s="103"/>
      <c r="AA29" s="103"/>
      <c r="AB29" s="103"/>
      <c r="AC29" s="103"/>
      <c r="AD29" s="103"/>
      <c r="AE29" s="103"/>
      <c r="AF29" s="103"/>
    </row>
    <row r="30" spans="1:32" ht="32.450000000000003" customHeight="1" x14ac:dyDescent="0.25">
      <c r="A30" s="169" t="s">
        <v>525</v>
      </c>
      <c r="B30" s="170" t="s">
        <v>526</v>
      </c>
      <c r="C30" s="171" t="s">
        <v>2</v>
      </c>
      <c r="D30" s="134">
        <v>43439</v>
      </c>
      <c r="E30" s="135">
        <v>43468</v>
      </c>
      <c r="F30" s="136"/>
      <c r="G30" s="137"/>
      <c r="H30" s="137"/>
      <c r="I30" s="135"/>
      <c r="J30" s="136"/>
      <c r="K30" s="137"/>
      <c r="L30" s="137"/>
      <c r="M30" s="135"/>
      <c r="N30" s="138"/>
      <c r="O30" s="139"/>
      <c r="P30" s="178">
        <v>43469</v>
      </c>
      <c r="Q30" s="142"/>
      <c r="R30" s="143"/>
      <c r="S30" s="219">
        <v>0.5</v>
      </c>
      <c r="T30" s="229">
        <v>210</v>
      </c>
      <c r="U30" s="235">
        <v>0.49</v>
      </c>
      <c r="V30" s="251">
        <v>0.5</v>
      </c>
      <c r="W30" s="236">
        <v>-1.0000000000000009E-2</v>
      </c>
      <c r="X30" s="214">
        <f>IF(E30="","",WEEKNUM(E30))</f>
        <v>1</v>
      </c>
      <c r="Y30" s="103"/>
      <c r="Z30" s="103"/>
      <c r="AA30" s="103"/>
      <c r="AB30" s="103"/>
      <c r="AC30" s="103"/>
      <c r="AD30" s="103"/>
      <c r="AE30" s="103"/>
      <c r="AF30" s="103"/>
    </row>
    <row r="31" spans="1:32" ht="32.450000000000003" customHeight="1" x14ac:dyDescent="0.25">
      <c r="A31" s="169" t="s">
        <v>543</v>
      </c>
      <c r="B31" s="170" t="s">
        <v>544</v>
      </c>
      <c r="C31" s="171" t="s">
        <v>1</v>
      </c>
      <c r="D31" s="134">
        <v>43451</v>
      </c>
      <c r="E31" s="172">
        <v>43467</v>
      </c>
      <c r="F31" s="136"/>
      <c r="G31" s="137"/>
      <c r="H31" s="137"/>
      <c r="I31" s="135"/>
      <c r="J31" s="136"/>
      <c r="K31" s="137"/>
      <c r="L31" s="137"/>
      <c r="M31" s="135"/>
      <c r="N31" s="138"/>
      <c r="O31" s="139"/>
      <c r="P31" s="140">
        <v>43473</v>
      </c>
      <c r="Q31" s="142">
        <v>0</v>
      </c>
      <c r="R31" s="143" t="s">
        <v>565</v>
      </c>
      <c r="S31" s="219">
        <v>1</v>
      </c>
      <c r="T31" s="229">
        <v>2984</v>
      </c>
      <c r="U31" s="235">
        <v>0.99</v>
      </c>
      <c r="V31" s="251">
        <v>1</v>
      </c>
      <c r="W31" s="236">
        <v>-1.0000000000000009E-2</v>
      </c>
      <c r="X31" s="214">
        <f>IF(E31="","",WEEKNUM(E31))</f>
        <v>1</v>
      </c>
      <c r="Y31" s="103"/>
      <c r="Z31" s="103"/>
      <c r="AA31" s="103"/>
      <c r="AB31" s="103"/>
      <c r="AC31" s="103"/>
      <c r="AD31" s="103"/>
      <c r="AE31" s="103"/>
      <c r="AF31" s="103"/>
    </row>
    <row r="32" spans="1:32" ht="32.450000000000003" customHeight="1" x14ac:dyDescent="0.25">
      <c r="A32" s="169" t="s">
        <v>530</v>
      </c>
      <c r="B32" s="170" t="s">
        <v>531</v>
      </c>
      <c r="C32" s="171" t="s">
        <v>2</v>
      </c>
      <c r="D32" s="134">
        <v>43440</v>
      </c>
      <c r="E32" s="135">
        <v>43458</v>
      </c>
      <c r="F32" s="136">
        <v>43467</v>
      </c>
      <c r="G32" s="137"/>
      <c r="H32" s="137">
        <v>43478</v>
      </c>
      <c r="I32" s="135"/>
      <c r="J32" s="136"/>
      <c r="K32" s="137"/>
      <c r="L32" s="137"/>
      <c r="M32" s="135"/>
      <c r="N32" s="138"/>
      <c r="O32" s="139"/>
      <c r="P32" s="140">
        <v>43510</v>
      </c>
      <c r="Q32" s="142"/>
      <c r="R32" s="143"/>
      <c r="S32" s="219">
        <v>4</v>
      </c>
      <c r="T32" s="229">
        <v>2222</v>
      </c>
      <c r="U32" s="235">
        <v>3.56</v>
      </c>
      <c r="V32" s="251">
        <v>3.6</v>
      </c>
      <c r="W32" s="236">
        <v>-4.0000000000000036E-2</v>
      </c>
      <c r="X32" s="214">
        <f>IF(E32="","",WEEKNUM(E32))</f>
        <v>52</v>
      </c>
      <c r="Y32" s="103"/>
      <c r="Z32" s="103"/>
      <c r="AA32" s="103"/>
      <c r="AB32" s="103"/>
      <c r="AC32" s="103"/>
      <c r="AD32" s="103"/>
      <c r="AE32" s="103"/>
      <c r="AF32" s="103"/>
    </row>
    <row r="33" spans="1:32" ht="32.450000000000003" customHeight="1" x14ac:dyDescent="0.25">
      <c r="A33" s="169" t="s">
        <v>520</v>
      </c>
      <c r="B33" s="170" t="s">
        <v>521</v>
      </c>
      <c r="C33" s="171" t="s">
        <v>2</v>
      </c>
      <c r="D33" s="134">
        <v>43431</v>
      </c>
      <c r="E33" s="172">
        <v>43451</v>
      </c>
      <c r="F33" s="136"/>
      <c r="G33" s="137"/>
      <c r="H33" s="137"/>
      <c r="I33" s="135"/>
      <c r="J33" s="136"/>
      <c r="K33" s="137"/>
      <c r="L33" s="137"/>
      <c r="M33" s="135"/>
      <c r="N33" s="138"/>
      <c r="O33" s="139"/>
      <c r="P33" s="140">
        <v>43455</v>
      </c>
      <c r="Q33" s="142"/>
      <c r="R33" s="186" t="s">
        <v>568</v>
      </c>
      <c r="S33" s="219">
        <v>0</v>
      </c>
      <c r="T33" s="229"/>
      <c r="U33" s="235">
        <v>0.34</v>
      </c>
      <c r="V33" s="251"/>
      <c r="W33" s="236" t="s">
        <v>561</v>
      </c>
      <c r="X33" s="214">
        <f>IF(E33="","",WEEKNUM(E33))</f>
        <v>51</v>
      </c>
      <c r="Y33" s="103"/>
      <c r="Z33" s="103"/>
      <c r="AA33" s="103"/>
      <c r="AB33" s="103"/>
      <c r="AC33" s="103"/>
      <c r="AD33" s="103"/>
      <c r="AE33" s="103"/>
      <c r="AF33" s="103"/>
    </row>
    <row r="34" spans="1:32" ht="32.450000000000003" customHeight="1" x14ac:dyDescent="0.25">
      <c r="A34" s="169" t="s">
        <v>518</v>
      </c>
      <c r="B34" s="170" t="s">
        <v>519</v>
      </c>
      <c r="C34" s="171" t="s">
        <v>146</v>
      </c>
      <c r="D34" s="134">
        <v>43431</v>
      </c>
      <c r="E34" s="172">
        <v>43444</v>
      </c>
      <c r="F34" s="136"/>
      <c r="G34" s="137"/>
      <c r="H34" s="137"/>
      <c r="I34" s="135"/>
      <c r="J34" s="136">
        <v>43472</v>
      </c>
      <c r="K34" s="137"/>
      <c r="L34" s="137"/>
      <c r="M34" s="135"/>
      <c r="N34" s="138"/>
      <c r="O34" s="139"/>
      <c r="P34" s="178">
        <v>43474</v>
      </c>
      <c r="Q34" s="142">
        <v>0</v>
      </c>
      <c r="R34" s="143"/>
      <c r="S34" s="219">
        <v>0</v>
      </c>
      <c r="T34" s="229">
        <v>425</v>
      </c>
      <c r="U34" s="235">
        <v>0.81</v>
      </c>
      <c r="V34" s="251"/>
      <c r="W34" s="236" t="s">
        <v>561</v>
      </c>
      <c r="X34" s="214">
        <f>IF(E34="","",WEEKNUM(E34))</f>
        <v>50</v>
      </c>
      <c r="Y34" s="103"/>
      <c r="Z34" s="103"/>
      <c r="AA34" s="103"/>
      <c r="AB34" s="103"/>
      <c r="AC34" s="103"/>
      <c r="AD34" s="103"/>
      <c r="AE34" s="103"/>
      <c r="AF34" s="103"/>
    </row>
    <row r="35" spans="1:32" ht="32.450000000000003" customHeight="1" x14ac:dyDescent="0.25">
      <c r="A35" s="169" t="s">
        <v>512</v>
      </c>
      <c r="B35" s="170" t="s">
        <v>513</v>
      </c>
      <c r="C35" s="171" t="s">
        <v>478</v>
      </c>
      <c r="D35" s="134">
        <v>43418</v>
      </c>
      <c r="E35" s="172">
        <v>43432</v>
      </c>
      <c r="F35" s="136"/>
      <c r="G35" s="137"/>
      <c r="H35" s="137"/>
      <c r="I35" s="135"/>
      <c r="J35" s="136"/>
      <c r="K35" s="137"/>
      <c r="L35" s="137"/>
      <c r="M35" s="135"/>
      <c r="N35" s="138"/>
      <c r="O35" s="139"/>
      <c r="P35" s="140">
        <v>43432</v>
      </c>
      <c r="Q35" s="142"/>
      <c r="R35" s="143"/>
      <c r="S35" s="219">
        <v>0</v>
      </c>
      <c r="T35" s="229">
        <v>2140</v>
      </c>
      <c r="U35" s="235">
        <v>1.43</v>
      </c>
      <c r="V35" s="251"/>
      <c r="W35" s="236" t="s">
        <v>561</v>
      </c>
      <c r="X35" s="214">
        <f>IF(E35="","",WEEKNUM(E35))</f>
        <v>48</v>
      </c>
      <c r="Y35" s="103"/>
      <c r="Z35" s="103"/>
      <c r="AA35" s="103"/>
      <c r="AB35" s="103"/>
      <c r="AC35" s="103"/>
      <c r="AD35" s="103"/>
      <c r="AE35" s="103"/>
      <c r="AF35" s="103"/>
    </row>
    <row r="36" spans="1:32" ht="32.450000000000003" customHeight="1" x14ac:dyDescent="0.25">
      <c r="A36" s="169" t="s">
        <v>514</v>
      </c>
      <c r="B36" s="173"/>
      <c r="C36" s="171" t="s">
        <v>146</v>
      </c>
      <c r="D36" s="134">
        <v>43415</v>
      </c>
      <c r="E36" s="135">
        <v>43432</v>
      </c>
      <c r="F36" s="136"/>
      <c r="G36" s="137"/>
      <c r="H36" s="137"/>
      <c r="I36" s="135"/>
      <c r="J36" s="136"/>
      <c r="K36" s="137"/>
      <c r="L36" s="137"/>
      <c r="M36" s="135"/>
      <c r="N36" s="138"/>
      <c r="O36" s="139"/>
      <c r="P36" s="140">
        <v>43433</v>
      </c>
      <c r="Q36" s="142"/>
      <c r="R36" s="143" t="s">
        <v>562</v>
      </c>
      <c r="S36" s="219">
        <v>0</v>
      </c>
      <c r="T36" s="229">
        <v>108</v>
      </c>
      <c r="U36" s="235" t="s">
        <v>515</v>
      </c>
      <c r="V36" s="251"/>
      <c r="W36" s="236" t="s">
        <v>561</v>
      </c>
      <c r="X36" s="214">
        <f>IF(E36="","",WEEKNUM(E36))</f>
        <v>48</v>
      </c>
      <c r="Y36" s="103"/>
      <c r="Z36" s="103"/>
      <c r="AA36" s="103"/>
      <c r="AB36" s="103"/>
      <c r="AC36" s="103"/>
      <c r="AD36" s="103"/>
      <c r="AE36" s="103"/>
      <c r="AF36" s="103"/>
    </row>
    <row r="37" spans="1:32" ht="32.450000000000003" customHeight="1" x14ac:dyDescent="0.25">
      <c r="A37" s="169" t="s">
        <v>502</v>
      </c>
      <c r="B37" s="170" t="s">
        <v>503</v>
      </c>
      <c r="C37" s="171" t="s">
        <v>478</v>
      </c>
      <c r="D37" s="134">
        <v>43391</v>
      </c>
      <c r="E37" s="135">
        <v>43409</v>
      </c>
      <c r="F37" s="136">
        <v>43410</v>
      </c>
      <c r="G37" s="137"/>
      <c r="H37" s="137"/>
      <c r="I37" s="135"/>
      <c r="J37" s="136"/>
      <c r="K37" s="137"/>
      <c r="L37" s="137"/>
      <c r="M37" s="135"/>
      <c r="N37" s="138"/>
      <c r="O37" s="139"/>
      <c r="P37" s="140">
        <v>43479</v>
      </c>
      <c r="Q37" s="142">
        <v>0</v>
      </c>
      <c r="R37" s="143" t="s">
        <v>569</v>
      </c>
      <c r="S37" s="219">
        <v>0</v>
      </c>
      <c r="T37" s="229">
        <v>431</v>
      </c>
      <c r="U37" s="235">
        <v>0.15</v>
      </c>
      <c r="V37" s="251"/>
      <c r="W37" s="236" t="s">
        <v>561</v>
      </c>
      <c r="X37" s="214">
        <f>IF(E37="","",WEEKNUM(E37))</f>
        <v>45</v>
      </c>
      <c r="Y37" s="103"/>
      <c r="Z37" s="103"/>
      <c r="AA37" s="103"/>
      <c r="AB37" s="103"/>
      <c r="AC37" s="103"/>
      <c r="AD37" s="103"/>
      <c r="AE37" s="103"/>
      <c r="AF37" s="103"/>
    </row>
    <row r="38" spans="1:32" ht="32.450000000000003" customHeight="1" x14ac:dyDescent="0.25">
      <c r="A38" s="169" t="s">
        <v>494</v>
      </c>
      <c r="B38" s="170" t="s">
        <v>472</v>
      </c>
      <c r="C38" s="171" t="s">
        <v>64</v>
      </c>
      <c r="D38" s="134">
        <v>43370</v>
      </c>
      <c r="E38" s="135">
        <v>43370</v>
      </c>
      <c r="F38" s="136"/>
      <c r="G38" s="137"/>
      <c r="H38" s="137"/>
      <c r="I38" s="135"/>
      <c r="J38" s="136"/>
      <c r="K38" s="137"/>
      <c r="L38" s="137"/>
      <c r="M38" s="135"/>
      <c r="N38" s="138"/>
      <c r="O38" s="139"/>
      <c r="P38" s="178">
        <v>43370</v>
      </c>
      <c r="Q38" s="142">
        <v>0</v>
      </c>
      <c r="R38" s="143" t="s">
        <v>571</v>
      </c>
      <c r="S38" s="219">
        <v>0</v>
      </c>
      <c r="T38" s="229">
        <v>2909</v>
      </c>
      <c r="U38" s="235">
        <v>8.57</v>
      </c>
      <c r="V38" s="251"/>
      <c r="W38" s="236" t="s">
        <v>561</v>
      </c>
      <c r="X38" s="214">
        <f>IF(E38="","",WEEKNUM(E38))</f>
        <v>39</v>
      </c>
      <c r="Y38" s="103"/>
      <c r="Z38" s="103"/>
      <c r="AA38" s="103"/>
      <c r="AB38" s="103"/>
      <c r="AC38" s="103"/>
      <c r="AD38" s="103"/>
      <c r="AE38" s="103"/>
      <c r="AF38" s="103"/>
    </row>
    <row r="39" spans="1:32" ht="32.450000000000003" customHeight="1" x14ac:dyDescent="0.25">
      <c r="A39" s="169" t="s">
        <v>462</v>
      </c>
      <c r="B39" s="170" t="s">
        <v>495</v>
      </c>
      <c r="C39" s="171" t="s">
        <v>72</v>
      </c>
      <c r="D39" s="134">
        <v>43368</v>
      </c>
      <c r="E39" s="172">
        <v>43370</v>
      </c>
      <c r="F39" s="136"/>
      <c r="G39" s="137"/>
      <c r="H39" s="137"/>
      <c r="I39" s="135"/>
      <c r="J39" s="136"/>
      <c r="K39" s="137"/>
      <c r="L39" s="137"/>
      <c r="M39" s="135"/>
      <c r="N39" s="138"/>
      <c r="O39" s="139"/>
      <c r="P39" s="140">
        <v>43371</v>
      </c>
      <c r="Q39" s="142"/>
      <c r="R39" s="143" t="s">
        <v>570</v>
      </c>
      <c r="S39" s="219">
        <v>0</v>
      </c>
      <c r="T39" s="229">
        <v>740.4</v>
      </c>
      <c r="U39" s="235">
        <v>1.38</v>
      </c>
      <c r="V39" s="251"/>
      <c r="W39" s="236" t="s">
        <v>561</v>
      </c>
      <c r="X39" s="214">
        <f>IF(E39="","",WEEKNUM(E39))</f>
        <v>39</v>
      </c>
      <c r="Y39" s="103"/>
      <c r="Z39" s="103"/>
      <c r="AA39" s="103"/>
      <c r="AB39" s="103"/>
      <c r="AC39" s="103"/>
      <c r="AD39" s="103"/>
      <c r="AE39" s="103"/>
      <c r="AF39" s="103"/>
    </row>
    <row r="40" spans="1:32" ht="32.450000000000003" customHeight="1" x14ac:dyDescent="0.25">
      <c r="A40" s="169" t="s">
        <v>471</v>
      </c>
      <c r="B40" s="170" t="s">
        <v>472</v>
      </c>
      <c r="C40" s="171" t="s">
        <v>64</v>
      </c>
      <c r="D40" s="184">
        <v>43368</v>
      </c>
      <c r="E40" s="135">
        <v>43369</v>
      </c>
      <c r="F40" s="136"/>
      <c r="G40" s="137"/>
      <c r="H40" s="137"/>
      <c r="I40" s="135"/>
      <c r="J40" s="136"/>
      <c r="K40" s="137"/>
      <c r="L40" s="137"/>
      <c r="M40" s="135"/>
      <c r="N40" s="138"/>
      <c r="O40" s="139"/>
      <c r="P40" s="140">
        <v>43375</v>
      </c>
      <c r="Q40" s="142">
        <v>0</v>
      </c>
      <c r="R40" s="143" t="s">
        <v>572</v>
      </c>
      <c r="S40" s="219">
        <v>0</v>
      </c>
      <c r="T40" s="229"/>
      <c r="U40" s="235">
        <v>7</v>
      </c>
      <c r="V40" s="251"/>
      <c r="W40" s="236" t="s">
        <v>561</v>
      </c>
      <c r="X40" s="214">
        <f>IF(E40="","",WEEKNUM(E40))</f>
        <v>39</v>
      </c>
      <c r="Y40" s="103"/>
      <c r="Z40" s="103"/>
      <c r="AA40" s="103"/>
      <c r="AB40" s="103"/>
      <c r="AC40" s="103"/>
      <c r="AD40" s="103"/>
      <c r="AE40" s="103"/>
      <c r="AF40" s="103"/>
    </row>
    <row r="41" spans="1:32" ht="32.450000000000003" customHeight="1" x14ac:dyDescent="0.25">
      <c r="A41" s="169" t="s">
        <v>459</v>
      </c>
      <c r="B41" s="170" t="s">
        <v>460</v>
      </c>
      <c r="C41" s="171" t="s">
        <v>72</v>
      </c>
      <c r="D41" s="134">
        <v>43360</v>
      </c>
      <c r="E41" s="135">
        <v>43369</v>
      </c>
      <c r="F41" s="136"/>
      <c r="G41" s="137"/>
      <c r="H41" s="137"/>
      <c r="I41" s="135"/>
      <c r="J41" s="136"/>
      <c r="K41" s="137"/>
      <c r="L41" s="137"/>
      <c r="M41" s="135"/>
      <c r="N41" s="138"/>
      <c r="O41" s="139"/>
      <c r="P41" s="140">
        <v>43369</v>
      </c>
      <c r="Q41" s="142">
        <v>0</v>
      </c>
      <c r="R41" s="143" t="s">
        <v>573</v>
      </c>
      <c r="S41" s="219">
        <v>0</v>
      </c>
      <c r="T41" s="229">
        <v>868.8</v>
      </c>
      <c r="U41" s="235">
        <v>1.76</v>
      </c>
      <c r="V41" s="251"/>
      <c r="W41" s="236" t="s">
        <v>561</v>
      </c>
      <c r="X41" s="222">
        <f>IF(E41="","",WEEKNUM(E41))</f>
        <v>39</v>
      </c>
      <c r="Y41" s="103"/>
      <c r="Z41" s="103"/>
      <c r="AA41" s="103"/>
      <c r="AB41" s="103"/>
      <c r="AC41" s="103"/>
      <c r="AD41" s="103"/>
      <c r="AE41" s="103"/>
      <c r="AF41" s="103"/>
    </row>
    <row r="42" spans="1:32" ht="32.450000000000003" customHeight="1" x14ac:dyDescent="0.25">
      <c r="A42" s="169" t="s">
        <v>455</v>
      </c>
      <c r="B42" s="173" t="s">
        <v>456</v>
      </c>
      <c r="C42" s="171" t="s">
        <v>72</v>
      </c>
      <c r="D42" s="134">
        <v>43367</v>
      </c>
      <c r="E42" s="135">
        <v>43368</v>
      </c>
      <c r="F42" s="136"/>
      <c r="G42" s="137"/>
      <c r="H42" s="137"/>
      <c r="I42" s="135"/>
      <c r="J42" s="136"/>
      <c r="K42" s="137"/>
      <c r="L42" s="137"/>
      <c r="M42" s="135"/>
      <c r="N42" s="138"/>
      <c r="O42" s="139"/>
      <c r="P42" s="140">
        <v>43386</v>
      </c>
      <c r="Q42" s="142"/>
      <c r="R42" s="243" t="s">
        <v>574</v>
      </c>
      <c r="S42" s="219">
        <v>0</v>
      </c>
      <c r="T42" s="229">
        <v>83.69</v>
      </c>
      <c r="U42" s="235">
        <v>0.06</v>
      </c>
      <c r="V42" s="251"/>
      <c r="W42" s="236" t="s">
        <v>561</v>
      </c>
      <c r="X42" s="214">
        <f>IF(E42="","",WEEKNUM(E42))</f>
        <v>39</v>
      </c>
      <c r="Y42" s="103"/>
      <c r="Z42" s="103"/>
      <c r="AA42" s="103"/>
      <c r="AB42" s="103"/>
      <c r="AC42" s="103"/>
      <c r="AD42" s="103"/>
      <c r="AE42" s="103"/>
      <c r="AF42" s="103"/>
    </row>
    <row r="43" spans="1:32" ht="32.450000000000003" customHeight="1" x14ac:dyDescent="0.25">
      <c r="A43" s="169" t="s">
        <v>422</v>
      </c>
      <c r="B43" s="170" t="s">
        <v>418</v>
      </c>
      <c r="C43" s="171" t="s">
        <v>72</v>
      </c>
      <c r="D43" s="134">
        <v>43355</v>
      </c>
      <c r="E43" s="135">
        <v>43367</v>
      </c>
      <c r="F43" s="136"/>
      <c r="G43" s="137"/>
      <c r="H43" s="137"/>
      <c r="I43" s="135"/>
      <c r="J43" s="136"/>
      <c r="K43" s="137"/>
      <c r="L43" s="137"/>
      <c r="M43" s="135"/>
      <c r="N43" s="138"/>
      <c r="O43" s="139"/>
      <c r="P43" s="140">
        <v>43369</v>
      </c>
      <c r="Q43" s="142">
        <v>0</v>
      </c>
      <c r="R43" s="143" t="s">
        <v>407</v>
      </c>
      <c r="S43" s="219">
        <v>0</v>
      </c>
      <c r="T43" s="229">
        <v>576.38</v>
      </c>
      <c r="U43" s="235"/>
      <c r="V43" s="251"/>
      <c r="W43" s="236" t="s">
        <v>561</v>
      </c>
      <c r="X43" s="214">
        <f>IF(E43="","",WEEKNUM(E43))</f>
        <v>39</v>
      </c>
      <c r="Y43" s="103"/>
      <c r="Z43" s="103"/>
      <c r="AA43" s="103"/>
      <c r="AB43" s="103"/>
      <c r="AC43" s="103"/>
      <c r="AD43" s="103"/>
      <c r="AE43" s="103"/>
      <c r="AF43" s="103"/>
    </row>
    <row r="44" spans="1:32" ht="32.450000000000003" customHeight="1" x14ac:dyDescent="0.25">
      <c r="A44" s="169" t="s">
        <v>452</v>
      </c>
      <c r="B44" s="170" t="s">
        <v>450</v>
      </c>
      <c r="C44" s="171" t="s">
        <v>64</v>
      </c>
      <c r="D44" s="134">
        <v>43363</v>
      </c>
      <c r="E44" s="135">
        <v>43364</v>
      </c>
      <c r="F44" s="136"/>
      <c r="G44" s="137"/>
      <c r="H44" s="137"/>
      <c r="I44" s="135"/>
      <c r="J44" s="136"/>
      <c r="K44" s="137"/>
      <c r="L44" s="137"/>
      <c r="M44" s="135"/>
      <c r="N44" s="138"/>
      <c r="O44" s="139"/>
      <c r="P44" s="140">
        <v>43364</v>
      </c>
      <c r="Q44" s="142">
        <v>0</v>
      </c>
      <c r="R44" s="143"/>
      <c r="S44" s="219">
        <v>0</v>
      </c>
      <c r="T44" s="229">
        <v>46.4</v>
      </c>
      <c r="U44" s="235">
        <v>0.06</v>
      </c>
      <c r="V44" s="251"/>
      <c r="W44" s="236" t="s">
        <v>561</v>
      </c>
      <c r="X44" s="214">
        <f>IF(E44="","",WEEKNUM(E44))</f>
        <v>38</v>
      </c>
      <c r="Y44" s="103"/>
      <c r="Z44" s="103"/>
      <c r="AA44" s="103"/>
      <c r="AB44" s="103"/>
      <c r="AC44" s="103"/>
      <c r="AD44" s="103"/>
      <c r="AE44" s="103"/>
      <c r="AF44" s="103"/>
    </row>
    <row r="45" spans="1:32" ht="32.450000000000003" customHeight="1" x14ac:dyDescent="0.25">
      <c r="A45" s="169" t="s">
        <v>448</v>
      </c>
      <c r="B45" s="170" t="s">
        <v>449</v>
      </c>
      <c r="C45" s="171" t="s">
        <v>72</v>
      </c>
      <c r="D45" s="134">
        <v>43357</v>
      </c>
      <c r="E45" s="172">
        <v>43364</v>
      </c>
      <c r="F45" s="136"/>
      <c r="G45" s="137"/>
      <c r="H45" s="137"/>
      <c r="I45" s="135"/>
      <c r="J45" s="136"/>
      <c r="K45" s="137"/>
      <c r="L45" s="137"/>
      <c r="M45" s="135"/>
      <c r="N45" s="138"/>
      <c r="O45" s="139"/>
      <c r="P45" s="140">
        <v>43364</v>
      </c>
      <c r="Q45" s="142">
        <v>0</v>
      </c>
      <c r="R45" s="143"/>
      <c r="S45" s="219">
        <v>0</v>
      </c>
      <c r="T45" s="229">
        <v>14</v>
      </c>
      <c r="U45" s="235">
        <v>0.03</v>
      </c>
      <c r="V45" s="251"/>
      <c r="W45" s="236" t="s">
        <v>561</v>
      </c>
      <c r="X45" s="214">
        <f>IF(E45="","",WEEKNUM(E45))</f>
        <v>38</v>
      </c>
      <c r="Y45" s="103"/>
      <c r="Z45" s="103"/>
      <c r="AA45" s="103"/>
      <c r="AB45" s="103"/>
      <c r="AC45" s="103"/>
      <c r="AD45" s="103"/>
      <c r="AE45" s="103"/>
      <c r="AF45" s="103"/>
    </row>
    <row r="46" spans="1:32" ht="32.450000000000003" customHeight="1" x14ac:dyDescent="0.25">
      <c r="A46" s="169" t="s">
        <v>436</v>
      </c>
      <c r="B46" s="170" t="s">
        <v>437</v>
      </c>
      <c r="C46" s="171" t="s">
        <v>64</v>
      </c>
      <c r="D46" s="134">
        <v>43356</v>
      </c>
      <c r="E46" s="135">
        <v>43364</v>
      </c>
      <c r="F46" s="174"/>
      <c r="G46" s="137"/>
      <c r="H46" s="137"/>
      <c r="I46" s="135"/>
      <c r="J46" s="136"/>
      <c r="K46" s="137"/>
      <c r="L46" s="137"/>
      <c r="M46" s="135"/>
      <c r="N46" s="138"/>
      <c r="O46" s="139"/>
      <c r="P46" s="140">
        <v>43377</v>
      </c>
      <c r="Q46" s="142"/>
      <c r="R46" s="143" t="s">
        <v>428</v>
      </c>
      <c r="S46" s="219">
        <v>0</v>
      </c>
      <c r="T46" s="229">
        <v>149.78</v>
      </c>
      <c r="U46" s="235">
        <v>0.11</v>
      </c>
      <c r="V46" s="251"/>
      <c r="W46" s="236" t="s">
        <v>561</v>
      </c>
      <c r="X46" s="214">
        <f>IF(E46="","",WEEKNUM(E46))</f>
        <v>38</v>
      </c>
      <c r="Y46" s="103"/>
      <c r="Z46" s="103"/>
      <c r="AA46" s="103"/>
      <c r="AB46" s="103"/>
      <c r="AC46" s="103"/>
      <c r="AD46" s="103"/>
      <c r="AE46" s="103"/>
      <c r="AF46" s="103"/>
    </row>
    <row r="47" spans="1:32" ht="32.450000000000003" customHeight="1" x14ac:dyDescent="0.25">
      <c r="A47" s="169" t="s">
        <v>431</v>
      </c>
      <c r="B47" s="170" t="s">
        <v>432</v>
      </c>
      <c r="C47" s="171" t="s">
        <v>64</v>
      </c>
      <c r="D47" s="134">
        <v>43356</v>
      </c>
      <c r="E47" s="135">
        <v>43363</v>
      </c>
      <c r="F47" s="136"/>
      <c r="G47" s="137"/>
      <c r="H47" s="137"/>
      <c r="I47" s="135"/>
      <c r="J47" s="136"/>
      <c r="K47" s="137"/>
      <c r="L47" s="137"/>
      <c r="M47" s="135"/>
      <c r="N47" s="138"/>
      <c r="O47" s="139"/>
      <c r="P47" s="140">
        <v>43360</v>
      </c>
      <c r="Q47" s="142">
        <v>0</v>
      </c>
      <c r="R47" s="143"/>
      <c r="S47" s="219">
        <v>0</v>
      </c>
      <c r="T47" s="229">
        <v>264.83999999999997</v>
      </c>
      <c r="U47" s="233"/>
      <c r="V47" s="252"/>
      <c r="W47" s="234" t="s">
        <v>561</v>
      </c>
      <c r="X47" s="213">
        <f>IF(E47="","",WEEKNUM(E47))</f>
        <v>38</v>
      </c>
      <c r="Y47" s="103"/>
      <c r="Z47" s="103"/>
      <c r="AA47" s="103"/>
      <c r="AB47" s="103"/>
      <c r="AC47" s="103"/>
      <c r="AD47" s="103"/>
      <c r="AE47" s="103"/>
      <c r="AF47" s="103"/>
    </row>
    <row r="48" spans="1:32" ht="32.450000000000003" customHeight="1" x14ac:dyDescent="0.25">
      <c r="A48" s="169" t="s">
        <v>389</v>
      </c>
      <c r="B48" s="170" t="s">
        <v>390</v>
      </c>
      <c r="C48" s="171" t="s">
        <v>72</v>
      </c>
      <c r="D48" s="134">
        <v>43349</v>
      </c>
      <c r="E48" s="135">
        <v>43363</v>
      </c>
      <c r="F48" s="136"/>
      <c r="G48" s="137"/>
      <c r="H48" s="137"/>
      <c r="I48" s="135"/>
      <c r="J48" s="136"/>
      <c r="K48" s="137"/>
      <c r="L48" s="137"/>
      <c r="M48" s="135"/>
      <c r="N48" s="138"/>
      <c r="O48" s="139"/>
      <c r="P48" s="140">
        <v>43364</v>
      </c>
      <c r="Q48" s="142"/>
      <c r="R48" s="143" t="s">
        <v>404</v>
      </c>
      <c r="S48" s="219">
        <v>0</v>
      </c>
      <c r="T48" s="230">
        <v>64</v>
      </c>
      <c r="U48" s="235">
        <v>0.14000000000000001</v>
      </c>
      <c r="V48" s="251"/>
      <c r="W48" s="236" t="s">
        <v>561</v>
      </c>
      <c r="X48" s="222">
        <f>IF(E48="","",WEEKNUM(E48))</f>
        <v>38</v>
      </c>
      <c r="Y48" s="103"/>
      <c r="Z48" s="103"/>
      <c r="AA48" s="103"/>
      <c r="AB48" s="103"/>
      <c r="AC48" s="103"/>
      <c r="AD48" s="103"/>
      <c r="AE48" s="103"/>
      <c r="AF48" s="103"/>
    </row>
    <row r="49" spans="1:32" ht="32.450000000000003" customHeight="1" x14ac:dyDescent="0.25">
      <c r="A49" s="169" t="s">
        <v>408</v>
      </c>
      <c r="B49" s="170" t="s">
        <v>409</v>
      </c>
      <c r="C49" s="171" t="s">
        <v>72</v>
      </c>
      <c r="D49" s="134">
        <v>43351</v>
      </c>
      <c r="E49" s="135">
        <v>43362</v>
      </c>
      <c r="F49" s="136"/>
      <c r="G49" s="137"/>
      <c r="H49" s="137"/>
      <c r="I49" s="135"/>
      <c r="J49" s="136"/>
      <c r="K49" s="137"/>
      <c r="L49" s="137"/>
      <c r="M49" s="135"/>
      <c r="N49" s="138"/>
      <c r="O49" s="139"/>
      <c r="P49" s="140">
        <v>43362</v>
      </c>
      <c r="Q49" s="142">
        <v>0</v>
      </c>
      <c r="R49" s="143" t="s">
        <v>407</v>
      </c>
      <c r="S49" s="219">
        <v>0</v>
      </c>
      <c r="T49" s="231">
        <v>327.58</v>
      </c>
      <c r="U49" s="235"/>
      <c r="V49" s="251"/>
      <c r="W49" s="236" t="s">
        <v>561</v>
      </c>
      <c r="X49" s="214">
        <f>IF(E49="","",WEEKNUM(E49))</f>
        <v>38</v>
      </c>
      <c r="Y49" s="103"/>
      <c r="Z49" s="103"/>
      <c r="AA49" s="103"/>
      <c r="AB49" s="103"/>
      <c r="AC49" s="103"/>
      <c r="AD49" s="103"/>
      <c r="AE49" s="103"/>
      <c r="AF49" s="103"/>
    </row>
    <row r="50" spans="1:32" ht="32.450000000000003" customHeight="1" x14ac:dyDescent="0.25">
      <c r="A50" s="169" t="s">
        <v>441</v>
      </c>
      <c r="B50" s="170" t="s">
        <v>442</v>
      </c>
      <c r="C50" s="171" t="s">
        <v>2</v>
      </c>
      <c r="D50" s="134">
        <v>43357</v>
      </c>
      <c r="E50" s="172">
        <v>43361</v>
      </c>
      <c r="F50" s="136"/>
      <c r="G50" s="137"/>
      <c r="H50" s="137"/>
      <c r="I50" s="135"/>
      <c r="J50" s="136"/>
      <c r="K50" s="137"/>
      <c r="L50" s="137"/>
      <c r="M50" s="135"/>
      <c r="N50" s="138"/>
      <c r="O50" s="139"/>
      <c r="P50" s="140">
        <v>43362</v>
      </c>
      <c r="Q50" s="142"/>
      <c r="R50" s="143"/>
      <c r="S50" s="219">
        <v>4</v>
      </c>
      <c r="T50" s="229">
        <v>610.67999999999995</v>
      </c>
      <c r="U50" s="235">
        <v>1.53</v>
      </c>
      <c r="V50" s="251">
        <v>4</v>
      </c>
      <c r="W50" s="236">
        <v>-2.4699999999999998</v>
      </c>
      <c r="X50" s="222">
        <f>IF(E50="","",WEEKNUM(E50))</f>
        <v>38</v>
      </c>
      <c r="Y50" s="103"/>
      <c r="Z50" s="103"/>
      <c r="AA50" s="103"/>
      <c r="AB50" s="103"/>
      <c r="AC50" s="103"/>
      <c r="AD50" s="103"/>
      <c r="AE50" s="103"/>
      <c r="AF50" s="103"/>
    </row>
    <row r="51" spans="1:32" ht="32.450000000000003" customHeight="1" x14ac:dyDescent="0.25">
      <c r="A51" s="169" t="s">
        <v>413</v>
      </c>
      <c r="B51" s="170" t="s">
        <v>414</v>
      </c>
      <c r="C51" s="171" t="s">
        <v>72</v>
      </c>
      <c r="D51" s="134">
        <v>43354</v>
      </c>
      <c r="E51" s="135">
        <v>43361</v>
      </c>
      <c r="F51" s="136"/>
      <c r="G51" s="137"/>
      <c r="H51" s="137"/>
      <c r="I51" s="135"/>
      <c r="J51" s="136"/>
      <c r="K51" s="137"/>
      <c r="L51" s="137"/>
      <c r="M51" s="135"/>
      <c r="N51" s="138"/>
      <c r="O51" s="139"/>
      <c r="P51" s="140">
        <v>43367</v>
      </c>
      <c r="Q51" s="142">
        <v>0</v>
      </c>
      <c r="R51" s="143" t="s">
        <v>407</v>
      </c>
      <c r="S51" s="219">
        <v>0</v>
      </c>
      <c r="T51" s="229">
        <v>89.61</v>
      </c>
      <c r="U51" s="235"/>
      <c r="V51" s="251"/>
      <c r="W51" s="236" t="s">
        <v>561</v>
      </c>
      <c r="X51" s="214">
        <f>IF(E51="","",WEEKNUM(E51))</f>
        <v>38</v>
      </c>
      <c r="Y51" s="103"/>
      <c r="Z51" s="103"/>
      <c r="AA51" s="103"/>
      <c r="AB51" s="103"/>
      <c r="AC51" s="103"/>
      <c r="AD51" s="103"/>
      <c r="AE51" s="103"/>
      <c r="AF51" s="103"/>
    </row>
    <row r="52" spans="1:32" ht="32.450000000000003" customHeight="1" x14ac:dyDescent="0.25">
      <c r="A52" s="169" t="s">
        <v>433</v>
      </c>
      <c r="B52" s="170" t="s">
        <v>434</v>
      </c>
      <c r="C52" s="171" t="s">
        <v>72</v>
      </c>
      <c r="D52" s="184">
        <v>43353</v>
      </c>
      <c r="E52" s="135">
        <v>43361</v>
      </c>
      <c r="F52" s="136"/>
      <c r="G52" s="137"/>
      <c r="H52" s="137"/>
      <c r="I52" s="135"/>
      <c r="J52" s="136"/>
      <c r="K52" s="137"/>
      <c r="L52" s="137"/>
      <c r="M52" s="135"/>
      <c r="N52" s="138"/>
      <c r="O52" s="139"/>
      <c r="P52" s="140">
        <v>43361</v>
      </c>
      <c r="Q52" s="142">
        <v>0</v>
      </c>
      <c r="R52" s="143" t="s">
        <v>444</v>
      </c>
      <c r="S52" s="219">
        <v>0</v>
      </c>
      <c r="T52" s="229">
        <v>90.09</v>
      </c>
      <c r="U52" s="235"/>
      <c r="V52" s="251"/>
      <c r="W52" s="236" t="s">
        <v>561</v>
      </c>
      <c r="X52" s="222">
        <f>IF(E52="","",WEEKNUM(E52))</f>
        <v>38</v>
      </c>
      <c r="Y52" s="103"/>
      <c r="Z52" s="103"/>
      <c r="AA52" s="103"/>
      <c r="AB52" s="103"/>
      <c r="AC52" s="103"/>
      <c r="AD52" s="103"/>
      <c r="AE52" s="103"/>
      <c r="AF52" s="103"/>
    </row>
    <row r="53" spans="1:32" ht="32.450000000000003" customHeight="1" x14ac:dyDescent="0.25">
      <c r="A53" s="244" t="s">
        <v>410</v>
      </c>
      <c r="B53" s="170" t="s">
        <v>411</v>
      </c>
      <c r="C53" s="171" t="s">
        <v>72</v>
      </c>
      <c r="D53" s="134">
        <v>43355</v>
      </c>
      <c r="E53" s="135">
        <v>43360</v>
      </c>
      <c r="F53" s="136"/>
      <c r="G53" s="137"/>
      <c r="H53" s="153"/>
      <c r="I53" s="154"/>
      <c r="J53" s="136"/>
      <c r="K53" s="137"/>
      <c r="L53" s="137"/>
      <c r="M53" s="135"/>
      <c r="N53" s="138"/>
      <c r="O53" s="139">
        <v>43360</v>
      </c>
      <c r="P53" s="140">
        <v>43361</v>
      </c>
      <c r="Q53" s="142">
        <v>0</v>
      </c>
      <c r="R53" s="143" t="s">
        <v>447</v>
      </c>
      <c r="S53" s="219">
        <v>0</v>
      </c>
      <c r="T53" s="229">
        <v>380.73</v>
      </c>
      <c r="U53" s="235"/>
      <c r="V53" s="251"/>
      <c r="W53" s="236" t="s">
        <v>561</v>
      </c>
      <c r="X53" s="214">
        <f>IF(E53="","",WEEKNUM(E53))</f>
        <v>38</v>
      </c>
      <c r="Y53" s="103"/>
      <c r="Z53" s="103"/>
      <c r="AA53" s="103"/>
      <c r="AB53" s="103"/>
      <c r="AC53" s="103"/>
      <c r="AD53" s="103"/>
      <c r="AE53" s="103"/>
      <c r="AF53" s="103"/>
    </row>
    <row r="54" spans="1:32" ht="32.450000000000003" customHeight="1" x14ac:dyDescent="0.25">
      <c r="A54" s="169" t="s">
        <v>400</v>
      </c>
      <c r="B54" s="170"/>
      <c r="C54" s="171" t="s">
        <v>64</v>
      </c>
      <c r="D54" s="134">
        <v>43354</v>
      </c>
      <c r="E54" s="172">
        <v>43360</v>
      </c>
      <c r="F54" s="136"/>
      <c r="G54" s="137"/>
      <c r="H54" s="137"/>
      <c r="I54" s="135"/>
      <c r="J54" s="136"/>
      <c r="K54" s="137"/>
      <c r="L54" s="137"/>
      <c r="M54" s="135"/>
      <c r="N54" s="138"/>
      <c r="O54" s="139">
        <v>43362</v>
      </c>
      <c r="P54" s="140">
        <v>43361</v>
      </c>
      <c r="Q54" s="142">
        <v>0</v>
      </c>
      <c r="R54" s="143" t="s">
        <v>447</v>
      </c>
      <c r="S54" s="219">
        <v>0</v>
      </c>
      <c r="T54" s="229">
        <v>724.86</v>
      </c>
      <c r="U54" s="233"/>
      <c r="V54" s="252"/>
      <c r="W54" s="234" t="s">
        <v>561</v>
      </c>
      <c r="X54" s="221">
        <f>IF(E54="","",WEEKNUM(E54))</f>
        <v>38</v>
      </c>
      <c r="Y54" s="103"/>
      <c r="Z54" s="103"/>
      <c r="AA54" s="103"/>
      <c r="AB54" s="103"/>
      <c r="AC54" s="103"/>
      <c r="AD54" s="103"/>
      <c r="AE54" s="103"/>
      <c r="AF54" s="103"/>
    </row>
    <row r="55" spans="1:32" ht="32.450000000000003" customHeight="1" x14ac:dyDescent="0.25">
      <c r="A55" s="169" t="s">
        <v>426</v>
      </c>
      <c r="B55" s="170" t="s">
        <v>427</v>
      </c>
      <c r="C55" s="171" t="s">
        <v>72</v>
      </c>
      <c r="D55" s="134">
        <v>43354</v>
      </c>
      <c r="E55" s="135">
        <v>43360</v>
      </c>
      <c r="F55" s="136"/>
      <c r="G55" s="137"/>
      <c r="H55" s="137"/>
      <c r="I55" s="135"/>
      <c r="J55" s="136"/>
      <c r="K55" s="137"/>
      <c r="L55" s="137"/>
      <c r="M55" s="135"/>
      <c r="N55" s="138"/>
      <c r="O55" s="139">
        <v>43362</v>
      </c>
      <c r="P55" s="140">
        <v>43362</v>
      </c>
      <c r="Q55" s="142">
        <v>0</v>
      </c>
      <c r="R55" s="143" t="s">
        <v>404</v>
      </c>
      <c r="S55" s="219">
        <v>0</v>
      </c>
      <c r="T55" s="229">
        <v>244.21</v>
      </c>
      <c r="U55" s="235"/>
      <c r="V55" s="251"/>
      <c r="W55" s="236" t="s">
        <v>561</v>
      </c>
      <c r="X55" s="222">
        <f>IF(E55="","",WEEKNUM(E55))</f>
        <v>38</v>
      </c>
      <c r="Y55" s="103"/>
      <c r="Z55" s="103"/>
      <c r="AA55" s="103"/>
      <c r="AB55" s="103"/>
      <c r="AC55" s="103"/>
      <c r="AD55" s="103"/>
      <c r="AE55" s="103"/>
      <c r="AF55" s="103"/>
    </row>
    <row r="56" spans="1:32" ht="32.450000000000003" customHeight="1" x14ac:dyDescent="0.25">
      <c r="A56" s="169" t="s">
        <v>420</v>
      </c>
      <c r="B56" s="170" t="s">
        <v>421</v>
      </c>
      <c r="C56" s="171" t="s">
        <v>72</v>
      </c>
      <c r="D56" s="134">
        <v>43353</v>
      </c>
      <c r="E56" s="135">
        <v>43360</v>
      </c>
      <c r="F56" s="136"/>
      <c r="G56" s="137"/>
      <c r="H56" s="137"/>
      <c r="I56" s="135"/>
      <c r="J56" s="136"/>
      <c r="K56" s="137"/>
      <c r="L56" s="137"/>
      <c r="M56" s="135"/>
      <c r="N56" s="138"/>
      <c r="O56" s="139">
        <v>43362</v>
      </c>
      <c r="P56" s="140">
        <v>43367</v>
      </c>
      <c r="Q56" s="142">
        <v>0</v>
      </c>
      <c r="R56" s="212" t="s">
        <v>404</v>
      </c>
      <c r="S56" s="219">
        <v>0</v>
      </c>
      <c r="T56" s="229">
        <v>1672.14</v>
      </c>
      <c r="U56" s="235"/>
      <c r="V56" s="251"/>
      <c r="W56" s="236" t="s">
        <v>561</v>
      </c>
      <c r="X56" s="214">
        <f>IF(E56="","",WEEKNUM(E56))</f>
        <v>38</v>
      </c>
      <c r="Y56" s="103"/>
      <c r="Z56" s="103"/>
      <c r="AA56" s="103"/>
      <c r="AB56" s="103"/>
      <c r="AC56" s="103"/>
      <c r="AD56" s="103"/>
      <c r="AE56" s="103"/>
      <c r="AF56" s="103"/>
    </row>
    <row r="57" spans="1:32" ht="32.450000000000003" customHeight="1" x14ac:dyDescent="0.25">
      <c r="A57" s="169" t="s">
        <v>379</v>
      </c>
      <c r="B57" s="170" t="s">
        <v>380</v>
      </c>
      <c r="C57" s="171" t="s">
        <v>72</v>
      </c>
      <c r="D57" s="134">
        <v>43343</v>
      </c>
      <c r="E57" s="135">
        <v>43360</v>
      </c>
      <c r="F57" s="136"/>
      <c r="G57" s="137"/>
      <c r="H57" s="137"/>
      <c r="I57" s="135"/>
      <c r="J57" s="136"/>
      <c r="K57" s="137"/>
      <c r="L57" s="137"/>
      <c r="M57" s="135"/>
      <c r="N57" s="138"/>
      <c r="O57" s="139"/>
      <c r="P57" s="140">
        <v>43362</v>
      </c>
      <c r="Q57" s="142"/>
      <c r="R57" s="143" t="s">
        <v>473</v>
      </c>
      <c r="S57" s="219">
        <v>0</v>
      </c>
      <c r="T57" s="229">
        <v>3512</v>
      </c>
      <c r="U57" s="235">
        <v>3.44</v>
      </c>
      <c r="V57" s="251"/>
      <c r="W57" s="236" t="s">
        <v>561</v>
      </c>
      <c r="X57" s="214">
        <f>IF(E57="","",WEEKNUM(E57))</f>
        <v>38</v>
      </c>
      <c r="Y57" s="103"/>
      <c r="Z57" s="103"/>
      <c r="AA57" s="103"/>
      <c r="AB57" s="103"/>
      <c r="AC57" s="103"/>
      <c r="AD57" s="103"/>
      <c r="AE57" s="103"/>
      <c r="AF57" s="103"/>
    </row>
    <row r="58" spans="1:32" ht="32.450000000000003" customHeight="1" x14ac:dyDescent="0.25">
      <c r="A58" s="169" t="s">
        <v>382</v>
      </c>
      <c r="B58" s="170" t="s">
        <v>383</v>
      </c>
      <c r="C58" s="171" t="s">
        <v>64</v>
      </c>
      <c r="D58" s="134">
        <v>43343</v>
      </c>
      <c r="E58" s="135">
        <v>43356</v>
      </c>
      <c r="F58" s="174"/>
      <c r="G58" s="137"/>
      <c r="H58" s="137"/>
      <c r="I58" s="135"/>
      <c r="J58" s="136"/>
      <c r="K58" s="137"/>
      <c r="L58" s="137"/>
      <c r="M58" s="135"/>
      <c r="N58" s="138"/>
      <c r="O58" s="139"/>
      <c r="P58" s="140">
        <v>43357</v>
      </c>
      <c r="Q58" s="142">
        <v>0</v>
      </c>
      <c r="R58" s="143"/>
      <c r="S58" s="219">
        <v>0</v>
      </c>
      <c r="T58" s="229">
        <v>183.6</v>
      </c>
      <c r="U58" s="235"/>
      <c r="V58" s="251"/>
      <c r="W58" s="236" t="s">
        <v>561</v>
      </c>
      <c r="X58" s="214">
        <f>IF(E58="","",WEEKNUM(E58))</f>
        <v>37</v>
      </c>
      <c r="Y58" s="103"/>
      <c r="Z58" s="103"/>
      <c r="AA58" s="103"/>
      <c r="AB58" s="103"/>
      <c r="AC58" s="103"/>
      <c r="AD58" s="103"/>
      <c r="AE58" s="103"/>
      <c r="AF58" s="103"/>
    </row>
    <row r="59" spans="1:32" ht="32.450000000000003" customHeight="1" x14ac:dyDescent="0.25">
      <c r="A59" s="169" t="s">
        <v>374</v>
      </c>
      <c r="B59" s="170" t="s">
        <v>353</v>
      </c>
      <c r="C59" s="171" t="s">
        <v>72</v>
      </c>
      <c r="D59" s="134">
        <v>43339</v>
      </c>
      <c r="E59" s="135">
        <v>43356</v>
      </c>
      <c r="F59" s="136"/>
      <c r="G59" s="137"/>
      <c r="H59" s="137"/>
      <c r="I59" s="135"/>
      <c r="J59" s="136"/>
      <c r="K59" s="137"/>
      <c r="L59" s="137"/>
      <c r="M59" s="135"/>
      <c r="N59" s="138"/>
      <c r="O59" s="139"/>
      <c r="P59" s="178">
        <v>43360</v>
      </c>
      <c r="Q59" s="142">
        <v>0</v>
      </c>
      <c r="R59" s="143" t="s">
        <v>375</v>
      </c>
      <c r="S59" s="219">
        <v>0</v>
      </c>
      <c r="T59" s="229">
        <v>480</v>
      </c>
      <c r="U59" s="235"/>
      <c r="V59" s="251"/>
      <c r="W59" s="236" t="s">
        <v>561</v>
      </c>
      <c r="X59" s="214">
        <f>IF(E59="","",WEEKNUM(E59))</f>
        <v>37</v>
      </c>
      <c r="Y59" s="103"/>
      <c r="Z59" s="103"/>
      <c r="AA59" s="103"/>
      <c r="AB59" s="103"/>
      <c r="AC59" s="103"/>
      <c r="AD59" s="103"/>
      <c r="AE59" s="103"/>
      <c r="AF59" s="103"/>
    </row>
    <row r="60" spans="1:32" ht="32.450000000000003" customHeight="1" x14ac:dyDescent="0.25">
      <c r="A60" s="169" t="s">
        <v>401</v>
      </c>
      <c r="B60" s="170" t="s">
        <v>402</v>
      </c>
      <c r="C60" s="171" t="s">
        <v>2</v>
      </c>
      <c r="D60" s="134">
        <v>43339</v>
      </c>
      <c r="E60" s="135">
        <v>43355</v>
      </c>
      <c r="F60" s="136"/>
      <c r="G60" s="137"/>
      <c r="H60" s="137"/>
      <c r="I60" s="135"/>
      <c r="J60" s="136"/>
      <c r="K60" s="137"/>
      <c r="L60" s="137"/>
      <c r="M60" s="135"/>
      <c r="N60" s="138"/>
      <c r="O60" s="139"/>
      <c r="P60" s="140">
        <v>43356</v>
      </c>
      <c r="Q60" s="142"/>
      <c r="R60" s="143" t="s">
        <v>403</v>
      </c>
      <c r="S60" s="219">
        <v>0</v>
      </c>
      <c r="T60" s="229">
        <v>5280</v>
      </c>
      <c r="U60" s="235">
        <v>17.88</v>
      </c>
      <c r="V60" s="251"/>
      <c r="W60" s="236" t="s">
        <v>561</v>
      </c>
      <c r="X60" s="214">
        <f>IF(E60="","",WEEKNUM(E60))</f>
        <v>37</v>
      </c>
      <c r="Y60" s="103"/>
      <c r="Z60" s="103"/>
      <c r="AA60" s="103"/>
      <c r="AB60" s="103"/>
      <c r="AC60" s="103"/>
      <c r="AD60" s="103"/>
      <c r="AE60" s="103"/>
      <c r="AF60" s="103"/>
    </row>
    <row r="61" spans="1:32" ht="32.450000000000003" customHeight="1" x14ac:dyDescent="0.25">
      <c r="A61" s="169" t="s">
        <v>388</v>
      </c>
      <c r="B61" s="170" t="s">
        <v>366</v>
      </c>
      <c r="C61" s="171" t="s">
        <v>72</v>
      </c>
      <c r="D61" s="134">
        <v>43348</v>
      </c>
      <c r="E61" s="172">
        <v>43353</v>
      </c>
      <c r="F61" s="136"/>
      <c r="G61" s="137"/>
      <c r="H61" s="137"/>
      <c r="I61" s="135"/>
      <c r="J61" s="136"/>
      <c r="K61" s="137"/>
      <c r="L61" s="137"/>
      <c r="M61" s="135"/>
      <c r="N61" s="195"/>
      <c r="O61" s="196"/>
      <c r="P61" s="140">
        <v>43353</v>
      </c>
      <c r="Q61" s="142"/>
      <c r="R61" s="143"/>
      <c r="S61" s="219">
        <v>0</v>
      </c>
      <c r="T61" s="229">
        <v>791.63</v>
      </c>
      <c r="U61" s="235">
        <v>1.42</v>
      </c>
      <c r="V61" s="251"/>
      <c r="W61" s="236" t="s">
        <v>561</v>
      </c>
      <c r="X61" s="222">
        <f>IF(E61="","",WEEKNUM(E61))</f>
        <v>37</v>
      </c>
      <c r="Y61" s="103"/>
      <c r="Z61" s="103"/>
      <c r="AA61" s="103"/>
      <c r="AB61" s="103"/>
      <c r="AC61" s="103"/>
      <c r="AD61" s="103"/>
      <c r="AE61" s="103"/>
      <c r="AF61" s="103"/>
    </row>
    <row r="62" spans="1:32" ht="32.450000000000003" customHeight="1" x14ac:dyDescent="0.25">
      <c r="A62" s="169" t="s">
        <v>352</v>
      </c>
      <c r="B62" s="170" t="s">
        <v>353</v>
      </c>
      <c r="C62" s="171" t="s">
        <v>72</v>
      </c>
      <c r="D62" s="134">
        <v>43335</v>
      </c>
      <c r="E62" s="135">
        <v>43353</v>
      </c>
      <c r="F62" s="136"/>
      <c r="G62" s="137"/>
      <c r="H62" s="137"/>
      <c r="I62" s="135"/>
      <c r="J62" s="136"/>
      <c r="K62" s="137"/>
      <c r="L62" s="137"/>
      <c r="M62" s="135"/>
      <c r="N62" s="138"/>
      <c r="O62" s="139"/>
      <c r="P62" s="140">
        <v>43357</v>
      </c>
      <c r="Q62" s="142">
        <v>0</v>
      </c>
      <c r="R62" s="143" t="s">
        <v>354</v>
      </c>
      <c r="S62" s="219">
        <f>CEILING(V62,0.5)</f>
        <v>0</v>
      </c>
      <c r="T62" s="229">
        <v>360</v>
      </c>
      <c r="U62" s="235"/>
      <c r="V62" s="251"/>
      <c r="W62" s="236" t="s">
        <v>561</v>
      </c>
      <c r="X62" s="214">
        <f>IF(E62="","",WEEKNUM(E62))</f>
        <v>37</v>
      </c>
      <c r="Y62" s="103"/>
      <c r="Z62" s="103"/>
      <c r="AA62" s="103"/>
      <c r="AB62" s="103"/>
      <c r="AC62" s="103"/>
      <c r="AD62" s="103"/>
      <c r="AE62" s="103"/>
      <c r="AF62" s="103"/>
    </row>
    <row r="63" spans="1:32" ht="32.450000000000003" customHeight="1" x14ac:dyDescent="0.25">
      <c r="A63" s="169" t="s">
        <v>395</v>
      </c>
      <c r="B63" s="170" t="s">
        <v>396</v>
      </c>
      <c r="C63" s="171" t="s">
        <v>72</v>
      </c>
      <c r="D63" s="134">
        <v>43349</v>
      </c>
      <c r="E63" s="135">
        <v>43350</v>
      </c>
      <c r="F63" s="136"/>
      <c r="G63" s="137"/>
      <c r="H63" s="137"/>
      <c r="I63" s="135"/>
      <c r="J63" s="136"/>
      <c r="K63" s="137"/>
      <c r="L63" s="137"/>
      <c r="M63" s="135"/>
      <c r="N63" s="138"/>
      <c r="O63" s="139"/>
      <c r="P63" s="140">
        <v>43350</v>
      </c>
      <c r="Q63" s="142">
        <v>0</v>
      </c>
      <c r="R63" s="143"/>
      <c r="S63" s="219">
        <v>0</v>
      </c>
      <c r="T63" s="229">
        <v>1455.3</v>
      </c>
      <c r="U63" s="235">
        <v>3.4</v>
      </c>
      <c r="V63" s="251"/>
      <c r="W63" s="236" t="s">
        <v>561</v>
      </c>
      <c r="X63" s="222">
        <f>IF(E63="","",WEEKNUM(E63))</f>
        <v>36</v>
      </c>
      <c r="Y63" s="103"/>
      <c r="Z63" s="103"/>
      <c r="AA63" s="103"/>
      <c r="AB63" s="103"/>
      <c r="AC63" s="103"/>
      <c r="AD63" s="103"/>
      <c r="AE63" s="103"/>
      <c r="AF63" s="103"/>
    </row>
    <row r="64" spans="1:32" ht="32.450000000000003" customHeight="1" x14ac:dyDescent="0.25">
      <c r="A64" s="169" t="s">
        <v>344</v>
      </c>
      <c r="B64" s="170" t="s">
        <v>345</v>
      </c>
      <c r="C64" s="171" t="s">
        <v>64</v>
      </c>
      <c r="D64" s="134">
        <v>43335</v>
      </c>
      <c r="E64" s="135">
        <v>43350</v>
      </c>
      <c r="F64" s="136"/>
      <c r="G64" s="137"/>
      <c r="H64" s="137"/>
      <c r="I64" s="135"/>
      <c r="J64" s="136"/>
      <c r="K64" s="137"/>
      <c r="L64" s="137"/>
      <c r="M64" s="135"/>
      <c r="N64" s="138"/>
      <c r="O64" s="139"/>
      <c r="P64" s="140">
        <v>43356</v>
      </c>
      <c r="Q64" s="142"/>
      <c r="R64" s="143"/>
      <c r="S64" s="219">
        <f>CEILING(V64,0.5)</f>
        <v>0</v>
      </c>
      <c r="T64" s="229">
        <v>239.93</v>
      </c>
      <c r="U64" s="235"/>
      <c r="V64" s="251"/>
      <c r="W64" s="236" t="s">
        <v>561</v>
      </c>
      <c r="X64" s="214">
        <f>IF(E64="","",WEEKNUM(E64))</f>
        <v>36</v>
      </c>
      <c r="Y64" s="103"/>
      <c r="Z64" s="103"/>
      <c r="AA64" s="103"/>
      <c r="AB64" s="103"/>
      <c r="AC64" s="103"/>
      <c r="AD64" s="103"/>
      <c r="AE64" s="103"/>
      <c r="AF64" s="103"/>
    </row>
    <row r="65" spans="1:32" ht="32.450000000000003" customHeight="1" x14ac:dyDescent="0.25">
      <c r="A65" s="169" t="s">
        <v>346</v>
      </c>
      <c r="B65" s="170"/>
      <c r="C65" s="171" t="s">
        <v>64</v>
      </c>
      <c r="D65" s="134">
        <v>43335</v>
      </c>
      <c r="E65" s="172">
        <v>43348</v>
      </c>
      <c r="F65" s="136"/>
      <c r="G65" s="137"/>
      <c r="H65" s="137"/>
      <c r="I65" s="135"/>
      <c r="J65" s="136"/>
      <c r="K65" s="137"/>
      <c r="L65" s="137"/>
      <c r="M65" s="135"/>
      <c r="N65" s="138"/>
      <c r="O65" s="139"/>
      <c r="P65" s="140">
        <v>43356</v>
      </c>
      <c r="Q65" s="142">
        <v>0</v>
      </c>
      <c r="R65" s="143" t="s">
        <v>384</v>
      </c>
      <c r="S65" s="219">
        <f>CEILING(V65,0.5)</f>
        <v>0</v>
      </c>
      <c r="T65" s="229">
        <v>3112.2</v>
      </c>
      <c r="U65" s="235"/>
      <c r="V65" s="251"/>
      <c r="W65" s="236" t="s">
        <v>561</v>
      </c>
      <c r="X65" s="214">
        <f>IF(E65="","",WEEKNUM(E65))</f>
        <v>36</v>
      </c>
      <c r="Y65" s="103"/>
      <c r="Z65" s="103"/>
      <c r="AA65" s="103"/>
      <c r="AB65" s="103"/>
      <c r="AC65" s="103"/>
      <c r="AD65" s="103"/>
      <c r="AE65" s="103"/>
      <c r="AF65" s="103"/>
    </row>
    <row r="66" spans="1:32" ht="32.450000000000003" customHeight="1" x14ac:dyDescent="0.25">
      <c r="A66" s="169" t="s">
        <v>342</v>
      </c>
      <c r="B66" s="170" t="s">
        <v>343</v>
      </c>
      <c r="C66" s="171" t="s">
        <v>72</v>
      </c>
      <c r="D66" s="134">
        <v>43335</v>
      </c>
      <c r="E66" s="172">
        <v>43347</v>
      </c>
      <c r="F66" s="136"/>
      <c r="G66" s="137"/>
      <c r="H66" s="137"/>
      <c r="I66" s="135"/>
      <c r="J66" s="136"/>
      <c r="K66" s="137"/>
      <c r="L66" s="137"/>
      <c r="M66" s="135"/>
      <c r="N66" s="138"/>
      <c r="O66" s="139"/>
      <c r="P66" s="140">
        <v>43355</v>
      </c>
      <c r="Q66" s="142"/>
      <c r="R66" s="143"/>
      <c r="S66" s="219">
        <f>CEILING(V66,0.5)</f>
        <v>0</v>
      </c>
      <c r="T66" s="229">
        <v>3726</v>
      </c>
      <c r="U66" s="235">
        <v>13.5</v>
      </c>
      <c r="V66" s="251"/>
      <c r="W66" s="236" t="s">
        <v>561</v>
      </c>
      <c r="X66" s="214">
        <f>IF(E66="","",WEEKNUM(E66))</f>
        <v>36</v>
      </c>
      <c r="Y66" s="103"/>
      <c r="Z66" s="103"/>
      <c r="AA66" s="103"/>
      <c r="AB66" s="103"/>
      <c r="AC66" s="103"/>
      <c r="AD66" s="103"/>
      <c r="AE66" s="103"/>
      <c r="AF66" s="103"/>
    </row>
    <row r="67" spans="1:32" ht="32.450000000000003" customHeight="1" x14ac:dyDescent="0.25">
      <c r="A67" s="169" t="s">
        <v>397</v>
      </c>
      <c r="B67" s="170"/>
      <c r="C67" s="171" t="s">
        <v>64</v>
      </c>
      <c r="D67" s="134"/>
      <c r="E67" s="172">
        <v>43347</v>
      </c>
      <c r="F67" s="136"/>
      <c r="G67" s="137"/>
      <c r="H67" s="137"/>
      <c r="I67" s="135"/>
      <c r="J67" s="136"/>
      <c r="K67" s="137"/>
      <c r="L67" s="137"/>
      <c r="M67" s="135"/>
      <c r="N67" s="138"/>
      <c r="O67" s="139"/>
      <c r="P67" s="178">
        <v>43350</v>
      </c>
      <c r="Q67" s="142">
        <v>0</v>
      </c>
      <c r="R67" s="143"/>
      <c r="S67" s="219">
        <f>CEILING(V67,0.5)</f>
        <v>0</v>
      </c>
      <c r="T67" s="229">
        <v>3819</v>
      </c>
      <c r="U67" s="235"/>
      <c r="V67" s="251"/>
      <c r="W67" s="236" t="s">
        <v>561</v>
      </c>
      <c r="X67" s="214">
        <f>IF(E67="","",WEEKNUM(E67))</f>
        <v>36</v>
      </c>
      <c r="Y67" s="103"/>
      <c r="Z67" s="103"/>
      <c r="AA67" s="103"/>
      <c r="AB67" s="103"/>
      <c r="AC67" s="103"/>
      <c r="AD67" s="103"/>
      <c r="AE67" s="103"/>
      <c r="AF67" s="103"/>
    </row>
    <row r="68" spans="1:32" ht="32.450000000000003" customHeight="1" x14ac:dyDescent="0.25">
      <c r="A68" s="169" t="s">
        <v>370</v>
      </c>
      <c r="B68" s="170" t="s">
        <v>371</v>
      </c>
      <c r="C68" s="171" t="s">
        <v>72</v>
      </c>
      <c r="D68" s="134">
        <v>43341</v>
      </c>
      <c r="E68" s="135">
        <v>43346</v>
      </c>
      <c r="F68" s="136"/>
      <c r="G68" s="137"/>
      <c r="H68" s="137"/>
      <c r="I68" s="135"/>
      <c r="J68" s="136"/>
      <c r="K68" s="137"/>
      <c r="L68" s="137"/>
      <c r="M68" s="135"/>
      <c r="N68" s="138"/>
      <c r="O68" s="139"/>
      <c r="P68" s="140">
        <v>43347</v>
      </c>
      <c r="Q68" s="142"/>
      <c r="R68" s="143"/>
      <c r="S68" s="219">
        <v>0</v>
      </c>
      <c r="T68" s="229">
        <v>102.15</v>
      </c>
      <c r="U68" s="235"/>
      <c r="V68" s="251"/>
      <c r="W68" s="236" t="s">
        <v>561</v>
      </c>
      <c r="X68" s="214">
        <f>IF(E68="","",WEEKNUM(E68))</f>
        <v>36</v>
      </c>
      <c r="Y68" s="103"/>
      <c r="Z68" s="103"/>
      <c r="AA68" s="103"/>
      <c r="AB68" s="103"/>
      <c r="AC68" s="103"/>
      <c r="AD68" s="103"/>
      <c r="AE68" s="103"/>
      <c r="AF68" s="103"/>
    </row>
    <row r="69" spans="1:32" ht="32.450000000000003" customHeight="1" x14ac:dyDescent="0.25">
      <c r="A69" s="169" t="s">
        <v>356</v>
      </c>
      <c r="B69" s="170" t="s">
        <v>357</v>
      </c>
      <c r="C69" s="171" t="s">
        <v>1</v>
      </c>
      <c r="D69" s="134">
        <v>43339</v>
      </c>
      <c r="E69" s="135">
        <v>43343</v>
      </c>
      <c r="F69" s="136"/>
      <c r="G69" s="137"/>
      <c r="H69" s="137"/>
      <c r="I69" s="135"/>
      <c r="J69" s="174"/>
      <c r="K69" s="137"/>
      <c r="L69" s="137"/>
      <c r="M69" s="135"/>
      <c r="N69" s="138"/>
      <c r="O69" s="139"/>
      <c r="P69" s="140">
        <v>43347</v>
      </c>
      <c r="Q69" s="142">
        <v>0</v>
      </c>
      <c r="R69" s="143"/>
      <c r="S69" s="219">
        <f>CEILING(V69,0.5)</f>
        <v>0</v>
      </c>
      <c r="T69" s="229">
        <v>179.7</v>
      </c>
      <c r="U69" s="235"/>
      <c r="V69" s="251"/>
      <c r="W69" s="236" t="s">
        <v>561</v>
      </c>
      <c r="X69" s="214">
        <f>IF(E69="","",WEEKNUM(E69))</f>
        <v>35</v>
      </c>
      <c r="Y69" s="103"/>
      <c r="Z69" s="103"/>
      <c r="AA69" s="103"/>
      <c r="AB69" s="103"/>
      <c r="AC69" s="103"/>
      <c r="AD69" s="103"/>
      <c r="AE69" s="103"/>
      <c r="AF69" s="103"/>
    </row>
    <row r="70" spans="1:32" ht="32.450000000000003" customHeight="1" x14ac:dyDescent="0.25">
      <c r="A70" s="169" t="s">
        <v>376</v>
      </c>
      <c r="B70" s="170" t="s">
        <v>298</v>
      </c>
      <c r="C70" s="171" t="s">
        <v>299</v>
      </c>
      <c r="D70" s="134">
        <v>43322</v>
      </c>
      <c r="E70" s="172">
        <v>43341</v>
      </c>
      <c r="F70" s="136"/>
      <c r="G70" s="137"/>
      <c r="H70" s="137"/>
      <c r="I70" s="135"/>
      <c r="J70" s="136"/>
      <c r="K70" s="137"/>
      <c r="L70" s="137"/>
      <c r="M70" s="135"/>
      <c r="N70" s="138"/>
      <c r="O70" s="139"/>
      <c r="P70" s="140">
        <v>43347</v>
      </c>
      <c r="Q70" s="142"/>
      <c r="R70" s="143" t="s">
        <v>362</v>
      </c>
      <c r="S70" s="219">
        <f>CEILING(V70,0.5)</f>
        <v>0</v>
      </c>
      <c r="T70" s="229">
        <v>114.39</v>
      </c>
      <c r="U70" s="235"/>
      <c r="V70" s="251"/>
      <c r="W70" s="236" t="s">
        <v>561</v>
      </c>
      <c r="X70" s="214">
        <f>IF(E70="","",WEEKNUM(E70))</f>
        <v>35</v>
      </c>
      <c r="Y70" s="103"/>
      <c r="Z70" s="103"/>
      <c r="AA70" s="103"/>
      <c r="AB70" s="103"/>
      <c r="AC70" s="103"/>
      <c r="AD70" s="103"/>
      <c r="AE70" s="103"/>
      <c r="AF70" s="103"/>
    </row>
    <row r="71" spans="1:32" ht="32.450000000000003" customHeight="1" x14ac:dyDescent="0.25">
      <c r="A71" s="244" t="s">
        <v>333</v>
      </c>
      <c r="B71" s="170" t="s">
        <v>334</v>
      </c>
      <c r="C71" s="171" t="s">
        <v>72</v>
      </c>
      <c r="D71" s="134">
        <v>43328</v>
      </c>
      <c r="E71" s="135">
        <v>43336</v>
      </c>
      <c r="F71" s="136">
        <v>43371</v>
      </c>
      <c r="G71" s="137"/>
      <c r="H71" s="137">
        <v>43380</v>
      </c>
      <c r="I71" s="135"/>
      <c r="J71" s="136">
        <v>43380</v>
      </c>
      <c r="K71" s="137"/>
      <c r="L71" s="137"/>
      <c r="M71" s="135"/>
      <c r="N71" s="138"/>
      <c r="O71" s="139"/>
      <c r="P71" s="178">
        <v>43382</v>
      </c>
      <c r="Q71" s="142"/>
      <c r="R71" s="143" t="s">
        <v>335</v>
      </c>
      <c r="S71" s="219">
        <f>CEILING(V71,0.5)</f>
        <v>0</v>
      </c>
      <c r="T71" s="230">
        <v>165.29</v>
      </c>
      <c r="U71" s="235"/>
      <c r="V71" s="251"/>
      <c r="W71" s="236" t="s">
        <v>561</v>
      </c>
      <c r="X71" s="214">
        <f>IF(E71="","",WEEKNUM(E71))</f>
        <v>34</v>
      </c>
      <c r="Y71" s="103"/>
      <c r="Z71" s="103"/>
      <c r="AA71" s="103"/>
      <c r="AB71" s="103"/>
      <c r="AC71" s="103"/>
      <c r="AD71" s="103"/>
      <c r="AE71" s="103"/>
      <c r="AF71" s="103"/>
    </row>
    <row r="72" spans="1:32" ht="32.450000000000003" customHeight="1" x14ac:dyDescent="0.25">
      <c r="A72" s="169" t="s">
        <v>303</v>
      </c>
      <c r="B72" s="170" t="s">
        <v>304</v>
      </c>
      <c r="C72" s="171" t="s">
        <v>2</v>
      </c>
      <c r="D72" s="134">
        <v>43326</v>
      </c>
      <c r="E72" s="135">
        <v>43334</v>
      </c>
      <c r="F72" s="136"/>
      <c r="G72" s="137"/>
      <c r="H72" s="137"/>
      <c r="I72" s="135"/>
      <c r="J72" s="136"/>
      <c r="K72" s="137"/>
      <c r="L72" s="137"/>
      <c r="M72" s="135"/>
      <c r="N72" s="138"/>
      <c r="O72" s="139"/>
      <c r="P72" s="140">
        <v>43336</v>
      </c>
      <c r="Q72" s="183"/>
      <c r="R72" s="185" t="s">
        <v>305</v>
      </c>
      <c r="S72" s="219">
        <f>CEILING(V72,0.5)</f>
        <v>0</v>
      </c>
      <c r="T72" s="229">
        <v>2445.0700000000002</v>
      </c>
      <c r="U72" s="235"/>
      <c r="V72" s="251"/>
      <c r="W72" s="236" t="s">
        <v>561</v>
      </c>
      <c r="X72" s="214">
        <f>IF(E72="","",WEEKNUM(E72))</f>
        <v>34</v>
      </c>
      <c r="Y72" s="103"/>
      <c r="Z72" s="103"/>
      <c r="AA72" s="103"/>
      <c r="AB72" s="103"/>
      <c r="AC72" s="103"/>
      <c r="AD72" s="103"/>
      <c r="AE72" s="103"/>
      <c r="AF72" s="103"/>
    </row>
    <row r="73" spans="1:32" ht="32.450000000000003" customHeight="1" x14ac:dyDescent="0.25">
      <c r="A73" s="169" t="s">
        <v>337</v>
      </c>
      <c r="B73" s="170" t="s">
        <v>338</v>
      </c>
      <c r="C73" s="171" t="s">
        <v>64</v>
      </c>
      <c r="D73" s="134">
        <v>43328</v>
      </c>
      <c r="E73" s="172">
        <v>43333</v>
      </c>
      <c r="F73" s="136"/>
      <c r="G73" s="137"/>
      <c r="H73" s="137"/>
      <c r="I73" s="135"/>
      <c r="J73" s="136"/>
      <c r="K73" s="137"/>
      <c r="L73" s="137"/>
      <c r="M73" s="135"/>
      <c r="N73" s="138"/>
      <c r="O73" s="139"/>
      <c r="P73" s="140">
        <v>43333</v>
      </c>
      <c r="Q73" s="142"/>
      <c r="R73" s="143"/>
      <c r="S73" s="219">
        <f>CEILING(V73,0.5)</f>
        <v>0</v>
      </c>
      <c r="T73" s="229">
        <v>415</v>
      </c>
      <c r="U73" s="235"/>
      <c r="V73" s="251"/>
      <c r="W73" s="236" t="s">
        <v>561</v>
      </c>
      <c r="X73" s="214">
        <f>IF(E73="","",WEEKNUM(E73))</f>
        <v>34</v>
      </c>
      <c r="Y73" s="103"/>
      <c r="Z73" s="103"/>
      <c r="AA73" s="103"/>
      <c r="AB73" s="103"/>
      <c r="AC73" s="103"/>
      <c r="AD73" s="103"/>
      <c r="AE73" s="103"/>
      <c r="AF73" s="103"/>
    </row>
    <row r="74" spans="1:32" ht="32.450000000000003" customHeight="1" x14ac:dyDescent="0.25">
      <c r="A74" s="169" t="s">
        <v>326</v>
      </c>
      <c r="B74" s="170" t="s">
        <v>327</v>
      </c>
      <c r="C74" s="171" t="s">
        <v>72</v>
      </c>
      <c r="D74" s="134">
        <v>43326</v>
      </c>
      <c r="E74" s="135">
        <v>43333</v>
      </c>
      <c r="F74" s="174"/>
      <c r="G74" s="137"/>
      <c r="H74" s="137"/>
      <c r="I74" s="135"/>
      <c r="J74" s="136"/>
      <c r="K74" s="137"/>
      <c r="L74" s="137"/>
      <c r="M74" s="135"/>
      <c r="N74" s="138"/>
      <c r="O74" s="139"/>
      <c r="P74" s="140">
        <v>43336</v>
      </c>
      <c r="Q74" s="183"/>
      <c r="R74" s="143"/>
      <c r="S74" s="219">
        <f>CEILING(V74,0.5)</f>
        <v>0.5</v>
      </c>
      <c r="T74" s="229">
        <v>75</v>
      </c>
      <c r="U74" s="235"/>
      <c r="V74" s="251">
        <v>0.1</v>
      </c>
      <c r="W74" s="236">
        <v>-0.1</v>
      </c>
      <c r="X74" s="214">
        <f>IF(E74="","",WEEKNUM(E74))</f>
        <v>34</v>
      </c>
      <c r="Y74" s="103"/>
      <c r="Z74" s="103"/>
      <c r="AA74" s="103"/>
      <c r="AB74" s="103"/>
      <c r="AC74" s="103"/>
      <c r="AD74" s="103"/>
      <c r="AE74" s="103"/>
      <c r="AF74" s="103"/>
    </row>
    <row r="75" spans="1:32" ht="32.450000000000003" customHeight="1" x14ac:dyDescent="0.25">
      <c r="A75" s="169" t="s">
        <v>295</v>
      </c>
      <c r="B75" s="132" t="s">
        <v>296</v>
      </c>
      <c r="C75" s="171" t="s">
        <v>64</v>
      </c>
      <c r="D75" s="134">
        <v>43325</v>
      </c>
      <c r="E75" s="135">
        <v>43333</v>
      </c>
      <c r="F75" s="136"/>
      <c r="G75" s="137"/>
      <c r="H75" s="137"/>
      <c r="I75" s="135"/>
      <c r="J75" s="136"/>
      <c r="K75" s="137"/>
      <c r="L75" s="137"/>
      <c r="M75" s="135"/>
      <c r="N75" s="138"/>
      <c r="O75" s="139"/>
      <c r="P75" s="140">
        <v>43334</v>
      </c>
      <c r="Q75" s="142">
        <v>0</v>
      </c>
      <c r="R75" s="143" t="s">
        <v>365</v>
      </c>
      <c r="S75" s="219">
        <f>CEILING(V75,0.5)</f>
        <v>0</v>
      </c>
      <c r="T75" s="229">
        <v>40</v>
      </c>
      <c r="U75" s="235"/>
      <c r="V75" s="251"/>
      <c r="W75" s="236" t="s">
        <v>561</v>
      </c>
      <c r="X75" s="214">
        <f>IF(E75="","",WEEKNUM(E75))</f>
        <v>34</v>
      </c>
      <c r="Y75" s="103"/>
      <c r="Z75" s="103"/>
      <c r="AA75" s="103"/>
      <c r="AB75" s="103"/>
      <c r="AC75" s="103"/>
      <c r="AD75" s="103"/>
      <c r="AE75" s="103"/>
      <c r="AF75" s="103"/>
    </row>
    <row r="76" spans="1:32" ht="32.450000000000003" customHeight="1" x14ac:dyDescent="0.25">
      <c r="A76" s="169" t="s">
        <v>36</v>
      </c>
      <c r="B76" s="170" t="s">
        <v>35</v>
      </c>
      <c r="C76" s="171" t="s">
        <v>1</v>
      </c>
      <c r="D76" s="134">
        <v>43080</v>
      </c>
      <c r="E76" s="135">
        <v>43332</v>
      </c>
      <c r="F76" s="136">
        <v>43325</v>
      </c>
      <c r="G76" s="137"/>
      <c r="H76" s="137"/>
      <c r="I76" s="135"/>
      <c r="J76" s="136"/>
      <c r="K76" s="137"/>
      <c r="L76" s="137"/>
      <c r="M76" s="135"/>
      <c r="N76" s="138"/>
      <c r="O76" s="139"/>
      <c r="P76" s="140">
        <v>43250</v>
      </c>
      <c r="Q76" s="142"/>
      <c r="R76" s="143" t="s">
        <v>300</v>
      </c>
      <c r="S76" s="219">
        <f>CEILING(V76,0.5)</f>
        <v>0</v>
      </c>
      <c r="T76" s="229">
        <v>18016</v>
      </c>
      <c r="U76" s="235"/>
      <c r="V76" s="251"/>
      <c r="W76" s="236" t="s">
        <v>561</v>
      </c>
      <c r="X76" s="214">
        <f>IF(E76="","",WEEKNUM(E76))</f>
        <v>34</v>
      </c>
      <c r="Y76" s="103"/>
      <c r="Z76" s="103"/>
      <c r="AA76" s="103"/>
      <c r="AB76" s="103"/>
      <c r="AC76" s="103"/>
      <c r="AD76" s="103"/>
      <c r="AE76" s="103"/>
      <c r="AF76" s="103"/>
    </row>
    <row r="77" spans="1:32" ht="32.450000000000003" customHeight="1" x14ac:dyDescent="0.25">
      <c r="A77" s="169" t="s">
        <v>314</v>
      </c>
      <c r="B77" s="170" t="s">
        <v>315</v>
      </c>
      <c r="C77" s="171" t="s">
        <v>2</v>
      </c>
      <c r="D77" s="134">
        <v>43327</v>
      </c>
      <c r="E77" s="135">
        <v>43328</v>
      </c>
      <c r="F77" s="136"/>
      <c r="G77" s="137"/>
      <c r="H77" s="137"/>
      <c r="I77" s="135"/>
      <c r="J77" s="136"/>
      <c r="K77" s="137"/>
      <c r="L77" s="137"/>
      <c r="M77" s="135"/>
      <c r="N77" s="138"/>
      <c r="O77" s="139"/>
      <c r="P77" s="140">
        <v>43328</v>
      </c>
      <c r="Q77" s="142">
        <v>0</v>
      </c>
      <c r="R77" s="143" t="s">
        <v>308</v>
      </c>
      <c r="S77" s="219">
        <f>CEILING(V77,0.5)</f>
        <v>0</v>
      </c>
      <c r="T77" s="229">
        <v>289.26</v>
      </c>
      <c r="U77" s="235"/>
      <c r="V77" s="251"/>
      <c r="W77" s="236" t="s">
        <v>561</v>
      </c>
      <c r="X77" s="214">
        <f>IF(E77="","",WEEKNUM(E77))</f>
        <v>33</v>
      </c>
      <c r="Y77" s="103"/>
      <c r="Z77" s="103"/>
      <c r="AA77" s="103"/>
      <c r="AB77" s="103"/>
      <c r="AC77" s="103"/>
      <c r="AD77" s="103"/>
      <c r="AE77" s="103"/>
      <c r="AF77" s="103"/>
    </row>
    <row r="78" spans="1:32" ht="32.450000000000003" customHeight="1" x14ac:dyDescent="0.25">
      <c r="A78" s="169" t="s">
        <v>318</v>
      </c>
      <c r="B78" s="170"/>
      <c r="C78" s="171" t="s">
        <v>72</v>
      </c>
      <c r="D78" s="134">
        <v>43326</v>
      </c>
      <c r="E78" s="172">
        <v>43328</v>
      </c>
      <c r="F78" s="136"/>
      <c r="G78" s="137"/>
      <c r="H78" s="137"/>
      <c r="I78" s="135"/>
      <c r="J78" s="136"/>
      <c r="K78" s="137"/>
      <c r="L78" s="137"/>
      <c r="M78" s="135"/>
      <c r="N78" s="138"/>
      <c r="O78" s="139"/>
      <c r="P78" s="178">
        <v>43328</v>
      </c>
      <c r="Q78" s="142">
        <v>0</v>
      </c>
      <c r="R78" s="143" t="s">
        <v>319</v>
      </c>
      <c r="S78" s="219">
        <f>CEILING(V78,0.5)</f>
        <v>0</v>
      </c>
      <c r="T78" s="229">
        <v>900</v>
      </c>
      <c r="U78" s="235"/>
      <c r="V78" s="251"/>
      <c r="W78" s="236" t="s">
        <v>561</v>
      </c>
      <c r="X78" s="214">
        <f>IF(E78="","",WEEKNUM(E78))</f>
        <v>33</v>
      </c>
      <c r="Y78" s="103"/>
      <c r="Z78" s="103"/>
      <c r="AA78" s="103"/>
      <c r="AB78" s="103"/>
      <c r="AC78" s="103"/>
      <c r="AD78" s="103"/>
      <c r="AE78" s="103"/>
      <c r="AF78" s="103"/>
    </row>
    <row r="79" spans="1:32" ht="32.450000000000003" customHeight="1" x14ac:dyDescent="0.25">
      <c r="A79" s="169" t="s">
        <v>311</v>
      </c>
      <c r="B79" s="170" t="s">
        <v>312</v>
      </c>
      <c r="C79" s="171" t="s">
        <v>1</v>
      </c>
      <c r="D79" s="134">
        <v>43325</v>
      </c>
      <c r="E79" s="135">
        <v>43328</v>
      </c>
      <c r="F79" s="136"/>
      <c r="G79" s="137"/>
      <c r="H79" s="137"/>
      <c r="I79" s="135"/>
      <c r="J79" s="136"/>
      <c r="K79" s="137"/>
      <c r="L79" s="137"/>
      <c r="M79" s="135"/>
      <c r="N79" s="138"/>
      <c r="O79" s="139"/>
      <c r="P79" s="140">
        <v>43328</v>
      </c>
      <c r="Q79" s="142">
        <v>0</v>
      </c>
      <c r="R79" s="143" t="s">
        <v>313</v>
      </c>
      <c r="S79" s="219">
        <f>CEILING(V79,0.5)</f>
        <v>0</v>
      </c>
      <c r="T79" s="229">
        <v>70</v>
      </c>
      <c r="U79" s="235"/>
      <c r="V79" s="251"/>
      <c r="W79" s="236" t="s">
        <v>561</v>
      </c>
      <c r="X79" s="214">
        <f>IF(E79="","",WEEKNUM(E79))</f>
        <v>33</v>
      </c>
      <c r="Y79" s="103"/>
      <c r="Z79" s="103"/>
      <c r="AA79" s="103"/>
      <c r="AB79" s="103"/>
      <c r="AC79" s="103"/>
      <c r="AD79" s="103"/>
      <c r="AE79" s="103"/>
      <c r="AF79" s="103"/>
    </row>
    <row r="80" spans="1:32" ht="32.450000000000003" customHeight="1" x14ac:dyDescent="0.25">
      <c r="A80" s="169" t="s">
        <v>272</v>
      </c>
      <c r="B80" s="170" t="s">
        <v>273</v>
      </c>
      <c r="C80" s="171" t="s">
        <v>124</v>
      </c>
      <c r="D80" s="134">
        <v>43312</v>
      </c>
      <c r="E80" s="172">
        <v>43328</v>
      </c>
      <c r="F80" s="136"/>
      <c r="G80" s="137"/>
      <c r="H80" s="137"/>
      <c r="I80" s="135"/>
      <c r="J80" s="136"/>
      <c r="K80" s="137"/>
      <c r="L80" s="137"/>
      <c r="M80" s="135"/>
      <c r="N80" s="138"/>
      <c r="O80" s="139"/>
      <c r="P80" s="178">
        <v>43333</v>
      </c>
      <c r="Q80" s="142"/>
      <c r="R80" s="143" t="s">
        <v>306</v>
      </c>
      <c r="S80" s="219">
        <f>CEILING(V80,0.5)</f>
        <v>0</v>
      </c>
      <c r="T80" s="229">
        <v>100</v>
      </c>
      <c r="U80" s="235"/>
      <c r="V80" s="251"/>
      <c r="W80" s="236" t="s">
        <v>561</v>
      </c>
      <c r="X80" s="214">
        <f>IF(E80="","",WEEKNUM(E80))</f>
        <v>33</v>
      </c>
      <c r="Y80" s="103"/>
      <c r="Z80" s="103"/>
      <c r="AA80" s="103"/>
      <c r="AB80" s="103"/>
      <c r="AC80" s="103"/>
      <c r="AD80" s="103"/>
      <c r="AE80" s="103"/>
      <c r="AF80" s="103"/>
    </row>
    <row r="81" spans="1:32" ht="32.450000000000003" customHeight="1" x14ac:dyDescent="0.25">
      <c r="A81" s="169" t="s">
        <v>292</v>
      </c>
      <c r="B81" s="170" t="s">
        <v>293</v>
      </c>
      <c r="C81" s="171" t="s">
        <v>2</v>
      </c>
      <c r="D81" s="134">
        <v>43325</v>
      </c>
      <c r="E81" s="172">
        <v>43327</v>
      </c>
      <c r="F81" s="136"/>
      <c r="G81" s="137"/>
      <c r="H81" s="137"/>
      <c r="I81" s="135"/>
      <c r="J81" s="174"/>
      <c r="K81" s="137"/>
      <c r="L81" s="137"/>
      <c r="M81" s="135"/>
      <c r="N81" s="138"/>
      <c r="O81" s="139"/>
      <c r="P81" s="140">
        <v>43327</v>
      </c>
      <c r="Q81" s="142"/>
      <c r="R81" s="143" t="s">
        <v>294</v>
      </c>
      <c r="S81" s="219">
        <f>CEILING(V81,0.5)</f>
        <v>0</v>
      </c>
      <c r="T81" s="229">
        <v>50</v>
      </c>
      <c r="U81" s="235"/>
      <c r="V81" s="251"/>
      <c r="W81" s="236" t="s">
        <v>561</v>
      </c>
      <c r="X81" s="214">
        <f>IF(E81="","",WEEKNUM(E81))</f>
        <v>33</v>
      </c>
      <c r="Y81" s="103"/>
      <c r="Z81" s="103"/>
      <c r="AA81" s="103"/>
      <c r="AB81" s="103"/>
      <c r="AC81" s="103"/>
      <c r="AD81" s="103"/>
      <c r="AE81" s="103"/>
      <c r="AF81" s="103"/>
    </row>
    <row r="82" spans="1:32" ht="32.450000000000003" customHeight="1" x14ac:dyDescent="0.25">
      <c r="A82" s="179" t="s">
        <v>260</v>
      </c>
      <c r="B82" s="170" t="s">
        <v>261</v>
      </c>
      <c r="C82" s="180" t="s">
        <v>48</v>
      </c>
      <c r="D82" s="144">
        <v>43290</v>
      </c>
      <c r="E82" s="182">
        <v>43321</v>
      </c>
      <c r="F82" s="146"/>
      <c r="G82" s="147"/>
      <c r="H82" s="148"/>
      <c r="I82" s="149"/>
      <c r="J82" s="146"/>
      <c r="K82" s="147"/>
      <c r="L82" s="147"/>
      <c r="M82" s="145"/>
      <c r="N82" s="150"/>
      <c r="O82" s="151"/>
      <c r="P82" s="152">
        <v>43329</v>
      </c>
      <c r="Q82" s="142"/>
      <c r="R82" s="143" t="s">
        <v>280</v>
      </c>
      <c r="S82" s="219">
        <f>CEILING(V82,0.5)</f>
        <v>0</v>
      </c>
      <c r="T82" s="229">
        <v>4375</v>
      </c>
      <c r="U82" s="235"/>
      <c r="V82" s="251"/>
      <c r="W82" s="236" t="s">
        <v>561</v>
      </c>
      <c r="X82" s="214">
        <f>IF(E82="","",WEEKNUM(E82))</f>
        <v>32</v>
      </c>
      <c r="Y82" s="103"/>
      <c r="Z82" s="103"/>
      <c r="AA82" s="103"/>
      <c r="AB82" s="103"/>
      <c r="AC82" s="103"/>
      <c r="AD82" s="103"/>
      <c r="AE82" s="103"/>
      <c r="AF82" s="103"/>
    </row>
    <row r="83" spans="1:32" ht="32.450000000000003" customHeight="1" x14ac:dyDescent="0.25">
      <c r="A83" s="169" t="s">
        <v>276</v>
      </c>
      <c r="B83" s="170" t="s">
        <v>277</v>
      </c>
      <c r="C83" s="171" t="s">
        <v>2</v>
      </c>
      <c r="D83" s="184">
        <v>43311</v>
      </c>
      <c r="E83" s="135">
        <v>43315</v>
      </c>
      <c r="F83" s="136"/>
      <c r="G83" s="137"/>
      <c r="H83" s="137"/>
      <c r="I83" s="135"/>
      <c r="J83" s="136"/>
      <c r="K83" s="137"/>
      <c r="L83" s="137"/>
      <c r="M83" s="135"/>
      <c r="N83" s="138"/>
      <c r="O83" s="139"/>
      <c r="P83" s="140">
        <v>43316</v>
      </c>
      <c r="Q83" s="142"/>
      <c r="R83" s="143"/>
      <c r="S83" s="219">
        <f>CEILING(V83,0.5)</f>
        <v>0</v>
      </c>
      <c r="T83" s="229">
        <v>159.38</v>
      </c>
      <c r="U83" s="235"/>
      <c r="V83" s="251"/>
      <c r="W83" s="236" t="s">
        <v>561</v>
      </c>
      <c r="X83" s="214">
        <f>IF(E83="","",WEEKNUM(E83))</f>
        <v>31</v>
      </c>
      <c r="Y83" s="103"/>
      <c r="Z83" s="103"/>
      <c r="AA83" s="103"/>
      <c r="AB83" s="103"/>
      <c r="AC83" s="103"/>
      <c r="AD83" s="103"/>
      <c r="AE83" s="103"/>
      <c r="AF83" s="103"/>
    </row>
    <row r="84" spans="1:32" ht="32.450000000000003" customHeight="1" x14ac:dyDescent="0.25">
      <c r="A84" s="169" t="s">
        <v>258</v>
      </c>
      <c r="B84" s="170" t="s">
        <v>259</v>
      </c>
      <c r="C84" s="171" t="s">
        <v>64</v>
      </c>
      <c r="D84" s="134">
        <v>43299</v>
      </c>
      <c r="E84" s="172">
        <v>43307</v>
      </c>
      <c r="F84" s="136"/>
      <c r="G84" s="137"/>
      <c r="H84" s="137"/>
      <c r="I84" s="135"/>
      <c r="J84" s="136"/>
      <c r="K84" s="137"/>
      <c r="L84" s="137"/>
      <c r="M84" s="135"/>
      <c r="N84" s="138"/>
      <c r="O84" s="139">
        <v>43314</v>
      </c>
      <c r="P84" s="178">
        <v>43314</v>
      </c>
      <c r="Q84" s="142"/>
      <c r="R84" s="143" t="s">
        <v>176</v>
      </c>
      <c r="S84" s="219">
        <f>CEILING(V84,0.5)</f>
        <v>0</v>
      </c>
      <c r="T84" s="229">
        <v>2259.3000000000002</v>
      </c>
      <c r="U84" s="235"/>
      <c r="V84" s="251"/>
      <c r="W84" s="236" t="s">
        <v>561</v>
      </c>
      <c r="X84" s="214">
        <f>IF(E84="","",WEEKNUM(E84))</f>
        <v>30</v>
      </c>
      <c r="Y84" s="103" t="s">
        <v>34</v>
      </c>
      <c r="Z84" s="103"/>
      <c r="AA84" s="103"/>
      <c r="AB84" s="103"/>
      <c r="AC84" s="103"/>
      <c r="AD84" s="103"/>
      <c r="AE84" s="103"/>
      <c r="AF84" s="103"/>
    </row>
    <row r="85" spans="1:32" ht="32.450000000000003" customHeight="1" x14ac:dyDescent="0.25">
      <c r="A85" s="169" t="s">
        <v>253</v>
      </c>
      <c r="B85" s="170" t="s">
        <v>254</v>
      </c>
      <c r="C85" s="171" t="s">
        <v>64</v>
      </c>
      <c r="D85" s="134">
        <v>43300</v>
      </c>
      <c r="E85" s="135">
        <v>43306</v>
      </c>
      <c r="F85" s="136"/>
      <c r="G85" s="137"/>
      <c r="H85" s="137"/>
      <c r="I85" s="135"/>
      <c r="J85" s="136"/>
      <c r="K85" s="137"/>
      <c r="L85" s="137"/>
      <c r="M85" s="135"/>
      <c r="N85" s="138"/>
      <c r="O85" s="139"/>
      <c r="P85" s="178">
        <v>43308</v>
      </c>
      <c r="Q85" s="142"/>
      <c r="R85" s="143" t="s">
        <v>54</v>
      </c>
      <c r="S85" s="219">
        <f>CEILING(V85,0.5)</f>
        <v>0</v>
      </c>
      <c r="T85" s="229">
        <v>145.30000000000001</v>
      </c>
      <c r="U85" s="235"/>
      <c r="V85" s="251"/>
      <c r="W85" s="236" t="s">
        <v>561</v>
      </c>
      <c r="X85" s="214">
        <f>IF(E85="","",WEEKNUM(E85))</f>
        <v>30</v>
      </c>
      <c r="Y85" s="103" t="s">
        <v>34</v>
      </c>
      <c r="Z85" s="103"/>
      <c r="AA85" s="103"/>
      <c r="AB85" s="103"/>
      <c r="AC85" s="103"/>
      <c r="AD85" s="103"/>
      <c r="AE85" s="103"/>
      <c r="AF85" s="103"/>
    </row>
    <row r="86" spans="1:32" ht="32.450000000000003" customHeight="1" x14ac:dyDescent="0.25">
      <c r="A86" s="169" t="s">
        <v>266</v>
      </c>
      <c r="B86" s="170"/>
      <c r="C86" s="171" t="s">
        <v>267</v>
      </c>
      <c r="D86" s="134">
        <v>43298</v>
      </c>
      <c r="E86" s="135">
        <v>43306</v>
      </c>
      <c r="F86" s="136">
        <v>43325</v>
      </c>
      <c r="G86" s="137"/>
      <c r="H86" s="137"/>
      <c r="I86" s="135"/>
      <c r="J86" s="136"/>
      <c r="K86" s="137"/>
      <c r="L86" s="137"/>
      <c r="M86" s="135"/>
      <c r="N86" s="138"/>
      <c r="O86" s="139"/>
      <c r="P86" s="178">
        <v>43322</v>
      </c>
      <c r="Q86" s="142"/>
      <c r="R86" s="143" t="s">
        <v>286</v>
      </c>
      <c r="S86" s="219">
        <f>CEILING(V86,0.5)</f>
        <v>0</v>
      </c>
      <c r="T86" s="229">
        <v>14462.81</v>
      </c>
      <c r="U86" s="235"/>
      <c r="V86" s="251"/>
      <c r="W86" s="236" t="s">
        <v>561</v>
      </c>
      <c r="X86" s="214">
        <f>IF(E86="","",WEEKNUM(E86))</f>
        <v>30</v>
      </c>
      <c r="Y86" s="103"/>
      <c r="Z86" s="103"/>
      <c r="AA86" s="103"/>
      <c r="AB86" s="103"/>
      <c r="AC86" s="103"/>
      <c r="AD86" s="103"/>
      <c r="AE86" s="103"/>
      <c r="AF86" s="103"/>
    </row>
    <row r="87" spans="1:32" ht="32.450000000000003" customHeight="1" x14ac:dyDescent="0.25">
      <c r="A87" s="169" t="s">
        <v>230</v>
      </c>
      <c r="B87" s="170" t="s">
        <v>231</v>
      </c>
      <c r="C87" s="171" t="s">
        <v>1</v>
      </c>
      <c r="D87" s="134">
        <v>43297</v>
      </c>
      <c r="E87" s="135">
        <v>43297</v>
      </c>
      <c r="F87" s="136">
        <v>43300</v>
      </c>
      <c r="G87" s="137"/>
      <c r="H87" s="137"/>
      <c r="I87" s="135"/>
      <c r="J87" s="136"/>
      <c r="K87" s="137"/>
      <c r="L87" s="137"/>
      <c r="M87" s="135"/>
      <c r="N87" s="138"/>
      <c r="O87" s="139"/>
      <c r="P87" s="140">
        <v>43306</v>
      </c>
      <c r="Q87" s="142"/>
      <c r="R87" s="143"/>
      <c r="S87" s="219">
        <f>CEILING(V87,0.5)</f>
        <v>0</v>
      </c>
      <c r="T87" s="229">
        <v>285</v>
      </c>
      <c r="U87" s="235"/>
      <c r="V87" s="251"/>
      <c r="W87" s="236" t="s">
        <v>561</v>
      </c>
      <c r="X87" s="214">
        <f>IF(E87="","",WEEKNUM(E87))</f>
        <v>29</v>
      </c>
      <c r="Y87" s="103"/>
      <c r="Z87" s="103"/>
      <c r="AA87" s="103"/>
      <c r="AB87" s="103"/>
      <c r="AC87" s="103"/>
      <c r="AD87" s="103"/>
      <c r="AE87" s="103"/>
      <c r="AF87" s="103"/>
    </row>
    <row r="88" spans="1:32" ht="32.450000000000003" customHeight="1" x14ac:dyDescent="0.25">
      <c r="A88" s="169" t="s">
        <v>232</v>
      </c>
      <c r="B88" s="170" t="s">
        <v>229</v>
      </c>
      <c r="C88" s="171" t="s">
        <v>2</v>
      </c>
      <c r="D88" s="134">
        <v>43297</v>
      </c>
      <c r="E88" s="135">
        <v>43297</v>
      </c>
      <c r="F88" s="136"/>
      <c r="G88" s="137"/>
      <c r="H88" s="137"/>
      <c r="I88" s="135"/>
      <c r="J88" s="136"/>
      <c r="K88" s="137"/>
      <c r="L88" s="137"/>
      <c r="M88" s="135"/>
      <c r="N88" s="138"/>
      <c r="O88" s="139"/>
      <c r="P88" s="140">
        <v>43306</v>
      </c>
      <c r="Q88" s="142">
        <v>0</v>
      </c>
      <c r="R88" s="143"/>
      <c r="S88" s="219">
        <f>CEILING(V88,0.5)</f>
        <v>0</v>
      </c>
      <c r="T88" s="229">
        <v>172.64</v>
      </c>
      <c r="U88" s="235"/>
      <c r="V88" s="251"/>
      <c r="W88" s="236" t="s">
        <v>561</v>
      </c>
      <c r="X88" s="214">
        <f>IF(E88="","",WEEKNUM(E88))</f>
        <v>29</v>
      </c>
      <c r="Y88" s="103"/>
      <c r="Z88" s="103"/>
      <c r="AA88" s="103"/>
      <c r="AB88" s="103"/>
      <c r="AC88" s="103"/>
      <c r="AD88" s="103"/>
      <c r="AE88" s="103"/>
      <c r="AF88" s="103"/>
    </row>
    <row r="89" spans="1:32" ht="32.450000000000003" customHeight="1" x14ac:dyDescent="0.25">
      <c r="A89" s="244" t="s">
        <v>213</v>
      </c>
      <c r="B89" s="170" t="s">
        <v>214</v>
      </c>
      <c r="C89" s="171" t="s">
        <v>1</v>
      </c>
      <c r="D89" s="134">
        <v>43276</v>
      </c>
      <c r="E89" s="172">
        <v>43290</v>
      </c>
      <c r="F89" s="136"/>
      <c r="G89" s="137"/>
      <c r="H89" s="137"/>
      <c r="I89" s="135"/>
      <c r="J89" s="136"/>
      <c r="K89" s="137"/>
      <c r="L89" s="137"/>
      <c r="M89" s="135"/>
      <c r="N89" s="195"/>
      <c r="O89" s="139"/>
      <c r="P89" s="140">
        <v>43293</v>
      </c>
      <c r="Q89" s="142"/>
      <c r="R89" s="143" t="s">
        <v>243</v>
      </c>
      <c r="S89" s="219">
        <f>CEILING(V89,0.5)</f>
        <v>0</v>
      </c>
      <c r="T89" s="229">
        <v>2026.5</v>
      </c>
      <c r="U89" s="235"/>
      <c r="V89" s="251"/>
      <c r="W89" s="236" t="s">
        <v>561</v>
      </c>
      <c r="X89" s="214">
        <f>IF(E89="","",WEEKNUM(E89))</f>
        <v>28</v>
      </c>
      <c r="Y89" s="103" t="s">
        <v>34</v>
      </c>
      <c r="Z89" s="103"/>
      <c r="AA89" s="103"/>
      <c r="AB89" s="103"/>
      <c r="AC89" s="103"/>
      <c r="AD89" s="103"/>
      <c r="AE89" s="103"/>
      <c r="AF89" s="103"/>
    </row>
    <row r="90" spans="1:32" ht="32.450000000000003" customHeight="1" x14ac:dyDescent="0.25">
      <c r="A90" s="169" t="s">
        <v>226</v>
      </c>
      <c r="B90" s="170"/>
      <c r="C90" s="171" t="s">
        <v>72</v>
      </c>
      <c r="D90" s="134">
        <v>43265</v>
      </c>
      <c r="E90" s="135">
        <v>43287</v>
      </c>
      <c r="F90" s="136"/>
      <c r="G90" s="137"/>
      <c r="H90" s="137"/>
      <c r="I90" s="135"/>
      <c r="J90" s="136"/>
      <c r="K90" s="137"/>
      <c r="L90" s="137"/>
      <c r="M90" s="135"/>
      <c r="N90" s="138"/>
      <c r="O90" s="139"/>
      <c r="P90" s="140">
        <v>43291</v>
      </c>
      <c r="Q90" s="142"/>
      <c r="R90" s="143" t="s">
        <v>138</v>
      </c>
      <c r="S90" s="219">
        <f>CEILING(V90,0.5)</f>
        <v>0</v>
      </c>
      <c r="T90" s="229">
        <v>279.93</v>
      </c>
      <c r="U90" s="235"/>
      <c r="V90" s="251"/>
      <c r="W90" s="236" t="s">
        <v>561</v>
      </c>
      <c r="X90" s="214">
        <f>IF(E90="","",WEEKNUM(E90))</f>
        <v>27</v>
      </c>
      <c r="Y90" s="103" t="s">
        <v>34</v>
      </c>
      <c r="Z90" s="103"/>
      <c r="AA90" s="103"/>
      <c r="AB90" s="103"/>
      <c r="AC90" s="103"/>
      <c r="AD90" s="103"/>
      <c r="AE90" s="103"/>
      <c r="AF90" s="103"/>
    </row>
    <row r="91" spans="1:32" ht="32.450000000000003" customHeight="1" x14ac:dyDescent="0.25">
      <c r="A91" s="169" t="s">
        <v>201</v>
      </c>
      <c r="B91" s="170" t="s">
        <v>202</v>
      </c>
      <c r="C91" s="171" t="s">
        <v>1</v>
      </c>
      <c r="D91" s="134">
        <v>43279</v>
      </c>
      <c r="E91" s="135">
        <v>43279</v>
      </c>
      <c r="F91" s="136"/>
      <c r="G91" s="137"/>
      <c r="H91" s="137"/>
      <c r="I91" s="135"/>
      <c r="J91" s="136"/>
      <c r="K91" s="137"/>
      <c r="L91" s="137"/>
      <c r="M91" s="135"/>
      <c r="N91" s="138"/>
      <c r="O91" s="139"/>
      <c r="P91" s="140">
        <v>43280</v>
      </c>
      <c r="Q91" s="142"/>
      <c r="R91" s="143"/>
      <c r="S91" s="219">
        <f>CEILING(V91,0.5)</f>
        <v>0</v>
      </c>
      <c r="T91" s="229">
        <v>232.5</v>
      </c>
      <c r="U91" s="235"/>
      <c r="V91" s="251"/>
      <c r="W91" s="236" t="s">
        <v>561</v>
      </c>
      <c r="X91" s="214">
        <f>IF(E91="","",WEEKNUM(E91))</f>
        <v>26</v>
      </c>
      <c r="Y91" s="103"/>
      <c r="Z91" s="103"/>
      <c r="AA91" s="103"/>
      <c r="AB91" s="103"/>
      <c r="AC91" s="103"/>
      <c r="AD91" s="103"/>
      <c r="AE91" s="103"/>
      <c r="AF91" s="103"/>
    </row>
    <row r="92" spans="1:32" ht="32.450000000000003" customHeight="1" x14ac:dyDescent="0.25">
      <c r="A92" s="169" t="s">
        <v>178</v>
      </c>
      <c r="B92" s="170" t="s">
        <v>179</v>
      </c>
      <c r="C92" s="171" t="s">
        <v>1</v>
      </c>
      <c r="D92" s="134">
        <v>43269</v>
      </c>
      <c r="E92" s="135">
        <v>43278</v>
      </c>
      <c r="F92" s="136">
        <v>43278</v>
      </c>
      <c r="G92" s="137"/>
      <c r="H92" s="137"/>
      <c r="I92" s="135"/>
      <c r="J92" s="136">
        <v>43388</v>
      </c>
      <c r="K92" s="137"/>
      <c r="L92" s="137"/>
      <c r="M92" s="135"/>
      <c r="N92" s="138"/>
      <c r="O92" s="139"/>
      <c r="P92" s="140">
        <v>43388</v>
      </c>
      <c r="Q92" s="142"/>
      <c r="R92" s="143" t="s">
        <v>278</v>
      </c>
      <c r="S92" s="219">
        <f>CEILING(V92,0.5)</f>
        <v>0</v>
      </c>
      <c r="T92" s="229">
        <v>356.7</v>
      </c>
      <c r="U92" s="235">
        <v>0.97</v>
      </c>
      <c r="V92" s="251"/>
      <c r="W92" s="236" t="s">
        <v>561</v>
      </c>
      <c r="X92" s="214">
        <f>IF(E92="","",WEEKNUM(E92))</f>
        <v>26</v>
      </c>
      <c r="Y92" s="103"/>
      <c r="Z92" s="103"/>
      <c r="AA92" s="103"/>
      <c r="AB92" s="103"/>
      <c r="AC92" s="103"/>
      <c r="AD92" s="103"/>
      <c r="AE92" s="103"/>
      <c r="AF92" s="103"/>
    </row>
    <row r="93" spans="1:32" ht="32.450000000000003" customHeight="1" x14ac:dyDescent="0.25">
      <c r="A93" s="169" t="s">
        <v>189</v>
      </c>
      <c r="B93" s="170" t="s">
        <v>47</v>
      </c>
      <c r="C93" s="171" t="s">
        <v>48</v>
      </c>
      <c r="D93" s="134">
        <v>43270</v>
      </c>
      <c r="E93" s="135">
        <v>43276</v>
      </c>
      <c r="F93" s="136"/>
      <c r="G93" s="137"/>
      <c r="H93" s="137"/>
      <c r="I93" s="135"/>
      <c r="J93" s="136"/>
      <c r="K93" s="137"/>
      <c r="L93" s="137"/>
      <c r="M93" s="135"/>
      <c r="N93" s="138"/>
      <c r="O93" s="139"/>
      <c r="P93" s="140">
        <v>43278</v>
      </c>
      <c r="Q93" s="142">
        <v>0</v>
      </c>
      <c r="R93" s="143"/>
      <c r="S93" s="219">
        <f>CEILING(V93,0.5)</f>
        <v>0</v>
      </c>
      <c r="T93" s="229">
        <v>625.38</v>
      </c>
      <c r="U93" s="235"/>
      <c r="V93" s="251"/>
      <c r="W93" s="236" t="s">
        <v>561</v>
      </c>
      <c r="X93" s="214">
        <f>IF(E93="","",WEEKNUM(E93))</f>
        <v>26</v>
      </c>
      <c r="Y93" s="103"/>
      <c r="Z93" s="103"/>
      <c r="AA93" s="103"/>
      <c r="AB93" s="103"/>
      <c r="AC93" s="103"/>
      <c r="AD93" s="103"/>
      <c r="AE93" s="103"/>
      <c r="AF93" s="103"/>
    </row>
    <row r="94" spans="1:32" ht="32.450000000000003" customHeight="1" x14ac:dyDescent="0.25">
      <c r="A94" s="169" t="s">
        <v>193</v>
      </c>
      <c r="B94" s="170" t="s">
        <v>194</v>
      </c>
      <c r="C94" s="171" t="s">
        <v>1</v>
      </c>
      <c r="D94" s="134">
        <v>43265</v>
      </c>
      <c r="E94" s="135">
        <v>43276</v>
      </c>
      <c r="F94" s="136"/>
      <c r="G94" s="137"/>
      <c r="H94" s="137"/>
      <c r="I94" s="135"/>
      <c r="J94" s="136"/>
      <c r="K94" s="137"/>
      <c r="L94" s="137"/>
      <c r="M94" s="135"/>
      <c r="N94" s="138"/>
      <c r="O94" s="139"/>
      <c r="P94" s="140">
        <v>43277</v>
      </c>
      <c r="Q94" s="142">
        <v>0</v>
      </c>
      <c r="R94" s="143" t="s">
        <v>195</v>
      </c>
      <c r="S94" s="219">
        <f>CEILING(V94,0.5)</f>
        <v>0</v>
      </c>
      <c r="T94" s="229"/>
      <c r="U94" s="235"/>
      <c r="V94" s="251"/>
      <c r="W94" s="236" t="s">
        <v>561</v>
      </c>
      <c r="X94" s="214">
        <f>IF(E94="","",WEEKNUM(E94))</f>
        <v>26</v>
      </c>
      <c r="Y94" s="103"/>
      <c r="Z94" s="103"/>
      <c r="AA94" s="103"/>
      <c r="AB94" s="103"/>
      <c r="AC94" s="103"/>
      <c r="AD94" s="103"/>
      <c r="AE94" s="103"/>
      <c r="AF94" s="103"/>
    </row>
    <row r="95" spans="1:32" ht="32.450000000000003" customHeight="1" x14ac:dyDescent="0.25">
      <c r="A95" s="169" t="s">
        <v>172</v>
      </c>
      <c r="B95" s="170" t="s">
        <v>173</v>
      </c>
      <c r="C95" s="171" t="s">
        <v>2</v>
      </c>
      <c r="D95" s="134">
        <v>43269</v>
      </c>
      <c r="E95" s="135">
        <v>43273</v>
      </c>
      <c r="F95" s="136"/>
      <c r="G95" s="137"/>
      <c r="H95" s="137"/>
      <c r="I95" s="135"/>
      <c r="J95" s="136"/>
      <c r="K95" s="137"/>
      <c r="L95" s="137"/>
      <c r="M95" s="135"/>
      <c r="N95" s="138"/>
      <c r="O95" s="139"/>
      <c r="P95" s="140">
        <v>43279</v>
      </c>
      <c r="Q95" s="142"/>
      <c r="R95" s="143"/>
      <c r="S95" s="219">
        <f>CEILING(V95,0.5)</f>
        <v>0</v>
      </c>
      <c r="T95" s="229">
        <v>70</v>
      </c>
      <c r="U95" s="235"/>
      <c r="V95" s="251"/>
      <c r="W95" s="236" t="s">
        <v>561</v>
      </c>
      <c r="X95" s="214">
        <f>IF(E95="","",WEEKNUM(E95))</f>
        <v>25</v>
      </c>
      <c r="Y95" s="103"/>
      <c r="Z95" s="103"/>
      <c r="AA95" s="103"/>
      <c r="AB95" s="103"/>
      <c r="AC95" s="103"/>
      <c r="AD95" s="103"/>
      <c r="AE95" s="103"/>
      <c r="AF95" s="103"/>
    </row>
    <row r="96" spans="1:32" ht="32.450000000000003" customHeight="1" x14ac:dyDescent="0.25">
      <c r="A96" s="169" t="s">
        <v>166</v>
      </c>
      <c r="B96" s="170" t="s">
        <v>167</v>
      </c>
      <c r="C96" s="171" t="s">
        <v>2</v>
      </c>
      <c r="D96" s="134">
        <v>43269</v>
      </c>
      <c r="E96" s="135">
        <v>43272</v>
      </c>
      <c r="F96" s="136"/>
      <c r="G96" s="137"/>
      <c r="H96" s="137"/>
      <c r="I96" s="135"/>
      <c r="J96" s="136"/>
      <c r="K96" s="137"/>
      <c r="L96" s="137"/>
      <c r="M96" s="135"/>
      <c r="N96" s="138"/>
      <c r="O96" s="139"/>
      <c r="P96" s="178">
        <v>43279</v>
      </c>
      <c r="Q96" s="142"/>
      <c r="R96" s="143" t="s">
        <v>187</v>
      </c>
      <c r="S96" s="219">
        <f>CEILING(V96,0.5)</f>
        <v>0</v>
      </c>
      <c r="T96" s="229">
        <v>200.07</v>
      </c>
      <c r="U96" s="235">
        <v>0.64</v>
      </c>
      <c r="V96" s="251"/>
      <c r="W96" s="236" t="s">
        <v>561</v>
      </c>
      <c r="X96" s="214">
        <f>IF(E96="","",WEEKNUM(E96))</f>
        <v>25</v>
      </c>
      <c r="Y96" s="103"/>
      <c r="Z96" s="103"/>
      <c r="AA96" s="103"/>
      <c r="AB96" s="103"/>
      <c r="AC96" s="103"/>
      <c r="AD96" s="103"/>
      <c r="AE96" s="103"/>
      <c r="AF96" s="103"/>
    </row>
    <row r="97" spans="1:32" ht="32.450000000000003" customHeight="1" x14ac:dyDescent="0.25">
      <c r="A97" s="169" t="s">
        <v>51</v>
      </c>
      <c r="B97" s="170" t="s">
        <v>52</v>
      </c>
      <c r="C97" s="171" t="s">
        <v>1</v>
      </c>
      <c r="D97" s="134">
        <v>43236</v>
      </c>
      <c r="E97" s="135">
        <v>43243</v>
      </c>
      <c r="F97" s="136"/>
      <c r="G97" s="137"/>
      <c r="H97" s="137"/>
      <c r="I97" s="135"/>
      <c r="J97" s="136"/>
      <c r="K97" s="137"/>
      <c r="L97" s="137"/>
      <c r="M97" s="135"/>
      <c r="N97" s="138"/>
      <c r="O97" s="139"/>
      <c r="P97" s="140">
        <v>43243</v>
      </c>
      <c r="Q97" s="142">
        <v>0</v>
      </c>
      <c r="R97" s="143" t="s">
        <v>66</v>
      </c>
      <c r="S97" s="219">
        <f>CEILING(V97,0.5)</f>
        <v>0</v>
      </c>
      <c r="T97" s="229"/>
      <c r="U97" s="235"/>
      <c r="V97" s="251"/>
      <c r="W97" s="236" t="s">
        <v>561</v>
      </c>
      <c r="X97" s="214">
        <f>IF(E97="","",WEEKNUM(E97))</f>
        <v>21</v>
      </c>
      <c r="Y97" s="103"/>
      <c r="Z97" s="103"/>
      <c r="AA97" s="103"/>
      <c r="AB97" s="103"/>
      <c r="AC97" s="103"/>
      <c r="AD97" s="103"/>
      <c r="AE97" s="103"/>
      <c r="AF97" s="103"/>
    </row>
    <row r="98" spans="1:32" ht="32.450000000000003" customHeight="1" x14ac:dyDescent="0.25">
      <c r="A98" s="169" t="s">
        <v>49</v>
      </c>
      <c r="B98" s="170" t="s">
        <v>50</v>
      </c>
      <c r="C98" s="171" t="s">
        <v>2</v>
      </c>
      <c r="D98" s="134">
        <v>43234</v>
      </c>
      <c r="E98" s="135">
        <v>43235</v>
      </c>
      <c r="F98" s="136">
        <v>43235</v>
      </c>
      <c r="G98" s="137"/>
      <c r="H98" s="137"/>
      <c r="I98" s="135"/>
      <c r="J98" s="136">
        <v>43238</v>
      </c>
      <c r="K98" s="137"/>
      <c r="L98" s="137"/>
      <c r="M98" s="135"/>
      <c r="N98" s="138"/>
      <c r="O98" s="139"/>
      <c r="P98" s="140">
        <v>43238</v>
      </c>
      <c r="Q98" s="142"/>
      <c r="R98" s="143"/>
      <c r="S98" s="219">
        <f>CEILING(V98,0.5)</f>
        <v>0</v>
      </c>
      <c r="T98" s="229">
        <v>135</v>
      </c>
      <c r="U98" s="235">
        <v>4.2699999999999996</v>
      </c>
      <c r="V98" s="251"/>
      <c r="W98" s="236" t="s">
        <v>561</v>
      </c>
      <c r="X98" s="214">
        <f>IF(E98="","",WEEKNUM(E98))</f>
        <v>20</v>
      </c>
      <c r="Y98" s="103"/>
      <c r="Z98" s="103"/>
      <c r="AA98" s="103"/>
      <c r="AB98" s="103"/>
      <c r="AC98" s="103"/>
      <c r="AD98" s="103"/>
      <c r="AE98" s="103"/>
      <c r="AF98" s="103"/>
    </row>
    <row r="99" spans="1:32" ht="32.450000000000003" customHeight="1" x14ac:dyDescent="0.25">
      <c r="A99" s="109" t="s">
        <v>40</v>
      </c>
      <c r="B99" s="132" t="s">
        <v>41</v>
      </c>
      <c r="C99" s="171" t="s">
        <v>1</v>
      </c>
      <c r="D99" s="134">
        <v>43210</v>
      </c>
      <c r="E99" s="135">
        <v>43224</v>
      </c>
      <c r="F99" s="136"/>
      <c r="G99" s="137"/>
      <c r="H99" s="137"/>
      <c r="I99" s="135"/>
      <c r="J99" s="136"/>
      <c r="K99" s="137"/>
      <c r="L99" s="137"/>
      <c r="M99" s="135"/>
      <c r="N99" s="138"/>
      <c r="O99" s="139"/>
      <c r="P99" s="140">
        <v>43245</v>
      </c>
      <c r="Q99" s="142"/>
      <c r="R99" s="143" t="s">
        <v>241</v>
      </c>
      <c r="S99" s="219">
        <f>CEILING(V99,0.5)</f>
        <v>0</v>
      </c>
      <c r="T99" s="229"/>
      <c r="U99" s="235"/>
      <c r="V99" s="251"/>
      <c r="W99" s="236" t="s">
        <v>561</v>
      </c>
      <c r="X99" s="214">
        <v>3</v>
      </c>
      <c r="Y99" s="103"/>
      <c r="Z99" s="103"/>
      <c r="AA99" s="103"/>
      <c r="AB99" s="103"/>
      <c r="AC99" s="103"/>
      <c r="AD99" s="103"/>
      <c r="AE99" s="103"/>
      <c r="AF99" s="103"/>
    </row>
    <row r="100" spans="1:32" ht="32.450000000000003" customHeight="1" x14ac:dyDescent="0.25">
      <c r="A100" s="169" t="s">
        <v>405</v>
      </c>
      <c r="B100" s="170" t="s">
        <v>275</v>
      </c>
      <c r="C100" s="171" t="s">
        <v>72</v>
      </c>
      <c r="D100" s="134">
        <v>43354</v>
      </c>
      <c r="E100" s="135"/>
      <c r="F100" s="136"/>
      <c r="G100" s="137"/>
      <c r="H100" s="137"/>
      <c r="I100" s="135"/>
      <c r="J100" s="136"/>
      <c r="K100" s="137"/>
      <c r="L100" s="137"/>
      <c r="M100" s="135"/>
      <c r="N100" s="138"/>
      <c r="O100" s="139"/>
      <c r="P100" s="140">
        <v>43363</v>
      </c>
      <c r="Q100" s="142">
        <v>0</v>
      </c>
      <c r="R100" s="143" t="s">
        <v>443</v>
      </c>
      <c r="S100" s="219">
        <v>0</v>
      </c>
      <c r="T100" s="229">
        <v>816</v>
      </c>
      <c r="U100" s="235"/>
      <c r="V100" s="251"/>
      <c r="W100" s="236" t="s">
        <v>561</v>
      </c>
      <c r="X100" s="214" t="str">
        <f>IF(E100="","",WEEKNUM(E100))</f>
        <v/>
      </c>
      <c r="Y100" s="103"/>
      <c r="Z100" s="103"/>
      <c r="AA100" s="103"/>
      <c r="AB100" s="103"/>
      <c r="AC100" s="103"/>
      <c r="AD100" s="103"/>
      <c r="AE100" s="103"/>
      <c r="AF100" s="103"/>
    </row>
    <row r="101" spans="1:32" ht="32.450000000000003" customHeight="1" x14ac:dyDescent="0.25">
      <c r="A101" s="169" t="s">
        <v>207</v>
      </c>
      <c r="B101" s="170" t="s">
        <v>208</v>
      </c>
      <c r="C101" s="171" t="s">
        <v>2</v>
      </c>
      <c r="D101" s="134">
        <v>43283</v>
      </c>
      <c r="E101" s="135"/>
      <c r="F101" s="136"/>
      <c r="G101" s="137"/>
      <c r="H101" s="137"/>
      <c r="I101" s="135"/>
      <c r="J101" s="136"/>
      <c r="K101" s="137"/>
      <c r="L101" s="137"/>
      <c r="M101" s="135"/>
      <c r="N101" s="138"/>
      <c r="O101" s="139"/>
      <c r="P101" s="178">
        <v>43299</v>
      </c>
      <c r="Q101" s="142"/>
      <c r="R101" s="143" t="s">
        <v>206</v>
      </c>
      <c r="S101" s="219">
        <f>CEILING(V101,0.5)</f>
        <v>0</v>
      </c>
      <c r="T101" s="229">
        <v>3400</v>
      </c>
      <c r="U101" s="235"/>
      <c r="V101" s="251"/>
      <c r="W101" s="236" t="s">
        <v>561</v>
      </c>
      <c r="X101" s="214" t="str">
        <f>IF(E101="","",WEEKNUM(E101))</f>
        <v/>
      </c>
      <c r="Y101" s="103"/>
      <c r="Z101" s="103"/>
      <c r="AA101" s="103"/>
      <c r="AB101" s="103"/>
      <c r="AC101" s="103"/>
      <c r="AD101" s="103"/>
      <c r="AE101" s="103"/>
      <c r="AF101" s="103"/>
    </row>
    <row r="102" spans="1:32" ht="32.450000000000003" customHeight="1" x14ac:dyDescent="0.25">
      <c r="A102" s="169" t="s">
        <v>168</v>
      </c>
      <c r="B102" s="170" t="s">
        <v>161</v>
      </c>
      <c r="C102" s="171" t="s">
        <v>155</v>
      </c>
      <c r="D102" s="134">
        <v>43269</v>
      </c>
      <c r="E102" s="135"/>
      <c r="F102" s="136"/>
      <c r="G102" s="137"/>
      <c r="H102" s="137"/>
      <c r="I102" s="135"/>
      <c r="J102" s="136"/>
      <c r="K102" s="137"/>
      <c r="L102" s="137"/>
      <c r="M102" s="135"/>
      <c r="N102" s="138"/>
      <c r="O102" s="139"/>
      <c r="P102" s="140">
        <v>43278</v>
      </c>
      <c r="Q102" s="142"/>
      <c r="R102" s="143" t="s">
        <v>162</v>
      </c>
      <c r="S102" s="219">
        <f>CEILING(V102,0.5)</f>
        <v>0</v>
      </c>
      <c r="T102" s="229"/>
      <c r="U102" s="235"/>
      <c r="V102" s="251"/>
      <c r="W102" s="236" t="s">
        <v>561</v>
      </c>
      <c r="X102" s="222" t="str">
        <f>IF(E102="","",WEEKNUM(E102))</f>
        <v/>
      </c>
      <c r="Y102" s="103"/>
      <c r="Z102" s="103"/>
      <c r="AA102" s="103"/>
      <c r="AB102" s="103"/>
      <c r="AC102" s="103"/>
      <c r="AD102" s="103"/>
      <c r="AE102" s="103"/>
      <c r="AF102" s="103"/>
    </row>
    <row r="103" spans="1:32" ht="32.450000000000003" customHeight="1" x14ac:dyDescent="0.25">
      <c r="A103" s="109" t="s">
        <v>42</v>
      </c>
      <c r="B103" s="132" t="s">
        <v>39</v>
      </c>
      <c r="C103" s="171" t="s">
        <v>43</v>
      </c>
      <c r="D103" s="134">
        <v>43220</v>
      </c>
      <c r="E103" s="135"/>
      <c r="F103" s="136"/>
      <c r="G103" s="137"/>
      <c r="H103" s="137"/>
      <c r="I103" s="135"/>
      <c r="J103" s="136"/>
      <c r="K103" s="137"/>
      <c r="L103" s="137"/>
      <c r="M103" s="135"/>
      <c r="N103" s="138"/>
      <c r="O103" s="139"/>
      <c r="P103" s="140">
        <v>43248</v>
      </c>
      <c r="Q103" s="142"/>
      <c r="R103" s="143" t="s">
        <v>44</v>
      </c>
      <c r="S103" s="219">
        <f>CEILING(V103,0.5)</f>
        <v>0</v>
      </c>
      <c r="T103" s="229"/>
      <c r="U103" s="235"/>
      <c r="V103" s="251"/>
      <c r="W103" s="236" t="s">
        <v>561</v>
      </c>
      <c r="X103" s="214" t="str">
        <f>IF(E103="","",WEEKNUM(E103))</f>
        <v/>
      </c>
      <c r="Y103" s="103"/>
      <c r="Z103" s="103"/>
      <c r="AA103" s="103"/>
      <c r="AB103" s="103"/>
      <c r="AC103" s="103"/>
      <c r="AD103" s="103"/>
      <c r="AE103" s="103"/>
      <c r="AF103" s="103"/>
    </row>
    <row r="104" spans="1:32" ht="32.450000000000003" customHeight="1" x14ac:dyDescent="0.25">
      <c r="A104" s="109" t="s">
        <v>38</v>
      </c>
      <c r="B104" s="132" t="s">
        <v>37</v>
      </c>
      <c r="C104" s="133" t="s">
        <v>1</v>
      </c>
      <c r="D104" s="134">
        <v>43144</v>
      </c>
      <c r="E104" s="135"/>
      <c r="F104" s="136">
        <v>43199</v>
      </c>
      <c r="G104" s="137"/>
      <c r="H104" s="137"/>
      <c r="I104" s="135"/>
      <c r="J104" s="136">
        <v>43228</v>
      </c>
      <c r="K104" s="137"/>
      <c r="L104" s="137"/>
      <c r="M104" s="135"/>
      <c r="N104" s="138"/>
      <c r="O104" s="139"/>
      <c r="P104" s="140">
        <v>43229</v>
      </c>
      <c r="Q104" s="142">
        <v>0</v>
      </c>
      <c r="R104" s="143" t="s">
        <v>55</v>
      </c>
      <c r="S104" s="219">
        <f>CEILING(V104,0.5)</f>
        <v>0</v>
      </c>
      <c r="T104" s="229">
        <v>4150.6000000000004</v>
      </c>
      <c r="U104" s="235"/>
      <c r="V104" s="251"/>
      <c r="W104" s="236" t="s">
        <v>561</v>
      </c>
      <c r="X104" s="214">
        <v>5</v>
      </c>
      <c r="Y104" s="103"/>
      <c r="Z104" s="103"/>
      <c r="AA104" s="103"/>
      <c r="AB104" s="103"/>
      <c r="AC104" s="103"/>
      <c r="AD104" s="103"/>
      <c r="AE104" s="103"/>
      <c r="AF104" s="103"/>
    </row>
    <row r="105" spans="1:32" ht="32.450000000000003" customHeight="1" x14ac:dyDescent="0.25">
      <c r="A105" s="169" t="s">
        <v>217</v>
      </c>
      <c r="B105" s="170" t="s">
        <v>221</v>
      </c>
      <c r="C105" s="171" t="s">
        <v>222</v>
      </c>
      <c r="D105" s="134">
        <v>43114</v>
      </c>
      <c r="E105" s="135"/>
      <c r="F105" s="136"/>
      <c r="G105" s="137"/>
      <c r="H105" s="137"/>
      <c r="I105" s="135"/>
      <c r="J105" s="136"/>
      <c r="K105" s="137"/>
      <c r="L105" s="137"/>
      <c r="M105" s="135"/>
      <c r="N105" s="138"/>
      <c r="O105" s="139"/>
      <c r="P105" s="140">
        <v>43328</v>
      </c>
      <c r="Q105" s="183">
        <v>0</v>
      </c>
      <c r="R105" s="143" t="s">
        <v>223</v>
      </c>
      <c r="S105" s="219">
        <f>CEILING(V105,0.5)</f>
        <v>0</v>
      </c>
      <c r="T105" s="229">
        <v>2397.6</v>
      </c>
      <c r="U105" s="235">
        <v>10</v>
      </c>
      <c r="V105" s="251"/>
      <c r="W105" s="236" t="s">
        <v>561</v>
      </c>
      <c r="X105" s="214" t="str">
        <f>IF(E105="","",WEEKNUM(E105))</f>
        <v/>
      </c>
      <c r="Y105" s="103"/>
      <c r="Z105" s="103"/>
      <c r="AA105" s="103"/>
      <c r="AB105" s="103"/>
      <c r="AC105" s="103"/>
      <c r="AD105" s="103"/>
      <c r="AE105" s="103"/>
      <c r="AF105" s="103"/>
    </row>
    <row r="106" spans="1:32" ht="32.450000000000003" customHeight="1" x14ac:dyDescent="0.25">
      <c r="A106" s="169" t="s">
        <v>506</v>
      </c>
      <c r="B106" s="170"/>
      <c r="C106" s="171"/>
      <c r="D106" s="134"/>
      <c r="E106" s="135"/>
      <c r="F106" s="136"/>
      <c r="G106" s="137"/>
      <c r="H106" s="137"/>
      <c r="I106" s="135"/>
      <c r="J106" s="136"/>
      <c r="K106" s="137"/>
      <c r="L106" s="137"/>
      <c r="M106" s="135"/>
      <c r="N106" s="138"/>
      <c r="O106" s="139"/>
      <c r="P106" s="140"/>
      <c r="Q106" s="142">
        <v>0</v>
      </c>
      <c r="R106" s="143" t="s">
        <v>511</v>
      </c>
      <c r="S106" s="219">
        <v>0</v>
      </c>
      <c r="T106" s="229"/>
      <c r="U106" s="235"/>
      <c r="V106" s="251"/>
      <c r="W106" s="236" t="s">
        <v>561</v>
      </c>
      <c r="X106" s="214" t="str">
        <f>IF(E106="","",WEEKNUM(E106))</f>
        <v/>
      </c>
      <c r="Y106" s="103"/>
      <c r="Z106" s="103"/>
      <c r="AA106" s="103"/>
      <c r="AB106" s="103"/>
      <c r="AC106" s="103"/>
      <c r="AD106" s="103"/>
      <c r="AE106" s="103"/>
      <c r="AF106" s="103"/>
    </row>
    <row r="107" spans="1:32" ht="32.450000000000003" customHeight="1" x14ac:dyDescent="0.25">
      <c r="A107" s="169" t="s">
        <v>523</v>
      </c>
      <c r="B107" s="170"/>
      <c r="C107" s="171" t="s">
        <v>1</v>
      </c>
      <c r="D107" s="134"/>
      <c r="E107" s="135"/>
      <c r="F107" s="136">
        <v>43435</v>
      </c>
      <c r="G107" s="137"/>
      <c r="H107" s="137"/>
      <c r="I107" s="135"/>
      <c r="J107" s="136"/>
      <c r="K107" s="137"/>
      <c r="L107" s="137"/>
      <c r="M107" s="135"/>
      <c r="N107" s="138"/>
      <c r="O107" s="139"/>
      <c r="P107" s="140">
        <v>43444</v>
      </c>
      <c r="Q107" s="142">
        <v>0</v>
      </c>
      <c r="R107" s="143" t="s">
        <v>524</v>
      </c>
      <c r="S107" s="219">
        <v>0</v>
      </c>
      <c r="T107" s="229"/>
      <c r="U107" s="235"/>
      <c r="V107" s="251"/>
      <c r="W107" s="236" t="s">
        <v>561</v>
      </c>
      <c r="X107" s="222" t="str">
        <f>IF(E107="","",WEEKNUM(E107))</f>
        <v/>
      </c>
      <c r="Y107" s="103"/>
      <c r="Z107" s="103"/>
      <c r="AA107" s="103"/>
      <c r="AB107" s="103"/>
      <c r="AC107" s="103"/>
      <c r="AD107" s="103"/>
      <c r="AE107" s="103"/>
      <c r="AF107" s="103"/>
    </row>
    <row r="108" spans="1:32" ht="32.450000000000003" customHeight="1" x14ac:dyDescent="0.25">
      <c r="A108" s="169" t="s">
        <v>500</v>
      </c>
      <c r="B108" s="170"/>
      <c r="C108" s="171"/>
      <c r="D108" s="134"/>
      <c r="E108" s="135"/>
      <c r="F108" s="136"/>
      <c r="G108" s="137"/>
      <c r="H108" s="137"/>
      <c r="I108" s="135"/>
      <c r="J108" s="136"/>
      <c r="K108" s="137"/>
      <c r="L108" s="137"/>
      <c r="M108" s="135"/>
      <c r="N108" s="138"/>
      <c r="O108" s="139"/>
      <c r="P108" s="178"/>
      <c r="Q108" s="142">
        <v>0</v>
      </c>
      <c r="R108" s="143" t="s">
        <v>501</v>
      </c>
      <c r="S108" s="219">
        <v>0</v>
      </c>
      <c r="T108" s="229"/>
      <c r="U108" s="235"/>
      <c r="V108" s="251"/>
      <c r="W108" s="236" t="s">
        <v>561</v>
      </c>
      <c r="X108" s="214" t="str">
        <f>IF(E108="","",WEEKNUM(E108))</f>
        <v/>
      </c>
      <c r="Y108" s="103"/>
      <c r="Z108" s="103"/>
      <c r="AA108" s="103"/>
      <c r="AB108" s="103"/>
      <c r="AC108" s="103"/>
      <c r="AD108" s="103"/>
      <c r="AE108" s="103"/>
      <c r="AF108" s="103"/>
    </row>
    <row r="109" spans="1:32" ht="32.450000000000003" customHeight="1" x14ac:dyDescent="0.25">
      <c r="A109" s="169" t="s">
        <v>505</v>
      </c>
      <c r="B109" s="170"/>
      <c r="C109" s="171"/>
      <c r="D109" s="134"/>
      <c r="E109" s="135"/>
      <c r="F109" s="136"/>
      <c r="G109" s="137"/>
      <c r="H109" s="137"/>
      <c r="I109" s="135"/>
      <c r="J109" s="136"/>
      <c r="K109" s="137"/>
      <c r="L109" s="137"/>
      <c r="M109" s="135"/>
      <c r="N109" s="138"/>
      <c r="O109" s="139"/>
      <c r="P109" s="140"/>
      <c r="Q109" s="142">
        <v>0</v>
      </c>
      <c r="R109" s="143"/>
      <c r="S109" s="219">
        <v>0</v>
      </c>
      <c r="T109" s="229"/>
      <c r="U109" s="235">
        <v>0.49</v>
      </c>
      <c r="V109" s="251"/>
      <c r="W109" s="236" t="s">
        <v>561</v>
      </c>
      <c r="X109" s="214" t="str">
        <f>IF(E109="","",WEEKNUM(E109))</f>
        <v/>
      </c>
      <c r="Y109" s="103"/>
      <c r="Z109" s="103"/>
      <c r="AA109" s="103"/>
      <c r="AB109" s="103"/>
      <c r="AC109" s="103"/>
      <c r="AD109" s="103"/>
      <c r="AE109" s="103"/>
      <c r="AF109" s="103"/>
    </row>
    <row r="110" spans="1:32" ht="32.450000000000003" customHeight="1" x14ac:dyDescent="0.25">
      <c r="A110" s="169" t="s">
        <v>504</v>
      </c>
      <c r="B110" s="170"/>
      <c r="C110" s="171"/>
      <c r="D110" s="134"/>
      <c r="E110" s="135"/>
      <c r="F110" s="136">
        <v>43419</v>
      </c>
      <c r="G110" s="137"/>
      <c r="H110" s="137">
        <v>43451</v>
      </c>
      <c r="I110" s="135"/>
      <c r="J110" s="136">
        <v>43452</v>
      </c>
      <c r="K110" s="137"/>
      <c r="L110" s="137"/>
      <c r="M110" s="135"/>
      <c r="N110" s="138"/>
      <c r="O110" s="139">
        <v>43458</v>
      </c>
      <c r="P110" s="140">
        <v>43458</v>
      </c>
      <c r="Q110" s="142"/>
      <c r="R110" s="143" t="s">
        <v>537</v>
      </c>
      <c r="S110" s="219">
        <v>0</v>
      </c>
      <c r="T110" s="229"/>
      <c r="U110" s="235"/>
      <c r="V110" s="251"/>
      <c r="W110" s="236" t="s">
        <v>561</v>
      </c>
      <c r="X110" s="214" t="str">
        <f>IF(E110="","",WEEKNUM(E110))</f>
        <v/>
      </c>
      <c r="Y110" s="103"/>
      <c r="Z110" s="103"/>
      <c r="AA110" s="103"/>
      <c r="AB110" s="103"/>
      <c r="AC110" s="103"/>
      <c r="AD110" s="103"/>
      <c r="AE110" s="103"/>
      <c r="AF110" s="103"/>
    </row>
    <row r="111" spans="1:32" ht="32.450000000000003" customHeight="1" x14ac:dyDescent="0.25">
      <c r="A111" s="244" t="s">
        <v>532</v>
      </c>
      <c r="B111" s="170" t="s">
        <v>533</v>
      </c>
      <c r="C111" s="171" t="s">
        <v>534</v>
      </c>
      <c r="D111" s="134"/>
      <c r="E111" s="172"/>
      <c r="F111" s="136"/>
      <c r="G111" s="137"/>
      <c r="H111" s="137"/>
      <c r="I111" s="135"/>
      <c r="J111" s="136"/>
      <c r="K111" s="137"/>
      <c r="L111" s="137"/>
      <c r="M111" s="135"/>
      <c r="N111" s="138"/>
      <c r="O111" s="139"/>
      <c r="P111" s="178">
        <v>43448</v>
      </c>
      <c r="Q111" s="142"/>
      <c r="R111" s="143" t="s">
        <v>535</v>
      </c>
      <c r="S111" s="219">
        <v>0</v>
      </c>
      <c r="T111" s="229"/>
      <c r="U111" s="235"/>
      <c r="V111" s="251"/>
      <c r="W111" s="236" t="s">
        <v>561</v>
      </c>
      <c r="X111" s="214" t="str">
        <f>IF(E111="","",WEEKNUM(E111))</f>
        <v/>
      </c>
      <c r="Y111" s="103"/>
      <c r="Z111" s="103"/>
      <c r="AA111" s="103"/>
      <c r="AB111" s="103"/>
      <c r="AC111" s="103"/>
      <c r="AD111" s="103"/>
      <c r="AE111" s="103"/>
      <c r="AF111" s="103"/>
    </row>
    <row r="112" spans="1:32" ht="32.450000000000003" customHeight="1" x14ac:dyDescent="0.25">
      <c r="A112" s="169"/>
      <c r="B112" s="170"/>
      <c r="C112" s="171"/>
      <c r="D112" s="134"/>
      <c r="E112" s="135"/>
      <c r="F112" s="136"/>
      <c r="G112" s="137"/>
      <c r="H112" s="137"/>
      <c r="I112" s="135"/>
      <c r="J112" s="136"/>
      <c r="K112" s="137"/>
      <c r="L112" s="137"/>
      <c r="M112" s="135"/>
      <c r="N112" s="138"/>
      <c r="O112" s="139"/>
      <c r="P112" s="140"/>
      <c r="Q112" s="142"/>
      <c r="R112" s="143"/>
      <c r="S112" s="219">
        <v>0</v>
      </c>
      <c r="T112" s="229"/>
      <c r="U112" s="235"/>
      <c r="V112" s="251"/>
      <c r="W112" s="236" t="s">
        <v>561</v>
      </c>
      <c r="X112" s="214" t="str">
        <f>IF(E112="","",WEEKNUM(E112))</f>
        <v/>
      </c>
      <c r="Y112" s="103"/>
      <c r="Z112" s="103"/>
      <c r="AA112" s="103"/>
      <c r="AB112" s="103"/>
      <c r="AC112" s="103"/>
      <c r="AD112" s="103"/>
      <c r="AE112" s="103"/>
      <c r="AF112" s="103"/>
    </row>
    <row r="113" spans="1:32" ht="32.450000000000003" customHeight="1" x14ac:dyDescent="0.25">
      <c r="A113" s="169"/>
      <c r="B113" s="170"/>
      <c r="C113" s="171"/>
      <c r="D113" s="134"/>
      <c r="E113" s="135"/>
      <c r="F113" s="136"/>
      <c r="G113" s="137"/>
      <c r="H113" s="137"/>
      <c r="I113" s="135"/>
      <c r="J113" s="136"/>
      <c r="K113" s="137"/>
      <c r="L113" s="137"/>
      <c r="M113" s="135"/>
      <c r="N113" s="138"/>
      <c r="O113" s="139"/>
      <c r="P113" s="140"/>
      <c r="Q113" s="142"/>
      <c r="R113" s="143"/>
      <c r="S113" s="219">
        <v>0</v>
      </c>
      <c r="T113" s="229"/>
      <c r="U113" s="235"/>
      <c r="V113" s="251"/>
      <c r="W113" s="236" t="s">
        <v>561</v>
      </c>
      <c r="X113" s="214" t="str">
        <f>IF(E113="","",WEEKNUM(E113))</f>
        <v/>
      </c>
      <c r="Y113" s="103"/>
      <c r="Z113" s="103"/>
      <c r="AA113" s="103"/>
      <c r="AB113" s="103"/>
      <c r="AC113" s="103"/>
      <c r="AD113" s="103"/>
      <c r="AE113" s="103"/>
      <c r="AF113" s="103"/>
    </row>
    <row r="114" spans="1:32" ht="32.450000000000003" customHeight="1" x14ac:dyDescent="0.25">
      <c r="A114" s="169"/>
      <c r="B114" s="170"/>
      <c r="C114" s="171"/>
      <c r="D114" s="134"/>
      <c r="E114" s="135"/>
      <c r="F114" s="136"/>
      <c r="G114" s="137"/>
      <c r="H114" s="137"/>
      <c r="I114" s="135"/>
      <c r="J114" s="136"/>
      <c r="K114" s="137"/>
      <c r="L114" s="137"/>
      <c r="M114" s="135"/>
      <c r="N114" s="138"/>
      <c r="O114" s="139"/>
      <c r="P114" s="140"/>
      <c r="Q114" s="142"/>
      <c r="R114" s="143"/>
      <c r="S114" s="219">
        <v>0</v>
      </c>
      <c r="T114" s="229"/>
      <c r="U114" s="235"/>
      <c r="V114" s="251"/>
      <c r="W114" s="236" t="s">
        <v>561</v>
      </c>
      <c r="X114" s="214" t="str">
        <f>IF(E114="","",WEEKNUM(E114))</f>
        <v/>
      </c>
      <c r="Y114" s="103"/>
      <c r="Z114" s="103"/>
      <c r="AA114" s="103"/>
      <c r="AB114" s="103"/>
      <c r="AC114" s="103"/>
      <c r="AD114" s="103"/>
      <c r="AE114" s="103"/>
      <c r="AF114" s="103"/>
    </row>
    <row r="115" spans="1:32" ht="32.450000000000003" customHeight="1" x14ac:dyDescent="0.25">
      <c r="A115" s="169"/>
      <c r="B115" s="170"/>
      <c r="C115" s="171"/>
      <c r="D115" s="134"/>
      <c r="E115" s="135"/>
      <c r="F115" s="136"/>
      <c r="G115" s="137"/>
      <c r="H115" s="137"/>
      <c r="I115" s="135"/>
      <c r="J115" s="136"/>
      <c r="K115" s="137"/>
      <c r="L115" s="137"/>
      <c r="M115" s="135"/>
      <c r="N115" s="138"/>
      <c r="O115" s="139"/>
      <c r="P115" s="140"/>
      <c r="Q115" s="142"/>
      <c r="R115" s="143"/>
      <c r="S115" s="219">
        <v>0</v>
      </c>
      <c r="T115" s="229"/>
      <c r="U115" s="235"/>
      <c r="V115" s="251"/>
      <c r="W115" s="236" t="s">
        <v>561</v>
      </c>
      <c r="X115" s="214" t="str">
        <f>IF(E115="","",WEEKNUM(E115))</f>
        <v/>
      </c>
      <c r="Y115" s="103"/>
      <c r="Z115" s="103"/>
      <c r="AA115" s="103"/>
      <c r="AB115" s="103"/>
      <c r="AC115" s="103"/>
      <c r="AD115" s="103"/>
      <c r="AE115" s="103"/>
      <c r="AF115" s="103"/>
    </row>
    <row r="116" spans="1:32" ht="32.450000000000003" customHeight="1" x14ac:dyDescent="0.25">
      <c r="A116" s="169"/>
      <c r="B116" s="170"/>
      <c r="C116" s="171"/>
      <c r="D116" s="134"/>
      <c r="E116" s="135"/>
      <c r="F116" s="136"/>
      <c r="G116" s="137"/>
      <c r="H116" s="137"/>
      <c r="I116" s="135"/>
      <c r="J116" s="136"/>
      <c r="K116" s="137"/>
      <c r="L116" s="137"/>
      <c r="M116" s="135"/>
      <c r="N116" s="138"/>
      <c r="O116" s="139"/>
      <c r="P116" s="140"/>
      <c r="Q116" s="142"/>
      <c r="R116" s="143"/>
      <c r="S116" s="219">
        <v>0</v>
      </c>
      <c r="T116" s="229"/>
      <c r="U116" s="235"/>
      <c r="V116" s="251"/>
      <c r="W116" s="236"/>
      <c r="X116" s="214" t="str">
        <f>IF(E116="","",WEEKNUM(E116))</f>
        <v/>
      </c>
      <c r="Y116" s="103"/>
      <c r="Z116" s="103"/>
      <c r="AA116" s="103"/>
      <c r="AB116" s="103"/>
      <c r="AC116" s="103"/>
      <c r="AD116" s="103"/>
      <c r="AE116" s="103"/>
      <c r="AF116" s="103"/>
    </row>
    <row r="117" spans="1:32" ht="32.450000000000003" customHeight="1" x14ac:dyDescent="0.25">
      <c r="A117" s="169"/>
      <c r="B117" s="170"/>
      <c r="C117" s="171"/>
      <c r="D117" s="134"/>
      <c r="E117" s="172"/>
      <c r="F117" s="136"/>
      <c r="G117" s="137"/>
      <c r="H117" s="137"/>
      <c r="I117" s="135"/>
      <c r="J117" s="136"/>
      <c r="K117" s="137"/>
      <c r="L117" s="137"/>
      <c r="M117" s="135"/>
      <c r="N117" s="138"/>
      <c r="O117" s="139"/>
      <c r="P117" s="178"/>
      <c r="Q117" s="142"/>
      <c r="R117" s="261"/>
      <c r="S117" s="219">
        <v>0</v>
      </c>
      <c r="T117" s="229"/>
      <c r="U117" s="235"/>
      <c r="V117" s="251"/>
      <c r="W117" s="236"/>
      <c r="X117" s="214" t="str">
        <f>IF(E117="","",WEEKNUM(E117))</f>
        <v/>
      </c>
      <c r="Y117" s="103"/>
      <c r="Z117" s="103"/>
      <c r="AA117" s="103"/>
      <c r="AB117" s="103"/>
      <c r="AC117" s="103"/>
      <c r="AD117" s="103"/>
      <c r="AE117" s="103"/>
      <c r="AF117" s="103"/>
    </row>
    <row r="118" spans="1:32" ht="32.450000000000003" customHeight="1" x14ac:dyDescent="0.25">
      <c r="A118" s="169"/>
      <c r="B118" s="170"/>
      <c r="C118" s="171"/>
      <c r="D118" s="134"/>
      <c r="E118" s="135"/>
      <c r="F118" s="136"/>
      <c r="G118" s="137"/>
      <c r="H118" s="137"/>
      <c r="I118" s="135"/>
      <c r="J118" s="136"/>
      <c r="K118" s="137"/>
      <c r="L118" s="137"/>
      <c r="M118" s="135"/>
      <c r="N118" s="138"/>
      <c r="O118" s="139"/>
      <c r="P118" s="178"/>
      <c r="Q118" s="183"/>
      <c r="R118" s="143"/>
      <c r="S118" s="219">
        <v>0</v>
      </c>
      <c r="T118" s="229"/>
      <c r="U118" s="235"/>
      <c r="V118" s="251"/>
      <c r="W118" s="236"/>
      <c r="X118" s="214" t="str">
        <f>IF(E118="","",WEEKNUM(E118))</f>
        <v/>
      </c>
      <c r="Y118" s="103"/>
      <c r="Z118" s="103"/>
      <c r="AA118" s="103"/>
      <c r="AB118" s="103"/>
      <c r="AC118" s="103"/>
      <c r="AD118" s="103"/>
      <c r="AE118" s="103"/>
      <c r="AF118" s="103"/>
    </row>
    <row r="119" spans="1:32" ht="32.450000000000003" customHeight="1" x14ac:dyDescent="0.25">
      <c r="A119" s="169"/>
      <c r="B119" s="170"/>
      <c r="C119" s="171"/>
      <c r="D119" s="134"/>
      <c r="E119" s="135"/>
      <c r="F119" s="136"/>
      <c r="G119" s="137"/>
      <c r="H119" s="137"/>
      <c r="I119" s="135"/>
      <c r="J119" s="136"/>
      <c r="K119" s="137"/>
      <c r="L119" s="137"/>
      <c r="M119" s="135"/>
      <c r="N119" s="138"/>
      <c r="O119" s="139"/>
      <c r="P119" s="140"/>
      <c r="Q119" s="142"/>
      <c r="R119" s="143"/>
      <c r="S119" s="219">
        <v>0</v>
      </c>
      <c r="T119" s="229"/>
      <c r="U119" s="235"/>
      <c r="V119" s="251"/>
      <c r="W119" s="236"/>
      <c r="X119" s="214" t="str">
        <f>IF(E119="","",WEEKNUM(E119))</f>
        <v/>
      </c>
      <c r="Y119" s="103"/>
      <c r="Z119" s="103"/>
      <c r="AA119" s="103"/>
      <c r="AB119" s="103"/>
      <c r="AC119" s="103"/>
      <c r="AD119" s="103"/>
      <c r="AE119" s="103"/>
      <c r="AF119" s="103"/>
    </row>
    <row r="120" spans="1:32" ht="32.450000000000003" customHeight="1" x14ac:dyDescent="0.25">
      <c r="A120" s="247"/>
      <c r="B120" s="170"/>
      <c r="C120" s="171"/>
      <c r="D120" s="134"/>
      <c r="E120" s="172"/>
      <c r="F120" s="136"/>
      <c r="G120" s="137"/>
      <c r="H120" s="137"/>
      <c r="I120" s="135"/>
      <c r="J120" s="136"/>
      <c r="K120" s="137"/>
      <c r="L120" s="137"/>
      <c r="M120" s="135"/>
      <c r="N120" s="138"/>
      <c r="O120" s="139"/>
      <c r="P120" s="140"/>
      <c r="Q120" s="142"/>
      <c r="R120" s="143"/>
      <c r="S120" s="219">
        <v>0</v>
      </c>
      <c r="T120" s="229"/>
      <c r="U120" s="235"/>
      <c r="V120" s="251"/>
      <c r="W120" s="236"/>
      <c r="X120" s="214" t="str">
        <f>IF(E120="","",WEEKNUM(E120))</f>
        <v/>
      </c>
      <c r="Y120" s="103"/>
      <c r="Z120" s="103"/>
      <c r="AA120" s="103"/>
      <c r="AB120" s="103"/>
      <c r="AC120" s="103"/>
      <c r="AD120" s="103"/>
      <c r="AE120" s="103"/>
      <c r="AF120" s="103"/>
    </row>
    <row r="121" spans="1:32" ht="32.450000000000003" customHeight="1" x14ac:dyDescent="0.25">
      <c r="A121" s="169"/>
      <c r="B121" s="170"/>
      <c r="C121" s="171"/>
      <c r="D121" s="134"/>
      <c r="E121" s="135"/>
      <c r="F121" s="136"/>
      <c r="G121" s="137"/>
      <c r="H121" s="137"/>
      <c r="I121" s="135"/>
      <c r="J121" s="136"/>
      <c r="K121" s="137"/>
      <c r="L121" s="137"/>
      <c r="M121" s="135"/>
      <c r="N121" s="138"/>
      <c r="O121" s="139"/>
      <c r="P121" s="140"/>
      <c r="Q121" s="142"/>
      <c r="R121" s="239"/>
      <c r="S121" s="219">
        <v>0</v>
      </c>
      <c r="T121" s="229"/>
      <c r="U121" s="235"/>
      <c r="V121" s="251"/>
      <c r="W121" s="236"/>
      <c r="X121" s="214" t="str">
        <f>IF(E121="","",WEEKNUM(E121))</f>
        <v/>
      </c>
      <c r="Y121" s="103"/>
      <c r="Z121" s="103"/>
      <c r="AA121" s="103"/>
      <c r="AB121" s="103"/>
      <c r="AC121" s="103"/>
      <c r="AD121" s="103"/>
      <c r="AE121" s="103"/>
      <c r="AF121" s="103"/>
    </row>
    <row r="122" spans="1:32" ht="32.450000000000003" customHeight="1" x14ac:dyDescent="0.25">
      <c r="A122" s="169"/>
      <c r="B122" s="170"/>
      <c r="C122" s="171"/>
      <c r="D122" s="134"/>
      <c r="E122" s="135"/>
      <c r="F122" s="136"/>
      <c r="G122" s="137"/>
      <c r="H122" s="137"/>
      <c r="I122" s="135"/>
      <c r="J122" s="136"/>
      <c r="K122" s="137"/>
      <c r="L122" s="137"/>
      <c r="M122" s="135"/>
      <c r="N122" s="138"/>
      <c r="O122" s="139"/>
      <c r="P122" s="140"/>
      <c r="Q122" s="142"/>
      <c r="R122" s="143"/>
      <c r="S122" s="219">
        <v>0</v>
      </c>
      <c r="T122" s="229"/>
      <c r="U122" s="235"/>
      <c r="V122" s="251"/>
      <c r="W122" s="236"/>
      <c r="X122" s="214" t="str">
        <f>IF(E122="","",WEEKNUM(E122))</f>
        <v/>
      </c>
      <c r="Y122" s="103"/>
      <c r="Z122" s="103"/>
      <c r="AA122" s="103"/>
      <c r="AB122" s="103"/>
      <c r="AC122" s="103"/>
      <c r="AD122" s="103"/>
      <c r="AE122" s="103"/>
      <c r="AF122" s="103"/>
    </row>
    <row r="123" spans="1:32" ht="32.450000000000003" customHeight="1" x14ac:dyDescent="0.25">
      <c r="A123" s="169"/>
      <c r="B123" s="170"/>
      <c r="C123" s="171"/>
      <c r="D123" s="184"/>
      <c r="E123" s="135"/>
      <c r="F123" s="136"/>
      <c r="G123" s="137"/>
      <c r="H123" s="137"/>
      <c r="I123" s="135"/>
      <c r="J123" s="136"/>
      <c r="K123" s="137"/>
      <c r="L123" s="137"/>
      <c r="M123" s="135"/>
      <c r="N123" s="138"/>
      <c r="O123" s="139"/>
      <c r="P123" s="140"/>
      <c r="Q123" s="142"/>
      <c r="R123" s="143"/>
      <c r="S123" s="219">
        <v>0</v>
      </c>
      <c r="T123" s="229"/>
      <c r="U123" s="235"/>
      <c r="V123" s="251"/>
      <c r="W123" s="236"/>
      <c r="X123" s="214" t="str">
        <f>IF(E123="","",WEEKNUM(E123))</f>
        <v/>
      </c>
      <c r="Y123" s="103"/>
      <c r="Z123" s="103"/>
      <c r="AA123" s="103"/>
      <c r="AB123" s="103"/>
      <c r="AC123" s="103"/>
      <c r="AD123" s="103"/>
      <c r="AE123" s="103"/>
      <c r="AF123" s="103"/>
    </row>
    <row r="124" spans="1:32" ht="32.450000000000003" customHeight="1" x14ac:dyDescent="0.25">
      <c r="A124" s="247"/>
      <c r="B124" s="170"/>
      <c r="C124" s="171"/>
      <c r="D124" s="134"/>
      <c r="E124" s="172"/>
      <c r="F124" s="136"/>
      <c r="G124" s="137"/>
      <c r="H124" s="137"/>
      <c r="I124" s="135"/>
      <c r="J124" s="136"/>
      <c r="K124" s="137"/>
      <c r="L124" s="137"/>
      <c r="M124" s="135"/>
      <c r="N124" s="138"/>
      <c r="O124" s="139"/>
      <c r="P124" s="140"/>
      <c r="Q124" s="142"/>
      <c r="R124" s="143"/>
      <c r="S124" s="219">
        <v>0</v>
      </c>
      <c r="T124" s="229"/>
      <c r="U124" s="235"/>
      <c r="V124" s="251"/>
      <c r="W124" s="236"/>
      <c r="X124" s="214" t="str">
        <f>IF(E124="","",WEEKNUM(E124))</f>
        <v/>
      </c>
      <c r="Y124" s="103"/>
      <c r="Z124" s="103"/>
      <c r="AA124" s="103"/>
      <c r="AB124" s="103"/>
      <c r="AC124" s="103"/>
      <c r="AD124" s="103"/>
      <c r="AE124" s="103"/>
      <c r="AF124" s="103"/>
    </row>
    <row r="125" spans="1:32" ht="32.450000000000003" customHeight="1" x14ac:dyDescent="0.25">
      <c r="A125" s="169"/>
      <c r="B125" s="170"/>
      <c r="C125" s="171"/>
      <c r="D125" s="134"/>
      <c r="E125" s="135"/>
      <c r="F125" s="136"/>
      <c r="G125" s="137"/>
      <c r="H125" s="137"/>
      <c r="I125" s="135"/>
      <c r="J125" s="136"/>
      <c r="K125" s="137"/>
      <c r="L125" s="137"/>
      <c r="M125" s="135"/>
      <c r="N125" s="138"/>
      <c r="O125" s="139"/>
      <c r="P125" s="140"/>
      <c r="Q125" s="142"/>
      <c r="R125" s="143"/>
      <c r="S125" s="219">
        <v>0</v>
      </c>
      <c r="T125" s="229"/>
      <c r="U125" s="235"/>
      <c r="V125" s="251"/>
      <c r="W125" s="236"/>
      <c r="X125" s="214" t="str">
        <f>IF(E125="","",WEEKNUM(E125))</f>
        <v/>
      </c>
      <c r="Y125" s="103"/>
      <c r="Z125" s="103"/>
      <c r="AA125" s="103"/>
      <c r="AB125" s="103"/>
      <c r="AC125" s="103"/>
      <c r="AD125" s="103"/>
      <c r="AE125" s="103"/>
      <c r="AF125" s="103"/>
    </row>
    <row r="126" spans="1:32" ht="32.450000000000003" customHeight="1" x14ac:dyDescent="0.25">
      <c r="A126" s="169"/>
      <c r="B126" s="170"/>
      <c r="C126" s="171"/>
      <c r="D126" s="134"/>
      <c r="E126" s="135"/>
      <c r="F126" s="136"/>
      <c r="G126" s="137"/>
      <c r="H126" s="137"/>
      <c r="I126" s="135"/>
      <c r="J126" s="136"/>
      <c r="K126" s="137"/>
      <c r="L126" s="137"/>
      <c r="M126" s="135"/>
      <c r="N126" s="138"/>
      <c r="O126" s="139"/>
      <c r="P126" s="140"/>
      <c r="Q126" s="142"/>
      <c r="R126" s="143"/>
      <c r="S126" s="219">
        <v>0</v>
      </c>
      <c r="T126" s="229"/>
      <c r="U126" s="235"/>
      <c r="V126" s="251"/>
      <c r="W126" s="236"/>
      <c r="X126" s="214" t="str">
        <f>IF(E126="","",WEEKNUM(E126))</f>
        <v/>
      </c>
      <c r="Y126" s="103"/>
      <c r="Z126" s="103"/>
      <c r="AA126" s="103"/>
      <c r="AB126" s="103"/>
      <c r="AC126" s="103"/>
      <c r="AD126" s="103"/>
      <c r="AE126" s="103"/>
      <c r="AF126" s="103"/>
    </row>
    <row r="127" spans="1:32" ht="32.450000000000003" customHeight="1" x14ac:dyDescent="0.25">
      <c r="A127" s="169"/>
      <c r="B127" s="170"/>
      <c r="C127" s="171"/>
      <c r="D127" s="134"/>
      <c r="E127" s="135"/>
      <c r="F127" s="136"/>
      <c r="G127" s="137"/>
      <c r="H127" s="137"/>
      <c r="I127" s="135"/>
      <c r="J127" s="136"/>
      <c r="K127" s="137"/>
      <c r="L127" s="137"/>
      <c r="M127" s="135"/>
      <c r="N127" s="138"/>
      <c r="O127" s="139"/>
      <c r="P127" s="140"/>
      <c r="Q127" s="142"/>
      <c r="R127" s="143"/>
      <c r="S127" s="219">
        <v>0</v>
      </c>
      <c r="T127" s="229"/>
      <c r="U127" s="235"/>
      <c r="V127" s="251"/>
      <c r="W127" s="236"/>
      <c r="X127" s="214" t="str">
        <f>IF(E127="","",WEEKNUM(E127))</f>
        <v/>
      </c>
      <c r="Y127" s="103"/>
      <c r="Z127" s="103"/>
      <c r="AA127" s="103"/>
      <c r="AB127" s="103"/>
      <c r="AC127" s="103"/>
      <c r="AD127" s="103"/>
      <c r="AE127" s="103"/>
      <c r="AF127" s="103"/>
    </row>
    <row r="128" spans="1:32" ht="32.450000000000003" customHeight="1" x14ac:dyDescent="0.25">
      <c r="A128" s="169"/>
      <c r="B128" s="170"/>
      <c r="C128" s="171"/>
      <c r="D128" s="134"/>
      <c r="E128" s="135"/>
      <c r="F128" s="136"/>
      <c r="G128" s="137"/>
      <c r="H128" s="137"/>
      <c r="I128" s="135"/>
      <c r="J128" s="136"/>
      <c r="K128" s="137"/>
      <c r="L128" s="137"/>
      <c r="M128" s="135"/>
      <c r="N128" s="138"/>
      <c r="O128" s="139"/>
      <c r="P128" s="140"/>
      <c r="Q128" s="142"/>
      <c r="R128" s="143"/>
      <c r="S128" s="219">
        <v>0</v>
      </c>
      <c r="T128" s="229"/>
      <c r="U128" s="235"/>
      <c r="V128" s="251"/>
      <c r="W128" s="236"/>
      <c r="X128" s="214" t="str">
        <f>IF(E128="","",WEEKNUM(E128))</f>
        <v/>
      </c>
      <c r="Y128" s="103"/>
      <c r="Z128" s="103"/>
      <c r="AA128" s="103"/>
      <c r="AB128" s="103"/>
      <c r="AC128" s="103"/>
      <c r="AD128" s="103"/>
      <c r="AE128" s="103"/>
      <c r="AF128" s="103"/>
    </row>
    <row r="129" spans="1:32" ht="32.450000000000003" customHeight="1" x14ac:dyDescent="0.25">
      <c r="A129" s="169"/>
      <c r="B129" s="170"/>
      <c r="C129" s="171"/>
      <c r="D129" s="184"/>
      <c r="E129" s="135"/>
      <c r="F129" s="136"/>
      <c r="G129" s="137"/>
      <c r="H129" s="137"/>
      <c r="I129" s="135"/>
      <c r="J129" s="136"/>
      <c r="K129" s="137"/>
      <c r="L129" s="137"/>
      <c r="M129" s="135"/>
      <c r="N129" s="138"/>
      <c r="O129" s="139"/>
      <c r="P129" s="140"/>
      <c r="Q129" s="142"/>
      <c r="R129" s="143"/>
      <c r="S129" s="219">
        <v>0</v>
      </c>
      <c r="T129" s="229"/>
      <c r="U129" s="235"/>
      <c r="V129" s="251"/>
      <c r="W129" s="236"/>
      <c r="X129" s="214" t="str">
        <f>IF(E129="","",WEEKNUM(E129))</f>
        <v/>
      </c>
      <c r="Y129" s="103"/>
      <c r="Z129" s="103"/>
      <c r="AA129" s="103"/>
      <c r="AB129" s="103"/>
      <c r="AC129" s="103"/>
      <c r="AD129" s="103"/>
      <c r="AE129" s="103"/>
      <c r="AF129" s="103"/>
    </row>
    <row r="130" spans="1:32" ht="32.450000000000003" customHeight="1" x14ac:dyDescent="0.25">
      <c r="A130" s="169"/>
      <c r="B130" s="170"/>
      <c r="C130" s="171"/>
      <c r="D130" s="134"/>
      <c r="E130" s="135"/>
      <c r="F130" s="136"/>
      <c r="G130" s="137"/>
      <c r="H130" s="137"/>
      <c r="I130" s="135"/>
      <c r="J130" s="136"/>
      <c r="K130" s="137"/>
      <c r="L130" s="137"/>
      <c r="M130" s="135"/>
      <c r="N130" s="138"/>
      <c r="O130" s="139"/>
      <c r="P130" s="140"/>
      <c r="Q130" s="142"/>
      <c r="R130" s="143"/>
      <c r="S130" s="219">
        <v>0</v>
      </c>
      <c r="T130" s="229"/>
      <c r="U130" s="235"/>
      <c r="V130" s="251"/>
      <c r="W130" s="236"/>
      <c r="X130" s="214" t="str">
        <f>IF(E130="","",WEEKNUM(E130))</f>
        <v/>
      </c>
      <c r="Y130" s="103"/>
      <c r="Z130" s="103"/>
      <c r="AA130" s="103"/>
      <c r="AB130" s="103"/>
      <c r="AC130" s="103"/>
      <c r="AD130" s="103"/>
      <c r="AE130" s="103"/>
      <c r="AF130" s="103"/>
    </row>
    <row r="131" spans="1:32" ht="32.450000000000003" customHeight="1" x14ac:dyDescent="0.25">
      <c r="A131" s="109"/>
      <c r="B131" s="132"/>
      <c r="C131" s="171"/>
      <c r="D131" s="134"/>
      <c r="E131" s="135"/>
      <c r="F131" s="136"/>
      <c r="G131" s="137"/>
      <c r="H131" s="137"/>
      <c r="I131" s="135"/>
      <c r="J131" s="136"/>
      <c r="K131" s="137"/>
      <c r="L131" s="137"/>
      <c r="M131" s="135"/>
      <c r="N131" s="138"/>
      <c r="O131" s="139"/>
      <c r="P131" s="140"/>
      <c r="Q131" s="142"/>
      <c r="R131" s="143"/>
      <c r="S131" s="217">
        <v>0</v>
      </c>
      <c r="T131" s="229"/>
      <c r="U131" s="235"/>
      <c r="V131" s="251"/>
      <c r="W131" s="236"/>
      <c r="X131" s="214">
        <v>1</v>
      </c>
      <c r="Y131" s="103"/>
      <c r="Z131" s="103"/>
      <c r="AA131" s="103"/>
      <c r="AB131" s="103"/>
      <c r="AC131" s="103"/>
      <c r="AD131" s="103"/>
      <c r="AE131" s="103"/>
      <c r="AF131" s="103"/>
    </row>
    <row r="132" spans="1:32" ht="32.450000000000003" customHeight="1" x14ac:dyDescent="0.25">
      <c r="A132" s="169"/>
      <c r="B132" s="170"/>
      <c r="C132" s="171"/>
      <c r="D132" s="134"/>
      <c r="E132" s="135"/>
      <c r="F132" s="136"/>
      <c r="G132" s="137"/>
      <c r="H132" s="137"/>
      <c r="I132" s="135"/>
      <c r="J132" s="136"/>
      <c r="K132" s="137"/>
      <c r="L132" s="137"/>
      <c r="M132" s="135"/>
      <c r="N132" s="138"/>
      <c r="O132" s="139"/>
      <c r="P132" s="140"/>
      <c r="Q132" s="142"/>
      <c r="R132" s="143"/>
      <c r="S132" s="219">
        <v>0</v>
      </c>
      <c r="T132" s="229"/>
      <c r="U132" s="235"/>
      <c r="V132" s="251"/>
      <c r="W132" s="236"/>
      <c r="X132" s="214" t="str">
        <f>IF(E132="","",WEEKNUM(E132))</f>
        <v/>
      </c>
      <c r="Y132" s="103"/>
      <c r="Z132" s="103"/>
      <c r="AA132" s="103"/>
      <c r="AB132" s="103"/>
      <c r="AC132" s="103"/>
      <c r="AD132" s="103"/>
      <c r="AE132" s="103"/>
      <c r="AF132" s="103"/>
    </row>
    <row r="133" spans="1:32" ht="32.450000000000003" customHeight="1" x14ac:dyDescent="0.25">
      <c r="A133" s="169"/>
      <c r="B133" s="170"/>
      <c r="C133" s="171"/>
      <c r="D133" s="134"/>
      <c r="E133" s="135"/>
      <c r="F133" s="136"/>
      <c r="G133" s="137"/>
      <c r="H133" s="137"/>
      <c r="I133" s="135"/>
      <c r="J133" s="136"/>
      <c r="K133" s="137"/>
      <c r="L133" s="137"/>
      <c r="M133" s="135"/>
      <c r="N133" s="138"/>
      <c r="O133" s="139"/>
      <c r="P133" s="140"/>
      <c r="Q133" s="142"/>
      <c r="R133" s="143"/>
      <c r="S133" s="219">
        <v>0</v>
      </c>
      <c r="T133" s="229"/>
      <c r="U133" s="235"/>
      <c r="V133" s="251"/>
      <c r="W133" s="236"/>
      <c r="X133" s="214" t="str">
        <f>IF(E133="","",WEEKNUM(E133))</f>
        <v/>
      </c>
      <c r="Y133" s="103"/>
      <c r="Z133" s="103"/>
      <c r="AA133" s="103"/>
      <c r="AB133" s="103"/>
      <c r="AC133" s="103"/>
      <c r="AD133" s="103"/>
      <c r="AE133" s="103"/>
      <c r="AF133" s="103"/>
    </row>
    <row r="134" spans="1:32" ht="32.450000000000003" customHeight="1" x14ac:dyDescent="0.25">
      <c r="A134" s="169"/>
      <c r="B134" s="170"/>
      <c r="C134" s="171"/>
      <c r="D134" s="134"/>
      <c r="E134" s="172"/>
      <c r="F134" s="136"/>
      <c r="G134" s="137"/>
      <c r="H134" s="137"/>
      <c r="I134" s="135"/>
      <c r="J134" s="136"/>
      <c r="K134" s="137"/>
      <c r="L134" s="137"/>
      <c r="M134" s="135"/>
      <c r="N134" s="138"/>
      <c r="O134" s="139"/>
      <c r="P134" s="178"/>
      <c r="Q134" s="142"/>
      <c r="R134" s="245"/>
      <c r="S134" s="219">
        <v>0</v>
      </c>
      <c r="T134" s="229"/>
      <c r="U134" s="235"/>
      <c r="V134" s="251"/>
      <c r="W134" s="236"/>
      <c r="X134" s="214" t="str">
        <f>IF(E134="","",WEEKNUM(E134))</f>
        <v/>
      </c>
      <c r="Y134" s="103"/>
      <c r="Z134" s="103"/>
      <c r="AA134" s="103"/>
      <c r="AB134" s="103"/>
      <c r="AC134" s="103"/>
      <c r="AD134" s="103"/>
      <c r="AE134" s="103"/>
      <c r="AF134" s="103"/>
    </row>
    <row r="135" spans="1:32" ht="32.450000000000003" customHeight="1" x14ac:dyDescent="0.25">
      <c r="A135" s="169"/>
      <c r="B135" s="170"/>
      <c r="C135" s="171"/>
      <c r="D135" s="134"/>
      <c r="E135" s="172"/>
      <c r="F135" s="136"/>
      <c r="G135" s="137"/>
      <c r="H135" s="137"/>
      <c r="I135" s="135"/>
      <c r="J135" s="136"/>
      <c r="K135" s="137"/>
      <c r="L135" s="137"/>
      <c r="M135" s="135"/>
      <c r="N135" s="138"/>
      <c r="O135" s="139"/>
      <c r="P135" s="140"/>
      <c r="Q135" s="142"/>
      <c r="R135" s="143"/>
      <c r="S135" s="219">
        <v>0</v>
      </c>
      <c r="T135" s="229"/>
      <c r="U135" s="235"/>
      <c r="V135" s="251"/>
      <c r="W135" s="236"/>
      <c r="X135" s="214" t="str">
        <f>IF(E135="","",WEEKNUM(E135))</f>
        <v/>
      </c>
      <c r="Y135" s="103"/>
      <c r="Z135" s="103"/>
      <c r="AA135" s="103"/>
      <c r="AB135" s="103"/>
      <c r="AC135" s="103"/>
      <c r="AD135" s="103"/>
      <c r="AE135" s="103"/>
      <c r="AF135" s="103"/>
    </row>
    <row r="136" spans="1:32" ht="32.450000000000003" customHeight="1" x14ac:dyDescent="0.25">
      <c r="A136" s="169"/>
      <c r="B136" s="170"/>
      <c r="C136" s="171"/>
      <c r="D136" s="134"/>
      <c r="E136" s="135"/>
      <c r="F136" s="136"/>
      <c r="G136" s="137"/>
      <c r="H136" s="137"/>
      <c r="I136" s="135"/>
      <c r="J136" s="136"/>
      <c r="K136" s="137"/>
      <c r="L136" s="137"/>
      <c r="M136" s="135"/>
      <c r="N136" s="138"/>
      <c r="O136" s="139"/>
      <c r="P136" s="140"/>
      <c r="Q136" s="142"/>
      <c r="R136" s="143"/>
      <c r="S136" s="219">
        <v>0</v>
      </c>
      <c r="T136" s="229"/>
      <c r="U136" s="235"/>
      <c r="V136" s="251"/>
      <c r="W136" s="236"/>
      <c r="X136" s="222" t="str">
        <f>IF(E136="","",WEEKNUM(E136))</f>
        <v/>
      </c>
      <c r="Y136" s="103"/>
      <c r="Z136" s="103"/>
      <c r="AA136" s="103"/>
      <c r="AB136" s="103"/>
      <c r="AC136" s="103"/>
      <c r="AD136" s="103"/>
      <c r="AE136" s="103"/>
      <c r="AF136" s="103"/>
    </row>
    <row r="137" spans="1:32" ht="32.450000000000003" customHeight="1" x14ac:dyDescent="0.25">
      <c r="A137" s="169"/>
      <c r="B137" s="170"/>
      <c r="C137" s="171"/>
      <c r="D137" s="134"/>
      <c r="E137" s="135"/>
      <c r="F137" s="136"/>
      <c r="G137" s="137"/>
      <c r="H137" s="137"/>
      <c r="I137" s="135"/>
      <c r="J137" s="136"/>
      <c r="K137" s="137"/>
      <c r="L137" s="137"/>
      <c r="M137" s="135"/>
      <c r="N137" s="138"/>
      <c r="O137" s="139"/>
      <c r="P137" s="140"/>
      <c r="Q137" s="142"/>
      <c r="R137" s="143"/>
      <c r="S137" s="219">
        <v>0</v>
      </c>
      <c r="T137" s="229"/>
      <c r="U137" s="235"/>
      <c r="V137" s="251"/>
      <c r="W137" s="236"/>
      <c r="X137" s="214" t="str">
        <f>IF(E137="","",WEEKNUM(E137))</f>
        <v/>
      </c>
      <c r="Y137" s="103"/>
      <c r="Z137" s="103"/>
      <c r="AA137" s="103"/>
      <c r="AB137" s="103"/>
      <c r="AC137" s="103"/>
      <c r="AD137" s="103"/>
      <c r="AE137" s="103"/>
      <c r="AF137" s="103"/>
    </row>
    <row r="138" spans="1:32" ht="32.450000000000003" customHeight="1" x14ac:dyDescent="0.25">
      <c r="A138" s="169"/>
      <c r="B138" s="170"/>
      <c r="C138" s="171"/>
      <c r="D138" s="134"/>
      <c r="E138" s="135"/>
      <c r="F138" s="136"/>
      <c r="G138" s="137"/>
      <c r="H138" s="137"/>
      <c r="I138" s="135"/>
      <c r="J138" s="136"/>
      <c r="K138" s="137"/>
      <c r="L138" s="137"/>
      <c r="M138" s="135"/>
      <c r="N138" s="138"/>
      <c r="O138" s="139"/>
      <c r="P138" s="140"/>
      <c r="Q138" s="142"/>
      <c r="R138" s="143"/>
      <c r="S138" s="219">
        <v>0</v>
      </c>
      <c r="T138" s="229"/>
      <c r="U138" s="235"/>
      <c r="V138" s="251"/>
      <c r="W138" s="236"/>
      <c r="X138" s="214" t="str">
        <f>IF(E138="","",WEEKNUM(E138))</f>
        <v/>
      </c>
      <c r="Y138" s="103"/>
      <c r="Z138" s="103"/>
      <c r="AA138" s="103"/>
      <c r="AB138" s="103"/>
      <c r="AC138" s="103"/>
      <c r="AD138" s="103"/>
      <c r="AE138" s="103"/>
      <c r="AF138" s="103"/>
    </row>
    <row r="139" spans="1:32" ht="32.450000000000003" customHeight="1" x14ac:dyDescent="0.25">
      <c r="A139" s="169"/>
      <c r="B139" s="170"/>
      <c r="C139" s="171"/>
      <c r="D139" s="134"/>
      <c r="E139" s="135"/>
      <c r="F139" s="136"/>
      <c r="G139" s="137"/>
      <c r="H139" s="137"/>
      <c r="I139" s="135"/>
      <c r="J139" s="136"/>
      <c r="K139" s="137"/>
      <c r="L139" s="137"/>
      <c r="M139" s="135"/>
      <c r="N139" s="138"/>
      <c r="O139" s="139"/>
      <c r="P139" s="178"/>
      <c r="Q139" s="142"/>
      <c r="R139" s="143"/>
      <c r="S139" s="219">
        <v>0</v>
      </c>
      <c r="T139" s="229"/>
      <c r="U139" s="235"/>
      <c r="V139" s="251"/>
      <c r="W139" s="236"/>
      <c r="X139" s="214"/>
      <c r="Y139" s="103"/>
      <c r="Z139" s="103"/>
      <c r="AA139" s="103"/>
      <c r="AB139" s="103"/>
      <c r="AC139" s="103"/>
      <c r="AD139" s="103"/>
      <c r="AE139" s="103"/>
      <c r="AF139" s="103"/>
    </row>
    <row r="140" spans="1:32" ht="32.450000000000003" customHeight="1" x14ac:dyDescent="0.25">
      <c r="A140" s="169"/>
      <c r="B140" s="170"/>
      <c r="C140" s="171"/>
      <c r="D140" s="134"/>
      <c r="E140" s="135"/>
      <c r="F140" s="136"/>
      <c r="G140" s="137"/>
      <c r="H140" s="137"/>
      <c r="I140" s="135"/>
      <c r="J140" s="136"/>
      <c r="K140" s="137"/>
      <c r="L140" s="137"/>
      <c r="M140" s="135"/>
      <c r="N140" s="138"/>
      <c r="O140" s="139"/>
      <c r="P140" s="140"/>
      <c r="Q140" s="142"/>
      <c r="R140" s="143"/>
      <c r="S140" s="219">
        <v>0</v>
      </c>
      <c r="T140" s="229"/>
      <c r="U140" s="235"/>
      <c r="V140" s="251"/>
      <c r="W140" s="236"/>
      <c r="X140" s="214"/>
      <c r="Y140" s="103"/>
      <c r="Z140" s="103"/>
      <c r="AA140" s="103"/>
      <c r="AB140" s="103"/>
      <c r="AC140" s="103"/>
      <c r="AD140" s="103"/>
      <c r="AE140" s="103"/>
      <c r="AF140" s="103"/>
    </row>
    <row r="141" spans="1:32" ht="32.450000000000003" customHeight="1" x14ac:dyDescent="0.25">
      <c r="A141" s="109"/>
      <c r="B141" s="132"/>
      <c r="C141" s="133"/>
      <c r="D141" s="134"/>
      <c r="E141" s="135"/>
      <c r="F141" s="136"/>
      <c r="G141" s="137"/>
      <c r="H141" s="137"/>
      <c r="I141" s="135"/>
      <c r="J141" s="136"/>
      <c r="K141" s="137"/>
      <c r="L141" s="137"/>
      <c r="M141" s="135"/>
      <c r="N141" s="138"/>
      <c r="O141" s="139"/>
      <c r="P141" s="140"/>
      <c r="Q141" s="142"/>
      <c r="R141" s="143"/>
      <c r="S141" s="219">
        <v>0</v>
      </c>
      <c r="T141" s="229"/>
      <c r="U141" s="235"/>
      <c r="V141" s="251"/>
      <c r="W141" s="236"/>
      <c r="X141" s="214" t="str">
        <f>IF(E141="","",WEEKNUM(E141))</f>
        <v/>
      </c>
      <c r="Y141" s="103"/>
      <c r="Z141" s="103"/>
      <c r="AA141" s="103"/>
      <c r="AB141" s="103"/>
      <c r="AC141" s="103"/>
      <c r="AD141" s="103"/>
      <c r="AE141" s="103"/>
      <c r="AF141" s="103"/>
    </row>
    <row r="142" spans="1:32" ht="32.450000000000003" customHeight="1" x14ac:dyDescent="0.25">
      <c r="A142" s="109"/>
      <c r="B142" s="132"/>
      <c r="C142" s="133"/>
      <c r="D142" s="134"/>
      <c r="E142" s="135"/>
      <c r="F142" s="136"/>
      <c r="G142" s="137"/>
      <c r="H142" s="137"/>
      <c r="I142" s="135"/>
      <c r="J142" s="136"/>
      <c r="K142" s="137"/>
      <c r="L142" s="137"/>
      <c r="M142" s="135"/>
      <c r="N142" s="138"/>
      <c r="O142" s="139"/>
      <c r="P142" s="140"/>
      <c r="Q142" s="142"/>
      <c r="R142" s="143"/>
      <c r="S142" s="219">
        <v>0</v>
      </c>
      <c r="T142" s="229"/>
      <c r="U142" s="235"/>
      <c r="V142" s="251"/>
      <c r="W142" s="236"/>
      <c r="X142" s="214" t="str">
        <f>IF(E142="","",WEEKNUM(E142))</f>
        <v/>
      </c>
      <c r="Y142" s="103"/>
      <c r="Z142" s="103"/>
      <c r="AA142" s="103"/>
      <c r="AB142" s="103"/>
      <c r="AC142" s="103"/>
      <c r="AD142" s="103"/>
      <c r="AE142" s="103"/>
      <c r="AF142" s="103"/>
    </row>
    <row r="143" spans="1:32" ht="32.450000000000003" customHeight="1" x14ac:dyDescent="0.25">
      <c r="A143" s="109"/>
      <c r="B143" s="132"/>
      <c r="C143" s="133"/>
      <c r="D143" s="134"/>
      <c r="E143" s="135"/>
      <c r="F143" s="136"/>
      <c r="G143" s="137"/>
      <c r="H143" s="137"/>
      <c r="I143" s="135"/>
      <c r="J143" s="136"/>
      <c r="K143" s="137"/>
      <c r="L143" s="137"/>
      <c r="M143" s="135"/>
      <c r="N143" s="138"/>
      <c r="O143" s="139"/>
      <c r="P143" s="140"/>
      <c r="Q143" s="142"/>
      <c r="R143" s="143"/>
      <c r="S143" s="219">
        <v>0</v>
      </c>
      <c r="T143" s="229"/>
      <c r="U143" s="235"/>
      <c r="V143" s="251"/>
      <c r="W143" s="236"/>
      <c r="X143" s="214" t="str">
        <f>IF(E143="","",WEEKNUM(E143))</f>
        <v/>
      </c>
      <c r="Y143" s="103"/>
      <c r="Z143" s="103"/>
      <c r="AA143" s="103"/>
      <c r="AB143" s="103"/>
      <c r="AC143" s="103"/>
      <c r="AD143" s="103"/>
      <c r="AE143" s="103"/>
      <c r="AF143" s="103"/>
    </row>
    <row r="144" spans="1:32" ht="32.450000000000003" customHeight="1" x14ac:dyDescent="0.25">
      <c r="A144" s="109"/>
      <c r="B144" s="132"/>
      <c r="C144" s="133"/>
      <c r="D144" s="134"/>
      <c r="E144" s="135"/>
      <c r="F144" s="136"/>
      <c r="G144" s="137"/>
      <c r="H144" s="137"/>
      <c r="I144" s="135"/>
      <c r="J144" s="136"/>
      <c r="K144" s="137"/>
      <c r="L144" s="137"/>
      <c r="M144" s="135"/>
      <c r="N144" s="138"/>
      <c r="O144" s="139"/>
      <c r="P144" s="140"/>
      <c r="Q144" s="142"/>
      <c r="R144" s="143"/>
      <c r="S144" s="219">
        <v>0</v>
      </c>
      <c r="T144" s="229"/>
      <c r="U144" s="235"/>
      <c r="V144" s="251"/>
      <c r="W144" s="236"/>
      <c r="X144" s="214" t="str">
        <f>IF(E144="","",WEEKNUM(E144))</f>
        <v/>
      </c>
      <c r="Y144" s="103"/>
      <c r="Z144" s="103"/>
      <c r="AA144" s="103"/>
      <c r="AB144" s="103"/>
      <c r="AC144" s="103"/>
      <c r="AD144" s="103"/>
      <c r="AE144" s="103"/>
      <c r="AF144" s="103"/>
    </row>
    <row r="145" spans="1:32" ht="32.450000000000003" customHeight="1" x14ac:dyDescent="0.25">
      <c r="A145" s="109"/>
      <c r="B145" s="132"/>
      <c r="C145" s="133"/>
      <c r="D145" s="134"/>
      <c r="E145" s="135"/>
      <c r="F145" s="136"/>
      <c r="G145" s="137"/>
      <c r="H145" s="137"/>
      <c r="I145" s="135"/>
      <c r="J145" s="136"/>
      <c r="K145" s="137"/>
      <c r="L145" s="137"/>
      <c r="M145" s="135"/>
      <c r="N145" s="138"/>
      <c r="O145" s="139"/>
      <c r="P145" s="140"/>
      <c r="Q145" s="142"/>
      <c r="R145" s="143"/>
      <c r="S145" s="219">
        <v>0</v>
      </c>
      <c r="T145" s="229"/>
      <c r="U145" s="235"/>
      <c r="V145" s="251"/>
      <c r="W145" s="236"/>
      <c r="X145" s="214" t="str">
        <f>IF(E145="","",WEEKNUM(E145))</f>
        <v/>
      </c>
      <c r="Y145" s="103"/>
      <c r="Z145" s="103"/>
      <c r="AA145" s="103"/>
      <c r="AB145" s="103"/>
      <c r="AC145" s="103"/>
      <c r="AD145" s="103"/>
      <c r="AE145" s="103"/>
      <c r="AF145" s="103"/>
    </row>
    <row r="146" spans="1:32" ht="32.450000000000003" customHeight="1" x14ac:dyDescent="0.25">
      <c r="A146" s="109"/>
      <c r="B146" s="132"/>
      <c r="C146" s="133"/>
      <c r="D146" s="134"/>
      <c r="E146" s="135"/>
      <c r="F146" s="136"/>
      <c r="G146" s="137"/>
      <c r="H146" s="137"/>
      <c r="I146" s="135"/>
      <c r="J146" s="136"/>
      <c r="K146" s="137"/>
      <c r="L146" s="137"/>
      <c r="M146" s="135"/>
      <c r="N146" s="138"/>
      <c r="O146" s="139"/>
      <c r="P146" s="140"/>
      <c r="Q146" s="142"/>
      <c r="R146" s="143"/>
      <c r="S146" s="219"/>
      <c r="T146" s="229"/>
      <c r="U146" s="235"/>
      <c r="V146" s="251"/>
      <c r="W146" s="236"/>
      <c r="X146" s="214" t="str">
        <f>IF(E146="","",WEEKNUM(E146))</f>
        <v/>
      </c>
      <c r="Y146" s="103"/>
      <c r="Z146" s="103"/>
      <c r="AA146" s="103"/>
      <c r="AB146" s="103"/>
      <c r="AC146" s="103"/>
      <c r="AD146" s="103"/>
      <c r="AE146" s="103"/>
      <c r="AF146" s="103"/>
    </row>
    <row r="147" spans="1:32" ht="32.450000000000003" customHeight="1" x14ac:dyDescent="0.25">
      <c r="A147" s="109"/>
      <c r="B147" s="132"/>
      <c r="C147" s="133"/>
      <c r="D147" s="134"/>
      <c r="E147" s="135"/>
      <c r="F147" s="136"/>
      <c r="G147" s="137"/>
      <c r="H147" s="137"/>
      <c r="I147" s="135"/>
      <c r="J147" s="136"/>
      <c r="K147" s="137"/>
      <c r="L147" s="137"/>
      <c r="M147" s="135"/>
      <c r="N147" s="138"/>
      <c r="O147" s="139"/>
      <c r="P147" s="140"/>
      <c r="Q147" s="142"/>
      <c r="R147" s="143"/>
      <c r="S147" s="219"/>
      <c r="T147" s="229"/>
      <c r="U147" s="235"/>
      <c r="V147" s="251"/>
      <c r="W147" s="236"/>
      <c r="X147" s="214" t="str">
        <f>IF(E147="","",WEEKNUM(E147))</f>
        <v/>
      </c>
      <c r="Y147" s="103"/>
      <c r="Z147" s="103"/>
      <c r="AA147" s="103"/>
      <c r="AB147" s="103"/>
      <c r="AC147" s="103"/>
      <c r="AD147" s="103"/>
      <c r="AE147" s="103"/>
      <c r="AF147" s="103"/>
    </row>
    <row r="148" spans="1:32" ht="32.450000000000003" customHeight="1" x14ac:dyDescent="0.25">
      <c r="A148" s="109"/>
      <c r="B148" s="132"/>
      <c r="C148" s="133"/>
      <c r="D148" s="134"/>
      <c r="E148" s="135"/>
      <c r="F148" s="136"/>
      <c r="G148" s="137"/>
      <c r="H148" s="137"/>
      <c r="I148" s="135"/>
      <c r="J148" s="136"/>
      <c r="K148" s="137"/>
      <c r="L148" s="137"/>
      <c r="M148" s="135"/>
      <c r="N148" s="138"/>
      <c r="O148" s="139"/>
      <c r="P148" s="140"/>
      <c r="Q148" s="142"/>
      <c r="R148" s="143"/>
      <c r="S148" s="218"/>
      <c r="T148" s="229"/>
      <c r="U148" s="235"/>
      <c r="V148" s="251"/>
      <c r="W148" s="236"/>
      <c r="X148" s="214" t="str">
        <f>IF(E148="","",WEEKNUM(E148))</f>
        <v/>
      </c>
      <c r="Y148" s="103"/>
      <c r="Z148" s="103"/>
      <c r="AA148" s="103"/>
      <c r="AB148" s="103"/>
      <c r="AC148" s="103"/>
      <c r="AD148" s="103"/>
      <c r="AE148" s="103"/>
      <c r="AF148" s="103"/>
    </row>
    <row r="149" spans="1:32" ht="32.450000000000003" customHeight="1" x14ac:dyDescent="0.25">
      <c r="A149" s="109"/>
      <c r="B149" s="132"/>
      <c r="C149" s="133"/>
      <c r="D149" s="134"/>
      <c r="E149" s="135"/>
      <c r="F149" s="136"/>
      <c r="G149" s="137"/>
      <c r="H149" s="137"/>
      <c r="I149" s="135"/>
      <c r="J149" s="136"/>
      <c r="K149" s="137"/>
      <c r="L149" s="137"/>
      <c r="M149" s="135"/>
      <c r="N149" s="138"/>
      <c r="O149" s="139"/>
      <c r="P149" s="140"/>
      <c r="Q149" s="142"/>
      <c r="R149" s="143"/>
      <c r="S149" s="217"/>
      <c r="T149" s="229"/>
      <c r="U149" s="235"/>
      <c r="V149" s="251"/>
      <c r="W149" s="236"/>
      <c r="X149" s="214" t="str">
        <f>IF(E149="","",WEEKNUM(E149))</f>
        <v/>
      </c>
      <c r="Y149" s="103"/>
      <c r="Z149" s="103"/>
      <c r="AA149" s="103"/>
      <c r="AB149" s="103"/>
      <c r="AC149" s="103"/>
      <c r="AD149" s="103"/>
      <c r="AE149" s="103"/>
      <c r="AF149" s="103"/>
    </row>
    <row r="150" spans="1:32" ht="32.450000000000003" customHeight="1" thickBot="1" x14ac:dyDescent="0.3">
      <c r="A150" s="155"/>
      <c r="B150" s="156"/>
      <c r="C150" s="157"/>
      <c r="D150" s="158"/>
      <c r="E150" s="159"/>
      <c r="F150" s="160"/>
      <c r="G150" s="161"/>
      <c r="H150" s="161"/>
      <c r="I150" s="159"/>
      <c r="J150" s="160"/>
      <c r="K150" s="161"/>
      <c r="L150" s="161"/>
      <c r="M150" s="159"/>
      <c r="N150" s="162"/>
      <c r="O150" s="163"/>
      <c r="P150" s="164"/>
      <c r="Q150" s="165"/>
      <c r="R150" s="166"/>
      <c r="S150" s="215"/>
      <c r="T150" s="232"/>
      <c r="U150" s="237"/>
      <c r="V150" s="253"/>
      <c r="W150" s="238"/>
      <c r="X150" s="214" t="str">
        <f>IF(E150="","",WEEKNUM(E150))</f>
        <v/>
      </c>
      <c r="Y150" s="103"/>
      <c r="Z150" s="103"/>
      <c r="AA150" s="103"/>
      <c r="AB150" s="103"/>
      <c r="AC150" s="103"/>
      <c r="AD150" s="103"/>
      <c r="AE150" s="103"/>
      <c r="AF150" s="103"/>
    </row>
    <row r="151" spans="1:32" ht="15.75" thickTop="1" x14ac:dyDescent="0.25">
      <c r="A151" s="103"/>
      <c r="B151" s="167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97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</row>
    <row r="152" spans="1:32" x14ac:dyDescent="0.25">
      <c r="A152" s="103"/>
      <c r="B152" s="167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97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</row>
    <row r="153" spans="1:32" x14ac:dyDescent="0.25">
      <c r="A153" s="103"/>
      <c r="B153" s="167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97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</row>
    <row r="154" spans="1:32" x14ac:dyDescent="0.25">
      <c r="A154" s="103"/>
      <c r="B154" s="167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97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</row>
    <row r="155" spans="1:32" x14ac:dyDescent="0.25">
      <c r="A155" s="103"/>
      <c r="B155" s="167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97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</row>
    <row r="156" spans="1:32" x14ac:dyDescent="0.25">
      <c r="A156" s="103"/>
      <c r="B156" s="167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97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</row>
    <row r="157" spans="1:32" x14ac:dyDescent="0.25">
      <c r="A157" s="103"/>
      <c r="B157" s="167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97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</row>
    <row r="158" spans="1:32" x14ac:dyDescent="0.25">
      <c r="A158" s="103"/>
      <c r="B158" s="167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97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</row>
    <row r="159" spans="1:32" x14ac:dyDescent="0.25">
      <c r="A159" s="103"/>
      <c r="B159" s="167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97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</row>
    <row r="160" spans="1:32" x14ac:dyDescent="0.25">
      <c r="A160" s="103"/>
      <c r="B160" s="167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97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</row>
    <row r="161" spans="1:30" x14ac:dyDescent="0.25">
      <c r="A161" s="103"/>
      <c r="B161" s="167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97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</row>
    <row r="162" spans="1:30" x14ac:dyDescent="0.25">
      <c r="A162" s="103"/>
      <c r="B162" s="167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97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</row>
    <row r="163" spans="1:30" x14ac:dyDescent="0.25">
      <c r="A163" s="103"/>
      <c r="B163" s="167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97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</row>
    <row r="164" spans="1:30" x14ac:dyDescent="0.25">
      <c r="A164" s="103"/>
      <c r="B164" s="167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97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</row>
    <row r="165" spans="1:30" x14ac:dyDescent="0.25">
      <c r="A165" s="103"/>
      <c r="B165" s="167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97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</row>
    <row r="166" spans="1:30" x14ac:dyDescent="0.25">
      <c r="A166" s="103"/>
      <c r="B166" s="167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97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</row>
    <row r="167" spans="1:30" x14ac:dyDescent="0.25">
      <c r="A167" s="103"/>
      <c r="B167" s="167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97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</row>
    <row r="168" spans="1:30" x14ac:dyDescent="0.25">
      <c r="A168" s="103"/>
      <c r="B168" s="167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97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</row>
    <row r="169" spans="1:30" x14ac:dyDescent="0.25">
      <c r="A169" s="103"/>
      <c r="B169" s="167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97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</row>
    <row r="170" spans="1:30" x14ac:dyDescent="0.25">
      <c r="A170" s="103"/>
      <c r="B170" s="167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97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</row>
    <row r="171" spans="1:30" x14ac:dyDescent="0.25">
      <c r="A171" s="103"/>
      <c r="B171" s="167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97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</row>
    <row r="172" spans="1:30" x14ac:dyDescent="0.25">
      <c r="A172" s="103"/>
      <c r="B172" s="167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97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</row>
    <row r="173" spans="1:30" x14ac:dyDescent="0.25">
      <c r="A173" s="103"/>
      <c r="B173" s="167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97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</row>
    <row r="174" spans="1:30" x14ac:dyDescent="0.25">
      <c r="A174" s="103"/>
      <c r="B174" s="167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97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</row>
    <row r="175" spans="1:30" x14ac:dyDescent="0.25">
      <c r="A175" s="103"/>
      <c r="B175" s="167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97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</row>
  </sheetData>
  <sheetProtection selectLockedCells="1" sort="0" autoFilter="0"/>
  <sortState xmlns:xlrd2="http://schemas.microsoft.com/office/spreadsheetml/2017/richdata2" ref="A5:X150">
    <sortCondition descending="1" ref="E5:E150"/>
  </sortState>
  <mergeCells count="14">
    <mergeCell ref="X2:X4"/>
    <mergeCell ref="F1:I1"/>
    <mergeCell ref="J1:M1"/>
    <mergeCell ref="N1:O1"/>
    <mergeCell ref="D2:D3"/>
    <mergeCell ref="F2:G2"/>
    <mergeCell ref="H2:I2"/>
    <mergeCell ref="J2:K2"/>
    <mergeCell ref="L2:M2"/>
    <mergeCell ref="U2:U4"/>
    <mergeCell ref="W2:W4"/>
    <mergeCell ref="V2:V4"/>
    <mergeCell ref="S2:S4"/>
    <mergeCell ref="P2:P3"/>
  </mergeCells>
  <conditionalFormatting sqref="E11:M11 O11:P11 E6:P10 E12:P150">
    <cfRule type="expression" dxfId="26" priority="2118" stopIfTrue="1">
      <formula>-E6=$P$1</formula>
    </cfRule>
    <cfRule type="expression" dxfId="25" priority="2119">
      <formula>E6-TODAY()&lt;1</formula>
    </cfRule>
    <cfRule type="expression" dxfId="24" priority="2125">
      <formula>E6-TODAY()&lt;2</formula>
    </cfRule>
    <cfRule type="expression" dxfId="23" priority="2126">
      <formula>E6-TODAY()&lt;3</formula>
    </cfRule>
  </conditionalFormatting>
  <conditionalFormatting sqref="C5:C150">
    <cfRule type="cellIs" dxfId="22" priority="2124" operator="equal">
      <formula>"Eiken"</formula>
    </cfRule>
  </conditionalFormatting>
  <conditionalFormatting sqref="N11">
    <cfRule type="expression" dxfId="21" priority="2120" stopIfTrue="1">
      <formula>-N11=$P$1</formula>
    </cfRule>
    <cfRule type="expression" dxfId="20" priority="2121">
      <formula>N11-TODAY()&lt;1</formula>
    </cfRule>
    <cfRule type="expression" dxfId="19" priority="2122">
      <formula>N11-TODAY()&lt;2</formula>
    </cfRule>
    <cfRule type="expression" dxfId="18" priority="2123">
      <formula>N11-TODAY()&lt;3</formula>
    </cfRule>
  </conditionalFormatting>
  <conditionalFormatting sqref="E5:P5">
    <cfRule type="expression" dxfId="17" priority="2112" stopIfTrue="1">
      <formula>-E5=$P$1</formula>
    </cfRule>
    <cfRule type="expression" dxfId="16" priority="2113">
      <formula>E5-TODAY()&lt;1</formula>
    </cfRule>
    <cfRule type="expression" dxfId="15" priority="2116">
      <formula>E5-TODAY()&lt;2</formula>
    </cfRule>
    <cfRule type="expression" dxfId="14" priority="2117">
      <formula>E5-TODAY()&lt;3</formula>
    </cfRule>
  </conditionalFormatting>
  <conditionalFormatting sqref="Q5:Q150">
    <cfRule type="containsBlanks" dxfId="13" priority="2103">
      <formula>LEN(TRIM(Q5))=0</formula>
    </cfRule>
    <cfRule type="cellIs" dxfId="12" priority="2111" operator="equal">
      <formula>0</formula>
    </cfRule>
    <cfRule type="cellIs" dxfId="11" priority="2114" stopIfTrue="1" operator="equal">
      <formula>1</formula>
    </cfRule>
    <cfRule type="expression" dxfId="10" priority="2115" stopIfTrue="1">
      <formula>IF($Q$5=1,TRUE,FALSE)</formula>
    </cfRule>
  </conditionalFormatting>
  <conditionalFormatting sqref="A4:R4 A5:S150">
    <cfRule type="expression" dxfId="9" priority="2104">
      <formula>COLUMN(A4)=GesKol</formula>
    </cfRule>
    <cfRule type="expression" dxfId="8" priority="2110">
      <formula>ROW(A4)=GesRij</formula>
    </cfRule>
  </conditionalFormatting>
  <conditionalFormatting sqref="A5 S150">
    <cfRule type="expression" dxfId="7" priority="2108">
      <formula>COLUMN($Y$3)=GesKol</formula>
    </cfRule>
    <cfRule type="expression" dxfId="6" priority="2109">
      <formula>ROW($Y$1)=GesRij</formula>
    </cfRule>
  </conditionalFormatting>
  <conditionalFormatting sqref="A5:A40 A43:A150">
    <cfRule type="expression" dxfId="5" priority="2105">
      <formula>$Q5=1</formula>
    </cfRule>
  </conditionalFormatting>
  <conditionalFormatting sqref="A41:A42">
    <cfRule type="expression" dxfId="4" priority="2132">
      <formula>$Q42=1</formula>
    </cfRule>
  </conditionalFormatting>
  <conditionalFormatting sqref="S5:S150">
    <cfRule type="cellIs" dxfId="3" priority="92" operator="lessThan">
      <formula>0.1</formula>
    </cfRule>
  </conditionalFormatting>
  <conditionalFormatting sqref="Z2">
    <cfRule type="expression" dxfId="2" priority="1">
      <formula>COLUMN(Z2)=GesKol</formula>
    </cfRule>
    <cfRule type="expression" dxfId="1" priority="3">
      <formula>ROW(Z2)=GesRij</formula>
    </cfRule>
  </conditionalFormatting>
  <conditionalFormatting sqref="Z2">
    <cfRule type="expression" dxfId="0" priority="2">
      <formula>$Q2=1</formula>
    </cfRule>
  </conditionalFormatting>
  <dataValidations count="1">
    <dataValidation type="list" errorStyle="information" allowBlank="1" showErrorMessage="1" errorTitle="Transporteur" error="U kiest voor een ander transporteur!" sqref="N5:N150" xr:uid="{00000000-0002-0000-0000-000000000000}">
      <formula1>transporteurs</formula1>
    </dataValidation>
  </dataValidations>
  <pageMargins left="0.23622047244094491" right="0.23622047244094491" top="0.15748031496062992" bottom="0.15748031496062992" header="0.31496062992125984" footer="0.31496062992125984"/>
  <pageSetup paperSize="9" scale="48" fitToHeight="0" orientation="landscape" r:id="rId1"/>
  <rowBreaks count="2" manualBreakCount="2">
    <brk id="28" max="20" man="1"/>
    <brk id="66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DrtNO">
                <anchor moveWithCells="1" sizeWithCells="1">
                  <from>
                    <xdr:col>7</xdr:col>
                    <xdr:colOff>266700</xdr:colOff>
                    <xdr:row>3</xdr:row>
                    <xdr:rowOff>38100</xdr:rowOff>
                  </from>
                  <to>
                    <xdr:col>8</xdr:col>
                    <xdr:colOff>19050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DrtON">
                <anchor moveWithCells="1" sizeWithCells="1">
                  <from>
                    <xdr:col>8</xdr:col>
                    <xdr:colOff>0</xdr:colOff>
                    <xdr:row>3</xdr:row>
                    <xdr:rowOff>38100</xdr:rowOff>
                  </from>
                  <to>
                    <xdr:col>8</xdr:col>
                    <xdr:colOff>352425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locked="0" defaultSize="0" print="0" autoFill="0" autoPict="0" macro="[0]!OpenOrder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1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Button 4">
              <controlPr defaultSize="0" print="0" autoFill="0" autoPict="0" macro="[0]!OrdHL">
                <anchor moveWithCells="1" sizeWithCells="1">
                  <from>
                    <xdr:col>0</xdr:col>
                    <xdr:colOff>0</xdr:colOff>
                    <xdr:row>3</xdr:row>
                    <xdr:rowOff>9525</xdr:rowOff>
                  </from>
                  <to>
                    <xdr:col>0</xdr:col>
                    <xdr:colOff>285750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Button 5">
              <controlPr defaultSize="0" print="0" autoFill="0" autoPict="0" macro="[0]!OrdLH">
                <anchor moveWithCells="1" sizeWithCells="1">
                  <from>
                    <xdr:col>0</xdr:col>
                    <xdr:colOff>295275</xdr:colOff>
                    <xdr:row>3</xdr:row>
                    <xdr:rowOff>9525</xdr:rowOff>
                  </from>
                  <to>
                    <xdr:col>0</xdr:col>
                    <xdr:colOff>609600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Button 6">
              <controlPr defaultSize="0" print="0" autoFill="0" autoPict="0" macro="[0]!KlaAZ">
                <anchor moveWithCells="1" sizeWithCells="1">
                  <from>
                    <xdr:col>1</xdr:col>
                    <xdr:colOff>476250</xdr:colOff>
                    <xdr:row>3</xdr:row>
                    <xdr:rowOff>9525</xdr:rowOff>
                  </from>
                  <to>
                    <xdr:col>1</xdr:col>
                    <xdr:colOff>800100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Button 7">
              <controlPr defaultSize="0" print="0" autoFill="0" autoPict="0" macro="[0]!KlaZA">
                <anchor moveWithCells="1" sizeWithCells="1">
                  <from>
                    <xdr:col>1</xdr:col>
                    <xdr:colOff>771525</xdr:colOff>
                    <xdr:row>3</xdr:row>
                    <xdr:rowOff>9525</xdr:rowOff>
                  </from>
                  <to>
                    <xdr:col>1</xdr:col>
                    <xdr:colOff>1162050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Button 8">
              <controlPr defaultSize="0" print="0" autoFill="0" autoPict="0" macro="[0]!HouAZ">
                <anchor moveWithCells="1" sizeWithCells="1">
                  <from>
                    <xdr:col>2</xdr:col>
                    <xdr:colOff>38100</xdr:colOff>
                    <xdr:row>3</xdr:row>
                    <xdr:rowOff>9525</xdr:rowOff>
                  </from>
                  <to>
                    <xdr:col>2</xdr:col>
                    <xdr:colOff>361950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Button 9">
              <controlPr defaultSize="0" print="0" autoFill="0" autoPict="0" macro="[0]!HouZA">
                <anchor moveWithCells="1" sizeWithCells="1">
                  <from>
                    <xdr:col>2</xdr:col>
                    <xdr:colOff>333375</xdr:colOff>
                    <xdr:row>3</xdr:row>
                    <xdr:rowOff>9525</xdr:rowOff>
                  </from>
                  <to>
                    <xdr:col>3</xdr:col>
                    <xdr:colOff>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Button 10">
              <controlPr defaultSize="0" print="0" autoFill="0" autoPict="0" macro="[0]!OrdaNO">
                <anchor moveWithCells="1" sizeWithCells="1">
                  <from>
                    <xdr:col>3</xdr:col>
                    <xdr:colOff>28575</xdr:colOff>
                    <xdr:row>3</xdr:row>
                    <xdr:rowOff>9525</xdr:rowOff>
                  </from>
                  <to>
                    <xdr:col>3</xdr:col>
                    <xdr:colOff>352425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Button 11">
              <controlPr defaultSize="0" print="0" autoFill="0" autoPict="0" macro="[0]!OrdaON">
                <anchor moveWithCells="1" sizeWithCells="1">
                  <from>
                    <xdr:col>3</xdr:col>
                    <xdr:colOff>323850</xdr:colOff>
                    <xdr:row>3</xdr:row>
                    <xdr:rowOff>9525</xdr:rowOff>
                  </from>
                  <to>
                    <xdr:col>3</xdr:col>
                    <xdr:colOff>676275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Button 12">
              <controlPr defaultSize="0" print="0" autoFill="0" autoPict="0" macro="[0]!ZagNO">
                <anchor moveWithCells="1" sizeWithCells="1">
                  <from>
                    <xdr:col>4</xdr:col>
                    <xdr:colOff>0</xdr:colOff>
                    <xdr:row>3</xdr:row>
                    <xdr:rowOff>9525</xdr:rowOff>
                  </from>
                  <to>
                    <xdr:col>4</xdr:col>
                    <xdr:colOff>304800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Button 13">
              <controlPr defaultSize="0" print="0" autoFill="0" autoPict="0" macro="[0]!ZagON">
                <anchor moveWithCells="1" sizeWithCells="1">
                  <from>
                    <xdr:col>4</xdr:col>
                    <xdr:colOff>285750</xdr:colOff>
                    <xdr:row>3</xdr:row>
                    <xdr:rowOff>9525</xdr:rowOff>
                  </from>
                  <to>
                    <xdr:col>5</xdr:col>
                    <xdr:colOff>19050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Button 14">
              <controlPr defaultSize="0" print="0" autoFill="0" autoPict="0" macro="[0]!DrhNO">
                <anchor moveWithCells="1" sizeWithCells="1">
                  <from>
                    <xdr:col>5</xdr:col>
                    <xdr:colOff>247650</xdr:colOff>
                    <xdr:row>3</xdr:row>
                    <xdr:rowOff>9525</xdr:rowOff>
                  </from>
                  <to>
                    <xdr:col>6</xdr:col>
                    <xdr:colOff>19050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Button 15">
              <controlPr defaultSize="0" print="0" autoFill="0" autoPict="0" macro="[0]!DrhON">
                <anchor moveWithCells="1" sizeWithCells="1">
                  <from>
                    <xdr:col>6</xdr:col>
                    <xdr:colOff>0</xdr:colOff>
                    <xdr:row>3</xdr:row>
                    <xdr:rowOff>9525</xdr:rowOff>
                  </from>
                  <to>
                    <xdr:col>6</xdr:col>
                    <xdr:colOff>342900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Button 16">
              <controlPr defaultSize="0" print="0" autoFill="0" autoPict="0" macro="[0]!SchNO">
                <anchor moveWithCells="1" sizeWithCells="1">
                  <from>
                    <xdr:col>9</xdr:col>
                    <xdr:colOff>257175</xdr:colOff>
                    <xdr:row>3</xdr:row>
                    <xdr:rowOff>9525</xdr:rowOff>
                  </from>
                  <to>
                    <xdr:col>10</xdr:col>
                    <xdr:colOff>19050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Button 17">
              <controlPr defaultSize="0" print="0" autoFill="0" autoPict="0" macro="[0]!SchON">
                <anchor moveWithCells="1" sizeWithCells="1">
                  <from>
                    <xdr:col>10</xdr:col>
                    <xdr:colOff>0</xdr:colOff>
                    <xdr:row>3</xdr:row>
                    <xdr:rowOff>9525</xdr:rowOff>
                  </from>
                  <to>
                    <xdr:col>10</xdr:col>
                    <xdr:colOff>342900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Button 18">
              <controlPr defaultSize="0" print="0" autoFill="0" autoPict="0" macro="[0]!SchON">
                <anchor moveWithCells="1" sizeWithCells="1">
                  <from>
                    <xdr:col>11</xdr:col>
                    <xdr:colOff>257175</xdr:colOff>
                    <xdr:row>3</xdr:row>
                    <xdr:rowOff>9525</xdr:rowOff>
                  </from>
                  <to>
                    <xdr:col>12</xdr:col>
                    <xdr:colOff>19050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Button 19">
              <controlPr defaultSize="0" print="0" autoFill="0" autoPict="0" macro="[0]!SctON">
                <anchor moveWithCells="1" sizeWithCells="1">
                  <from>
                    <xdr:col>12</xdr:col>
                    <xdr:colOff>0</xdr:colOff>
                    <xdr:row>3</xdr:row>
                    <xdr:rowOff>9525</xdr:rowOff>
                  </from>
                  <to>
                    <xdr:col>12</xdr:col>
                    <xdr:colOff>342900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Button 20">
              <controlPr defaultSize="0" print="0" autoFill="0" autoPict="0" macro="[0]!TrpNO">
                <anchor moveWithCells="1" sizeWithCells="1">
                  <from>
                    <xdr:col>13</xdr:col>
                    <xdr:colOff>257175</xdr:colOff>
                    <xdr:row>3</xdr:row>
                    <xdr:rowOff>9525</xdr:rowOff>
                  </from>
                  <to>
                    <xdr:col>13</xdr:col>
                    <xdr:colOff>581025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Button 21">
              <controlPr defaultSize="0" print="0" autoFill="0" autoPict="0" macro="[0]!TrpON">
                <anchor moveWithCells="1" sizeWithCells="1">
                  <from>
                    <xdr:col>13</xdr:col>
                    <xdr:colOff>552450</xdr:colOff>
                    <xdr:row>3</xdr:row>
                    <xdr:rowOff>9525</xdr:rowOff>
                  </from>
                  <to>
                    <xdr:col>13</xdr:col>
                    <xdr:colOff>895350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Button 22">
              <controlPr defaultSize="0" print="0" autoFill="0" autoPict="0" macro="[0]!LadNO">
                <anchor moveWithCells="1" sizeWithCells="1">
                  <from>
                    <xdr:col>13</xdr:col>
                    <xdr:colOff>1085850</xdr:colOff>
                    <xdr:row>3</xdr:row>
                    <xdr:rowOff>9525</xdr:rowOff>
                  </from>
                  <to>
                    <xdr:col>14</xdr:col>
                    <xdr:colOff>323850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Button 23">
              <controlPr defaultSize="0" print="0" autoFill="0" autoPict="0" macro="[0]!LadON">
                <anchor moveWithCells="1" sizeWithCells="1">
                  <from>
                    <xdr:col>14</xdr:col>
                    <xdr:colOff>295275</xdr:colOff>
                    <xdr:row>3</xdr:row>
                    <xdr:rowOff>9525</xdr:rowOff>
                  </from>
                  <to>
                    <xdr:col>15</xdr:col>
                    <xdr:colOff>19050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Button 24">
              <controlPr defaultSize="0" print="0" autoFill="0" autoPict="0" macro="[0]!AflNO">
                <anchor moveWithCells="1" sizeWithCells="1">
                  <from>
                    <xdr:col>15</xdr:col>
                    <xdr:colOff>38100</xdr:colOff>
                    <xdr:row>3</xdr:row>
                    <xdr:rowOff>9525</xdr:rowOff>
                  </from>
                  <to>
                    <xdr:col>15</xdr:col>
                    <xdr:colOff>361950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Button 25">
              <controlPr defaultSize="0" print="0" autoFill="0" autoPict="0" macro="[0]!AflON">
                <anchor moveWithCells="1" sizeWithCells="1">
                  <from>
                    <xdr:col>15</xdr:col>
                    <xdr:colOff>333375</xdr:colOff>
                    <xdr:row>3</xdr:row>
                    <xdr:rowOff>9525</xdr:rowOff>
                  </from>
                  <to>
                    <xdr:col>15</xdr:col>
                    <xdr:colOff>676275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Button 26">
              <controlPr defaultSize="0" print="0" autoFill="0" autoPict="0" macro="[0]!AfHL">
                <anchor moveWithCells="1" sizeWithCells="1">
                  <from>
                    <xdr:col>16</xdr:col>
                    <xdr:colOff>19050</xdr:colOff>
                    <xdr:row>3</xdr:row>
                    <xdr:rowOff>9525</xdr:rowOff>
                  </from>
                  <to>
                    <xdr:col>16</xdr:col>
                    <xdr:colOff>257175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Button 27">
              <controlPr defaultSize="0" print="0" autoFill="0" autoPict="0" macro="[0]!OrdHL">
                <anchor moveWithCells="1" sizeWithCells="1">
                  <from>
                    <xdr:col>25</xdr:col>
                    <xdr:colOff>0</xdr:colOff>
                    <xdr:row>1</xdr:row>
                    <xdr:rowOff>9525</xdr:rowOff>
                  </from>
                  <to>
                    <xdr:col>25</xdr:col>
                    <xdr:colOff>285750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Button 28">
              <controlPr defaultSize="0" print="0" autoFill="0" autoPict="0" macro="[0]!OrdLH">
                <anchor moveWithCells="1" sizeWithCells="1">
                  <from>
                    <xdr:col>25</xdr:col>
                    <xdr:colOff>295275</xdr:colOff>
                    <xdr:row>1</xdr:row>
                    <xdr:rowOff>9525</xdr:rowOff>
                  </from>
                  <to>
                    <xdr:col>26</xdr:col>
                    <xdr:colOff>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">
    <tabColor theme="9"/>
  </sheetPr>
  <dimension ref="A1:AM101"/>
  <sheetViews>
    <sheetView showGridLines="0" topLeftCell="F1" zoomScale="115" zoomScaleNormal="115" workbookViewId="0">
      <selection activeCell="M29" sqref="M29"/>
    </sheetView>
  </sheetViews>
  <sheetFormatPr defaultRowHeight="15" x14ac:dyDescent="0.25"/>
  <cols>
    <col min="1" max="5" width="9.140625" hidden="1" customWidth="1"/>
    <col min="6" max="6" width="5.7109375" customWidth="1"/>
    <col min="7" max="7" width="6" customWidth="1"/>
    <col min="8" max="8" width="19.85546875" hidden="1" customWidth="1"/>
    <col min="9" max="13" width="13.7109375" customWidth="1"/>
    <col min="14" max="14" width="0.140625" hidden="1" customWidth="1"/>
    <col min="15" max="15" width="5.7109375" customWidth="1"/>
    <col min="16" max="16" width="6" customWidth="1"/>
    <col min="17" max="17" width="0" hidden="1" customWidth="1"/>
    <col min="18" max="22" width="13.7109375" customWidth="1"/>
    <col min="23" max="23" width="0.28515625" hidden="1" customWidth="1"/>
    <col min="24" max="24" width="5.7109375" customWidth="1"/>
    <col min="25" max="25" width="6" customWidth="1"/>
    <col min="26" max="26" width="0" hidden="1" customWidth="1"/>
    <col min="27" max="31" width="13.7109375" customWidth="1"/>
    <col min="32" max="32" width="0.140625" hidden="1" customWidth="1"/>
    <col min="33" max="33" width="5.7109375" customWidth="1"/>
    <col min="34" max="34" width="30.7109375" style="96" customWidth="1"/>
    <col min="35" max="35" width="13.85546875" style="93" customWidth="1"/>
    <col min="36" max="36" width="4.28515625" style="2" customWidth="1"/>
    <col min="37" max="37" width="30.7109375" style="96" customWidth="1"/>
    <col min="38" max="38" width="13.85546875" style="93" customWidth="1"/>
  </cols>
  <sheetData>
    <row r="1" spans="1:39" ht="33.75" x14ac:dyDescent="0.5">
      <c r="A1" s="2"/>
      <c r="B1" s="23"/>
      <c r="C1" s="24"/>
      <c r="D1" s="25"/>
      <c r="E1" s="2"/>
      <c r="F1" s="2"/>
      <c r="H1" s="33"/>
      <c r="I1" s="175" t="s">
        <v>583</v>
      </c>
      <c r="J1" s="98"/>
      <c r="K1" s="33"/>
      <c r="L1" s="33"/>
      <c r="M1" s="49"/>
      <c r="N1" s="48"/>
      <c r="O1" s="48"/>
      <c r="P1" s="2"/>
      <c r="Q1" s="2"/>
      <c r="R1" s="2"/>
    </row>
    <row r="2" spans="1:39" ht="6" customHeight="1" x14ac:dyDescent="0.25">
      <c r="G2" s="39"/>
      <c r="H2" s="33"/>
      <c r="I2" s="39"/>
      <c r="J2" s="39"/>
      <c r="K2" s="33"/>
      <c r="L2" s="33"/>
      <c r="M2" s="39"/>
      <c r="N2" s="35"/>
      <c r="O2" s="35"/>
    </row>
    <row r="3" spans="1:39" ht="6" customHeight="1" x14ac:dyDescent="0.25">
      <c r="H3" s="33"/>
      <c r="I3" s="33"/>
      <c r="J3" s="33"/>
      <c r="K3" s="33"/>
      <c r="L3" s="33"/>
      <c r="M3" s="39"/>
      <c r="N3" s="35"/>
      <c r="O3" s="35"/>
    </row>
    <row r="4" spans="1:39" ht="6" customHeight="1" x14ac:dyDescent="0.25">
      <c r="G4" s="45"/>
      <c r="H4" s="33"/>
      <c r="I4" s="33"/>
      <c r="J4" s="53"/>
      <c r="K4" s="33"/>
      <c r="L4" s="33"/>
      <c r="M4" s="39"/>
      <c r="N4" s="35"/>
      <c r="O4" s="35"/>
    </row>
    <row r="5" spans="1:39" ht="6" customHeight="1" thickBot="1" x14ac:dyDescent="0.3">
      <c r="G5" s="45"/>
      <c r="H5" s="33"/>
      <c r="I5" s="33"/>
      <c r="J5" s="33"/>
      <c r="K5" s="33"/>
      <c r="L5" s="33"/>
      <c r="M5" s="39"/>
      <c r="N5" s="35"/>
      <c r="O5" s="35"/>
    </row>
    <row r="6" spans="1:39" ht="15.75" x14ac:dyDescent="0.25">
      <c r="G6" s="50"/>
      <c r="H6" s="32"/>
      <c r="I6" s="87">
        <f>VALUE(RIGHT(JaarWeek,2))</f>
        <v>2</v>
      </c>
      <c r="J6" s="88">
        <f>VALUE(MID(JaarWeek,6,4))</f>
        <v>2019</v>
      </c>
      <c r="K6" s="89"/>
      <c r="L6" s="89"/>
      <c r="M6" s="90"/>
      <c r="O6" s="35"/>
      <c r="P6" s="50"/>
      <c r="Q6" s="46"/>
      <c r="R6" s="87">
        <f>WEEKNUM(R24,21)</f>
        <v>3</v>
      </c>
      <c r="S6" s="88">
        <f>YEAR(S24)</f>
        <v>2019</v>
      </c>
      <c r="T6" s="89"/>
      <c r="U6" s="89"/>
      <c r="V6" s="90"/>
      <c r="W6" s="35"/>
      <c r="Y6" s="50"/>
      <c r="Z6" s="32"/>
      <c r="AA6" s="87">
        <f>WEEKNUM(AA24,21)</f>
        <v>4</v>
      </c>
      <c r="AB6" s="88">
        <f>YEAR(AA24)</f>
        <v>2019</v>
      </c>
      <c r="AC6" s="89"/>
      <c r="AD6" s="89"/>
      <c r="AE6" s="90"/>
      <c r="AH6" s="86" t="str">
        <f>"Opdrachten van "&amp;TEXT(DATE(YEAR(I24),1,1),"dd-mmm")&amp;" tot "&amp;TEXT(I24,"dd-mmm")</f>
        <v>Opdrachten van 01-jan tot 07-jan</v>
      </c>
      <c r="AI6" s="94"/>
      <c r="AK6" s="86" t="str">
        <f>"Opdrachten van "&amp;TEXT(AE24+1,"dd-mmm")&amp;" tot "&amp;TEXT(DATE(YEAR(I24),12,31),"dd-mmm")</f>
        <v>Opdrachten van 26-jan tot 31-dec</v>
      </c>
      <c r="AL6" s="255"/>
      <c r="AM6" s="257"/>
    </row>
    <row r="7" spans="1:39" ht="22.5" customHeight="1" thickBot="1" x14ac:dyDescent="0.3">
      <c r="G7" s="51"/>
      <c r="H7" s="72"/>
      <c r="I7" s="91"/>
      <c r="J7" s="91"/>
      <c r="K7" s="91"/>
      <c r="L7" s="91"/>
      <c r="M7" s="92"/>
      <c r="O7" s="35"/>
      <c r="P7" s="51"/>
      <c r="Q7" s="33"/>
      <c r="R7" s="91"/>
      <c r="S7" s="91"/>
      <c r="T7" s="91"/>
      <c r="U7" s="91"/>
      <c r="V7" s="92"/>
      <c r="W7" s="35"/>
      <c r="Y7" s="51"/>
      <c r="Z7" s="72"/>
      <c r="AA7" s="91"/>
      <c r="AB7" s="91"/>
      <c r="AC7" s="91"/>
      <c r="AD7" s="91"/>
      <c r="AE7" s="92"/>
      <c r="AH7" s="97"/>
      <c r="AI7" s="95"/>
      <c r="AK7" s="97"/>
      <c r="AL7" s="256"/>
      <c r="AM7" s="258" t="s">
        <v>18</v>
      </c>
    </row>
    <row r="8" spans="1:39" ht="15.75" customHeight="1" x14ac:dyDescent="0.25">
      <c r="G8" s="57">
        <v>8</v>
      </c>
      <c r="H8" s="61"/>
      <c r="I8" s="188"/>
      <c r="J8" s="42"/>
      <c r="K8" s="42"/>
      <c r="L8" s="42"/>
      <c r="M8" s="189"/>
      <c r="N8" s="36"/>
      <c r="O8" s="39"/>
      <c r="P8" s="69">
        <v>8</v>
      </c>
      <c r="Q8" s="61"/>
      <c r="R8" s="61"/>
      <c r="S8" s="46"/>
      <c r="T8" s="46"/>
      <c r="U8" s="46"/>
      <c r="V8" s="73"/>
      <c r="W8" s="36"/>
      <c r="Y8" s="57">
        <v>8</v>
      </c>
      <c r="Z8" s="61"/>
      <c r="AA8" s="61"/>
      <c r="AB8" s="46"/>
      <c r="AC8" s="46"/>
      <c r="AD8" s="46"/>
      <c r="AE8" s="73"/>
      <c r="AF8" s="36"/>
      <c r="AH8" s="96" t="s">
        <v>545</v>
      </c>
      <c r="AI8" s="93">
        <v>43469</v>
      </c>
      <c r="AK8" s="96" t="s">
        <v>508</v>
      </c>
      <c r="AL8" s="93">
        <v>43495</v>
      </c>
      <c r="AM8" s="254">
        <v>13.5</v>
      </c>
    </row>
    <row r="9" spans="1:39" ht="15.75" customHeight="1" x14ac:dyDescent="0.25">
      <c r="G9" s="58"/>
      <c r="H9" s="63"/>
      <c r="I9" s="190"/>
      <c r="J9" s="43"/>
      <c r="K9" s="43"/>
      <c r="L9" s="43"/>
      <c r="M9" s="191"/>
      <c r="N9" s="36"/>
      <c r="O9" s="39"/>
      <c r="P9" s="70"/>
      <c r="Q9" s="63"/>
      <c r="R9" s="83"/>
      <c r="S9" s="37"/>
      <c r="T9" s="37"/>
      <c r="U9" s="37"/>
      <c r="V9" s="65"/>
      <c r="W9" s="36"/>
      <c r="Y9" s="58"/>
      <c r="Z9" s="63"/>
      <c r="AA9" s="83"/>
      <c r="AB9" s="37"/>
      <c r="AC9" s="37"/>
      <c r="AD9" s="37"/>
      <c r="AE9" s="65"/>
      <c r="AF9" s="36"/>
      <c r="AH9" s="96" t="s">
        <v>516</v>
      </c>
      <c r="AI9" s="93">
        <v>43469</v>
      </c>
      <c r="AK9" s="96" t="s">
        <v>508</v>
      </c>
      <c r="AL9" s="93">
        <v>43494</v>
      </c>
      <c r="AM9" s="254">
        <v>8</v>
      </c>
    </row>
    <row r="10" spans="1:39" ht="15.75" customHeight="1" x14ac:dyDescent="0.25">
      <c r="G10" s="57">
        <v>7</v>
      </c>
      <c r="H10" s="63"/>
      <c r="I10" s="84"/>
      <c r="J10" s="38"/>
      <c r="K10" s="38"/>
      <c r="L10" s="38"/>
      <c r="M10" s="66"/>
      <c r="N10" s="36"/>
      <c r="O10" s="39"/>
      <c r="P10" s="69">
        <v>7</v>
      </c>
      <c r="Q10" s="63"/>
      <c r="R10" s="84"/>
      <c r="S10" s="38"/>
      <c r="T10" s="38"/>
      <c r="U10" s="38"/>
      <c r="V10" s="66"/>
      <c r="W10" s="36"/>
      <c r="Y10" s="57">
        <v>7</v>
      </c>
      <c r="Z10" s="63"/>
      <c r="AA10" s="84"/>
      <c r="AB10" s="38"/>
      <c r="AC10" s="38"/>
      <c r="AD10" s="38"/>
      <c r="AE10" s="66"/>
      <c r="AF10" s="36"/>
      <c r="AH10" s="96" t="s">
        <v>551</v>
      </c>
      <c r="AI10" s="93">
        <v>43468</v>
      </c>
      <c r="AK10" s="96" t="s">
        <v>579</v>
      </c>
      <c r="AL10" s="93">
        <v>43493</v>
      </c>
      <c r="AM10" s="254">
        <v>0.6</v>
      </c>
    </row>
    <row r="11" spans="1:39" ht="15.75" customHeight="1" x14ac:dyDescent="0.25">
      <c r="G11" s="58"/>
      <c r="H11" s="63"/>
      <c r="I11" s="83"/>
      <c r="J11" s="37"/>
      <c r="K11" s="37"/>
      <c r="L11" s="37"/>
      <c r="M11" s="65"/>
      <c r="N11" s="36"/>
      <c r="O11" s="39"/>
      <c r="P11" s="70"/>
      <c r="Q11" s="63"/>
      <c r="R11" s="63"/>
      <c r="S11" s="33"/>
      <c r="T11" s="33"/>
      <c r="U11" s="33"/>
      <c r="V11" s="64"/>
      <c r="W11" s="36"/>
      <c r="Y11" s="58"/>
      <c r="Z11" s="63"/>
      <c r="AA11" s="83"/>
      <c r="AB11" s="37"/>
      <c r="AC11" s="37"/>
      <c r="AD11" s="37"/>
      <c r="AE11" s="65"/>
      <c r="AF11" s="36"/>
      <c r="AH11" s="96" t="s">
        <v>538</v>
      </c>
      <c r="AI11" s="93">
        <v>43468</v>
      </c>
      <c r="AK11" s="96" t="s">
        <v>508</v>
      </c>
      <c r="AL11" s="93">
        <v>43493</v>
      </c>
      <c r="AM11" s="254">
        <v>4</v>
      </c>
    </row>
    <row r="12" spans="1:39" ht="15.75" customHeight="1" x14ac:dyDescent="0.25">
      <c r="G12" s="57">
        <v>6</v>
      </c>
      <c r="H12" s="63"/>
      <c r="I12" s="192"/>
      <c r="J12" s="44"/>
      <c r="K12" s="44"/>
      <c r="L12" s="44"/>
      <c r="M12" s="193"/>
      <c r="N12" s="36"/>
      <c r="O12" s="39"/>
      <c r="P12" s="69">
        <v>6</v>
      </c>
      <c r="Q12" s="63"/>
      <c r="R12" s="84"/>
      <c r="S12" s="38"/>
      <c r="T12" s="38"/>
      <c r="U12" s="38"/>
      <c r="V12" s="66"/>
      <c r="W12" s="36"/>
      <c r="Y12" s="57">
        <v>6</v>
      </c>
      <c r="Z12" s="63"/>
      <c r="AA12" s="63"/>
      <c r="AB12" s="33"/>
      <c r="AC12" s="33"/>
      <c r="AD12" s="33"/>
      <c r="AE12" s="64"/>
      <c r="AF12" s="36"/>
      <c r="AH12" s="96" t="s">
        <v>538</v>
      </c>
      <c r="AI12" s="93">
        <v>43468</v>
      </c>
      <c r="AM12" s="254">
        <v>0.5</v>
      </c>
    </row>
    <row r="13" spans="1:39" ht="15.75" customHeight="1" x14ac:dyDescent="0.25">
      <c r="G13" s="58"/>
      <c r="H13" s="63"/>
      <c r="I13" s="190"/>
      <c r="J13" s="43"/>
      <c r="K13" s="43"/>
      <c r="L13" s="43"/>
      <c r="M13" s="191"/>
      <c r="N13" s="36"/>
      <c r="O13" s="39"/>
      <c r="P13" s="70"/>
      <c r="Q13" s="63"/>
      <c r="R13" s="83"/>
      <c r="S13" s="37"/>
      <c r="T13" s="37"/>
      <c r="U13" s="37"/>
      <c r="V13" s="65"/>
      <c r="W13" s="36"/>
      <c r="Y13" s="58"/>
      <c r="Z13" s="63"/>
      <c r="AA13" s="83"/>
      <c r="AB13" s="37"/>
      <c r="AC13" s="37"/>
      <c r="AD13" s="37"/>
      <c r="AE13" s="65"/>
      <c r="AF13" s="36"/>
      <c r="AH13" s="96" t="s">
        <v>525</v>
      </c>
      <c r="AI13" s="93">
        <v>43468</v>
      </c>
      <c r="AM13" s="254"/>
    </row>
    <row r="14" spans="1:39" ht="15.75" customHeight="1" x14ac:dyDescent="0.25">
      <c r="G14" s="57">
        <v>5</v>
      </c>
      <c r="H14" s="63"/>
      <c r="I14" s="84"/>
      <c r="J14" s="38"/>
      <c r="K14" s="38"/>
      <c r="L14" s="38"/>
      <c r="M14" s="66"/>
      <c r="N14" s="36"/>
      <c r="O14" s="39"/>
      <c r="P14" s="69">
        <v>5</v>
      </c>
      <c r="Q14" s="63"/>
      <c r="R14" s="63"/>
      <c r="S14" s="33"/>
      <c r="T14" s="33"/>
      <c r="U14" s="33"/>
      <c r="V14" s="64"/>
      <c r="W14" s="36"/>
      <c r="Y14" s="57">
        <v>5</v>
      </c>
      <c r="Z14" s="63"/>
      <c r="AA14" s="84"/>
      <c r="AB14" s="38"/>
      <c r="AC14" s="38"/>
      <c r="AD14" s="38"/>
      <c r="AE14" s="66"/>
      <c r="AF14" s="36"/>
      <c r="AH14" s="96" t="s">
        <v>543</v>
      </c>
      <c r="AI14" s="93">
        <v>43467</v>
      </c>
      <c r="AM14" s="254"/>
    </row>
    <row r="15" spans="1:39" ht="15.75" customHeight="1" x14ac:dyDescent="0.25">
      <c r="G15" s="58"/>
      <c r="H15" s="63"/>
      <c r="I15" s="83"/>
      <c r="J15" s="37"/>
      <c r="K15" s="37"/>
      <c r="L15" s="37"/>
      <c r="M15" s="65"/>
      <c r="N15" s="36"/>
      <c r="O15" s="39"/>
      <c r="P15" s="70"/>
      <c r="Q15" s="63"/>
      <c r="R15" s="83"/>
      <c r="S15" s="37"/>
      <c r="T15" s="37"/>
      <c r="U15" s="37"/>
      <c r="V15" s="65"/>
      <c r="W15" s="36"/>
      <c r="Y15" s="58"/>
      <c r="Z15" s="63"/>
      <c r="AA15" s="83"/>
      <c r="AB15" s="37"/>
      <c r="AC15" s="37"/>
      <c r="AD15" s="37"/>
      <c r="AE15" s="65"/>
      <c r="AF15" s="36"/>
      <c r="AM15" s="254"/>
    </row>
    <row r="16" spans="1:39" ht="15.75" customHeight="1" x14ac:dyDescent="0.25">
      <c r="G16" s="57">
        <v>4</v>
      </c>
      <c r="H16" s="63"/>
      <c r="I16" s="192"/>
      <c r="J16" s="44"/>
      <c r="K16" s="44"/>
      <c r="L16" s="44"/>
      <c r="M16" s="193"/>
      <c r="N16" s="36"/>
      <c r="O16" s="39"/>
      <c r="P16" s="69">
        <v>4</v>
      </c>
      <c r="Q16" s="63"/>
      <c r="R16" s="84"/>
      <c r="S16" s="38"/>
      <c r="T16" s="38"/>
      <c r="U16" s="38"/>
      <c r="V16" s="66"/>
      <c r="W16" s="36"/>
      <c r="Y16" s="57">
        <v>4</v>
      </c>
      <c r="Z16" s="63"/>
      <c r="AA16" s="63"/>
      <c r="AB16" s="33"/>
      <c r="AC16" s="33"/>
      <c r="AD16" s="33"/>
      <c r="AE16" s="64"/>
      <c r="AF16" s="36"/>
      <c r="AM16" s="254"/>
    </row>
    <row r="17" spans="1:39" ht="15.75" customHeight="1" x14ac:dyDescent="0.25">
      <c r="G17" s="58"/>
      <c r="H17" s="63"/>
      <c r="I17" s="190"/>
      <c r="J17" s="43"/>
      <c r="K17" s="43"/>
      <c r="L17" s="43"/>
      <c r="M17" s="191"/>
      <c r="N17" s="36"/>
      <c r="O17" s="39"/>
      <c r="P17" s="70"/>
      <c r="Q17" s="63"/>
      <c r="R17" s="63"/>
      <c r="S17" s="33"/>
      <c r="T17" s="33"/>
      <c r="U17" s="33"/>
      <c r="V17" s="64"/>
      <c r="W17" s="36"/>
      <c r="Y17" s="58"/>
      <c r="Z17" s="63"/>
      <c r="AA17" s="83"/>
      <c r="AB17" s="37"/>
      <c r="AC17" s="37"/>
      <c r="AD17" s="37"/>
      <c r="AE17" s="65"/>
      <c r="AF17" s="36"/>
      <c r="AM17" s="254"/>
    </row>
    <row r="18" spans="1:39" ht="15.75" customHeight="1" x14ac:dyDescent="0.25">
      <c r="G18" s="57">
        <v>3</v>
      </c>
      <c r="H18" s="63"/>
      <c r="I18" s="84"/>
      <c r="J18" s="38"/>
      <c r="K18" s="38"/>
      <c r="L18" s="38"/>
      <c r="M18" s="66"/>
      <c r="N18" s="36"/>
      <c r="O18" s="39"/>
      <c r="P18" s="69">
        <v>3</v>
      </c>
      <c r="Q18" s="63"/>
      <c r="R18" s="84"/>
      <c r="S18" s="38"/>
      <c r="T18" s="38"/>
      <c r="U18" s="38"/>
      <c r="V18" s="66"/>
      <c r="W18" s="36"/>
      <c r="Y18" s="57">
        <v>3</v>
      </c>
      <c r="Z18" s="63"/>
      <c r="AA18" s="84"/>
      <c r="AB18" s="38"/>
      <c r="AC18" s="38"/>
      <c r="AD18" s="38"/>
      <c r="AE18" s="66"/>
      <c r="AF18" s="36"/>
      <c r="AM18" s="254"/>
    </row>
    <row r="19" spans="1:39" ht="15.75" customHeight="1" x14ac:dyDescent="0.25">
      <c r="G19" s="58"/>
      <c r="H19" s="63"/>
      <c r="I19" s="83"/>
      <c r="J19" s="37"/>
      <c r="K19" s="37"/>
      <c r="L19" s="37"/>
      <c r="M19" s="65"/>
      <c r="N19" s="36"/>
      <c r="O19" s="39"/>
      <c r="P19" s="70"/>
      <c r="Q19" s="63"/>
      <c r="R19" s="83"/>
      <c r="S19" s="37"/>
      <c r="T19" s="37"/>
      <c r="U19" s="37"/>
      <c r="V19" s="65"/>
      <c r="W19" s="36"/>
      <c r="Y19" s="58"/>
      <c r="Z19" s="63"/>
      <c r="AA19" s="83"/>
      <c r="AB19" s="37"/>
      <c r="AC19" s="37"/>
      <c r="AD19" s="37"/>
      <c r="AE19" s="65"/>
      <c r="AF19" s="36"/>
      <c r="AM19" s="254"/>
    </row>
    <row r="20" spans="1:39" ht="15.75" customHeight="1" x14ac:dyDescent="0.25">
      <c r="G20" s="57">
        <v>2</v>
      </c>
      <c r="H20" s="63"/>
      <c r="I20" s="192"/>
      <c r="J20" s="44"/>
      <c r="K20" s="44"/>
      <c r="L20" s="44"/>
      <c r="M20" s="193"/>
      <c r="N20" s="36"/>
      <c r="O20" s="39"/>
      <c r="P20" s="69">
        <v>2</v>
      </c>
      <c r="Q20" s="63"/>
      <c r="R20" s="84"/>
      <c r="S20" s="38"/>
      <c r="T20" s="38"/>
      <c r="U20" s="38"/>
      <c r="V20" s="66"/>
      <c r="W20" s="36"/>
      <c r="Y20" s="57">
        <v>2</v>
      </c>
      <c r="Z20" s="63"/>
      <c r="AA20" s="63"/>
      <c r="AB20" s="33"/>
      <c r="AC20" s="33"/>
      <c r="AD20" s="33"/>
      <c r="AE20" s="64"/>
      <c r="AF20" s="36"/>
      <c r="AM20" s="254"/>
    </row>
    <row r="21" spans="1:39" ht="15.75" customHeight="1" x14ac:dyDescent="0.25">
      <c r="G21" s="58"/>
      <c r="H21" s="63"/>
      <c r="I21" s="83"/>
      <c r="J21" s="37"/>
      <c r="K21" s="37"/>
      <c r="L21" s="37"/>
      <c r="M21" s="65"/>
      <c r="N21" s="36"/>
      <c r="O21" s="39"/>
      <c r="P21" s="70"/>
      <c r="Q21" s="63"/>
      <c r="R21" s="83"/>
      <c r="S21" s="37"/>
      <c r="T21" s="37"/>
      <c r="U21" s="37"/>
      <c r="V21" s="65"/>
      <c r="W21" s="36"/>
      <c r="Y21" s="58"/>
      <c r="Z21" s="63"/>
      <c r="AA21" s="83"/>
      <c r="AB21" s="37"/>
      <c r="AC21" s="37"/>
      <c r="AD21" s="37"/>
      <c r="AE21" s="65"/>
      <c r="AF21" s="36"/>
      <c r="AM21" s="254"/>
    </row>
    <row r="22" spans="1:39" ht="15.75" customHeight="1" x14ac:dyDescent="0.25">
      <c r="G22" s="57">
        <v>1</v>
      </c>
      <c r="H22" s="63"/>
      <c r="I22" s="192"/>
      <c r="J22" s="44"/>
      <c r="K22" s="44"/>
      <c r="L22" s="44"/>
      <c r="M22" s="193"/>
      <c r="N22" s="36"/>
      <c r="O22" s="39"/>
      <c r="P22" s="69">
        <v>1</v>
      </c>
      <c r="Q22" s="63"/>
      <c r="R22" s="63"/>
      <c r="S22" s="33"/>
      <c r="T22" s="33"/>
      <c r="U22" s="33"/>
      <c r="V22" s="64"/>
      <c r="W22" s="36"/>
      <c r="Y22" s="57">
        <v>1</v>
      </c>
      <c r="Z22" s="63"/>
      <c r="AA22" s="84"/>
      <c r="AB22" s="38"/>
      <c r="AC22" s="38"/>
      <c r="AD22" s="38"/>
      <c r="AE22" s="66"/>
      <c r="AF22" s="36"/>
      <c r="AM22" s="254"/>
    </row>
    <row r="23" spans="1:39" ht="15.75" customHeight="1" thickBot="1" x14ac:dyDescent="0.3">
      <c r="A23" s="2" t="str">
        <f>IF(Planning!C25&lt;&gt;"",Planning!C25,"")</f>
        <v>Eiken</v>
      </c>
      <c r="B23" s="23">
        <f>IF(Planning!S25&lt;&gt;"",Planning!S25,"")</f>
        <v>0.5</v>
      </c>
      <c r="C23" s="24">
        <f>IF(Planning!E25&lt;&gt;"",Planning!E25,"")</f>
        <v>43469</v>
      </c>
      <c r="D23" s="25" t="str">
        <f>IF(Planning!A25&lt;&gt;"",Planning!A25,"")</f>
        <v>181001_Houwelingen</v>
      </c>
      <c r="E23" s="2">
        <f t="shared" ref="E23:E34" si="0">IF(C23&lt;&gt;"",WEEKNUM(C23,21),"")</f>
        <v>1</v>
      </c>
      <c r="G23" s="59"/>
      <c r="H23" s="62"/>
      <c r="I23" s="85"/>
      <c r="J23" s="67"/>
      <c r="K23" s="67"/>
      <c r="L23" s="67"/>
      <c r="M23" s="68"/>
      <c r="N23" s="36"/>
      <c r="O23" s="39"/>
      <c r="P23" s="71"/>
      <c r="Q23" s="74"/>
      <c r="R23" s="85"/>
      <c r="S23" s="67"/>
      <c r="T23" s="67"/>
      <c r="U23" s="67"/>
      <c r="V23" s="68"/>
      <c r="W23" s="36"/>
      <c r="Y23" s="59"/>
      <c r="Z23" s="62"/>
      <c r="AA23" s="62"/>
      <c r="AB23" s="47"/>
      <c r="AC23" s="47"/>
      <c r="AD23" s="47"/>
      <c r="AE23" s="79"/>
      <c r="AF23" s="36"/>
      <c r="AM23" s="254"/>
    </row>
    <row r="24" spans="1:39" ht="15.75" customHeight="1" thickBot="1" x14ac:dyDescent="0.3">
      <c r="A24" s="2" t="str">
        <f>IF(Planning!C26&lt;&gt;"",Planning!C26,"")</f>
        <v>Eiken</v>
      </c>
      <c r="B24" s="23">
        <f>IF(Planning!S26&lt;&gt;"",Planning!S26,"")</f>
        <v>3</v>
      </c>
      <c r="C24" s="24">
        <f>IF(Planning!E26&lt;&gt;"",Planning!E26,"")</f>
        <v>43469</v>
      </c>
      <c r="D24" s="25" t="str">
        <f>IF(Planning!A26&lt;&gt;"",Planning!A26,"")</f>
        <v xml:space="preserve">180937_Andersbouwen </v>
      </c>
      <c r="E24" s="2">
        <f t="shared" si="0"/>
        <v>1</v>
      </c>
      <c r="G24" s="35"/>
      <c r="H24" s="40">
        <f xml:space="preserve"> I24-1</f>
        <v>43471</v>
      </c>
      <c r="I24" s="76">
        <f>EersteDagVanWeekInJaar(weeknummer,J6)</f>
        <v>43472</v>
      </c>
      <c r="J24" s="77">
        <f>I24+1</f>
        <v>43473</v>
      </c>
      <c r="K24" s="77">
        <f>J24+1</f>
        <v>43474</v>
      </c>
      <c r="L24" s="77">
        <f>K24+1</f>
        <v>43475</v>
      </c>
      <c r="M24" s="78">
        <f>L24+1</f>
        <v>43476</v>
      </c>
      <c r="N24" s="176">
        <f>M24+1</f>
        <v>43477</v>
      </c>
      <c r="O24" s="39"/>
      <c r="P24" s="35"/>
      <c r="Q24" s="75">
        <f>N24+1</f>
        <v>43478</v>
      </c>
      <c r="R24" s="76">
        <f t="shared" ref="R24:W24" si="1">Q24+1</f>
        <v>43479</v>
      </c>
      <c r="S24" s="77">
        <f t="shared" si="1"/>
        <v>43480</v>
      </c>
      <c r="T24" s="77">
        <f t="shared" si="1"/>
        <v>43481</v>
      </c>
      <c r="U24" s="77">
        <f t="shared" si="1"/>
        <v>43482</v>
      </c>
      <c r="V24" s="78">
        <f t="shared" si="1"/>
        <v>43483</v>
      </c>
      <c r="W24" s="176">
        <f t="shared" si="1"/>
        <v>43484</v>
      </c>
      <c r="Y24" s="35"/>
      <c r="Z24" s="40">
        <f>W24+1</f>
        <v>43485</v>
      </c>
      <c r="AA24" s="76">
        <f t="shared" ref="AA24:AF24" si="2">Z24+1</f>
        <v>43486</v>
      </c>
      <c r="AB24" s="77">
        <f t="shared" si="2"/>
        <v>43487</v>
      </c>
      <c r="AC24" s="77">
        <f t="shared" si="2"/>
        <v>43488</v>
      </c>
      <c r="AD24" s="77">
        <f t="shared" si="2"/>
        <v>43489</v>
      </c>
      <c r="AE24" s="78">
        <f t="shared" si="2"/>
        <v>43490</v>
      </c>
      <c r="AF24" s="176">
        <f t="shared" si="2"/>
        <v>43491</v>
      </c>
      <c r="AM24" s="254"/>
    </row>
    <row r="25" spans="1:39" ht="15.75" customHeight="1" thickBot="1" x14ac:dyDescent="0.3">
      <c r="A25" s="2" t="str">
        <f>IF(Planning!C27&lt;&gt;"",Planning!C27,"")</f>
        <v>Douglas</v>
      </c>
      <c r="B25" s="23">
        <f>IF(Planning!S27&lt;&gt;"",Planning!S27,"")</f>
        <v>1.5</v>
      </c>
      <c r="C25" s="24">
        <f>IF(Planning!E27&lt;&gt;"",Planning!E27,"")</f>
        <v>43468</v>
      </c>
      <c r="D25" s="25" t="str">
        <f>IF(Planning!A27&lt;&gt;"",Planning!A27,"")</f>
        <v xml:space="preserve">181008_Pol </v>
      </c>
      <c r="E25" s="2">
        <f t="shared" si="0"/>
        <v>1</v>
      </c>
      <c r="G25" s="35"/>
      <c r="H25" s="41">
        <f t="shared" ref="H25:N25" si="3">IFERROR(VLOOKUP(H24,feestdagenMetNaam,2,FALSE),H24)</f>
        <v>43471</v>
      </c>
      <c r="I25" s="54">
        <f t="shared" si="3"/>
        <v>43472</v>
      </c>
      <c r="J25" s="55">
        <f t="shared" si="3"/>
        <v>43473</v>
      </c>
      <c r="K25" s="55">
        <f t="shared" si="3"/>
        <v>43474</v>
      </c>
      <c r="L25" s="55">
        <f t="shared" si="3"/>
        <v>43475</v>
      </c>
      <c r="M25" s="56">
        <f t="shared" si="3"/>
        <v>43476</v>
      </c>
      <c r="N25" s="177">
        <f t="shared" si="3"/>
        <v>43477</v>
      </c>
      <c r="O25" s="39"/>
      <c r="P25" s="35"/>
      <c r="Q25" s="41">
        <f t="shared" ref="Q25:V25" si="4">IFERROR(VLOOKUP(Q24,feestdagenMetNaam,2,FALSE),Q24)</f>
        <v>43478</v>
      </c>
      <c r="R25" s="54">
        <f t="shared" si="4"/>
        <v>43479</v>
      </c>
      <c r="S25" s="55">
        <f t="shared" si="4"/>
        <v>43480</v>
      </c>
      <c r="T25" s="55">
        <f t="shared" si="4"/>
        <v>43481</v>
      </c>
      <c r="U25" s="55">
        <f t="shared" si="4"/>
        <v>43482</v>
      </c>
      <c r="V25" s="56">
        <f t="shared" si="4"/>
        <v>43483</v>
      </c>
      <c r="W25" s="177">
        <f>IFERROR(VLOOKUP(W24,feestdagenMetNaam,2,FALSE),W24)</f>
        <v>43484</v>
      </c>
      <c r="Y25" s="35"/>
      <c r="Z25" s="41">
        <f t="shared" ref="Z25:AE25" si="5">IFERROR(VLOOKUP(Z24,feestdagenMetNaam,2,FALSE),Z24)</f>
        <v>43485</v>
      </c>
      <c r="AA25" s="54">
        <f t="shared" si="5"/>
        <v>43486</v>
      </c>
      <c r="AB25" s="55">
        <f t="shared" si="5"/>
        <v>43487</v>
      </c>
      <c r="AC25" s="55">
        <f t="shared" si="5"/>
        <v>43488</v>
      </c>
      <c r="AD25" s="55">
        <f t="shared" si="5"/>
        <v>43489</v>
      </c>
      <c r="AE25" s="56">
        <f t="shared" si="5"/>
        <v>43490</v>
      </c>
      <c r="AF25" s="177">
        <f>IFERROR(VLOOKUP(AF24,feestdagenMetNaam,2,FALSE),AF24)</f>
        <v>43491</v>
      </c>
      <c r="AM25" s="254"/>
    </row>
    <row r="26" spans="1:39" ht="15.75" customHeight="1" x14ac:dyDescent="0.25">
      <c r="A26" s="2" t="str">
        <f>IF(Planning!C28&lt;&gt;"",Planning!C28,"")</f>
        <v>Douglas</v>
      </c>
      <c r="B26" s="23">
        <f>IF(Planning!S28&lt;&gt;"",Planning!S28,"")</f>
        <v>0.5</v>
      </c>
      <c r="C26" s="24">
        <f>IF(Planning!E28&lt;&gt;"",Planning!E28,"")</f>
        <v>43468</v>
      </c>
      <c r="D26" s="25" t="str">
        <f>IF(Planning!A28&lt;&gt;"",Planning!A28,"")</f>
        <v xml:space="preserve">180996_Kok bouwbedrijf </v>
      </c>
      <c r="E26" s="2">
        <f t="shared" si="0"/>
        <v>1</v>
      </c>
      <c r="G26" s="35"/>
      <c r="H26" s="34"/>
      <c r="I26" s="34"/>
      <c r="J26" s="34"/>
      <c r="K26" s="34"/>
      <c r="L26" s="34"/>
      <c r="M26" s="35"/>
      <c r="N26" s="35"/>
      <c r="O26" s="35"/>
      <c r="P26" s="29"/>
      <c r="AM26" s="254"/>
    </row>
    <row r="27" spans="1:39" ht="15.75" customHeight="1" x14ac:dyDescent="0.25">
      <c r="A27" s="2" t="str">
        <f>IF(Planning!C29&lt;&gt;"",Planning!C29,"")</f>
        <v>Eiken</v>
      </c>
      <c r="B27" s="23">
        <f>IF(Planning!S29&lt;&gt;"",Planning!S29,"")</f>
        <v>0.5</v>
      </c>
      <c r="C27" s="24">
        <f>IF(Planning!E29&lt;&gt;"",Planning!E29,"")</f>
        <v>43468</v>
      </c>
      <c r="D27" s="25" t="str">
        <f>IF(Planning!A29&lt;&gt;"",Planning!A29,"")</f>
        <v xml:space="preserve">180996_Kok bouwbedrijf </v>
      </c>
      <c r="E27" s="2">
        <f t="shared" si="0"/>
        <v>1</v>
      </c>
      <c r="G27" s="35"/>
      <c r="H27" s="34"/>
      <c r="I27" s="35"/>
      <c r="J27" s="52"/>
      <c r="K27" s="34"/>
      <c r="L27" s="34"/>
      <c r="M27" s="35"/>
      <c r="N27" s="35"/>
      <c r="O27" s="35"/>
      <c r="P27" s="29"/>
      <c r="AM27" s="254"/>
    </row>
    <row r="28" spans="1:39" ht="15.75" customHeight="1" x14ac:dyDescent="0.25">
      <c r="A28" s="2" t="str">
        <f>IF(Planning!C30&lt;&gt;"",Planning!C30,"")</f>
        <v>Douglas</v>
      </c>
      <c r="B28" s="23">
        <f>IF(Planning!S30&lt;&gt;"",Planning!S30,"")</f>
        <v>0.5</v>
      </c>
      <c r="C28" s="24">
        <f>IF(Planning!E30&lt;&gt;"",Planning!E30,"")</f>
        <v>43468</v>
      </c>
      <c r="D28" s="25" t="str">
        <f>IF(Planning!A30&lt;&gt;"",Planning!A30,"")</f>
        <v xml:space="preserve">180975_Kokbouwbedrijf </v>
      </c>
      <c r="E28" s="2">
        <f t="shared" si="0"/>
        <v>1</v>
      </c>
      <c r="G28" s="39"/>
      <c r="H28" s="33"/>
      <c r="I28" s="34"/>
      <c r="J28" s="34"/>
      <c r="K28" s="34"/>
      <c r="L28" s="34"/>
      <c r="M28" s="35"/>
      <c r="N28" s="35"/>
      <c r="O28" s="35"/>
      <c r="P28" s="29"/>
      <c r="AM28" s="254"/>
    </row>
    <row r="29" spans="1:39" ht="15.75" customHeight="1" x14ac:dyDescent="0.25">
      <c r="A29" s="2" t="str">
        <f>IF(Planning!C31&lt;&gt;"",Planning!C31,"")</f>
        <v>Eiken</v>
      </c>
      <c r="B29" s="23">
        <f>IF(Planning!S31&lt;&gt;"",Planning!S31,"")</f>
        <v>1</v>
      </c>
      <c r="C29" s="24">
        <f>IF(Planning!E31&lt;&gt;"",Planning!E31,"")</f>
        <v>43467</v>
      </c>
      <c r="D29" s="25" t="str">
        <f>IF(Planning!A31&lt;&gt;"",Planning!A31,"")</f>
        <v xml:space="preserve">180980_Berkhof </v>
      </c>
      <c r="E29" s="2">
        <f t="shared" si="0"/>
        <v>1</v>
      </c>
      <c r="G29" s="45"/>
      <c r="H29" s="33"/>
      <c r="I29" s="33"/>
      <c r="J29" s="33"/>
      <c r="K29" s="33"/>
      <c r="L29" s="33"/>
      <c r="M29" s="39"/>
      <c r="N29" s="35"/>
      <c r="O29" s="35"/>
      <c r="P29" s="29"/>
      <c r="AM29" s="254"/>
    </row>
    <row r="30" spans="1:39" ht="15.75" customHeight="1" x14ac:dyDescent="0.25">
      <c r="A30" s="2" t="str">
        <f>IF(Planning!C32&lt;&gt;"",Planning!C32,"")</f>
        <v>Douglas</v>
      </c>
      <c r="B30" s="23">
        <f>IF(Planning!S32&lt;&gt;"",Planning!S32,"")</f>
        <v>4</v>
      </c>
      <c r="C30" s="24">
        <f>IF(Planning!E32&lt;&gt;"",Planning!E32,"")</f>
        <v>43458</v>
      </c>
      <c r="D30" s="25" t="str">
        <f>IF(Planning!A32&lt;&gt;"",Planning!A32,"")</f>
        <v xml:space="preserve">180976_Pol </v>
      </c>
      <c r="E30" s="2">
        <f t="shared" si="0"/>
        <v>52</v>
      </c>
      <c r="G30" s="45"/>
      <c r="H30" s="33"/>
      <c r="I30" s="33"/>
      <c r="J30" s="33"/>
      <c r="K30" s="33"/>
      <c r="L30" s="33"/>
      <c r="M30" s="39"/>
      <c r="N30" s="35"/>
      <c r="O30" s="35"/>
      <c r="P30" s="29"/>
      <c r="AM30" s="254"/>
    </row>
    <row r="31" spans="1:39" ht="15.75" customHeight="1" x14ac:dyDescent="0.25">
      <c r="A31" s="2" t="str">
        <f>IF(Planning!C33&lt;&gt;"",Planning!C33,"")</f>
        <v>Douglas</v>
      </c>
      <c r="B31" s="23">
        <f>IF(Planning!S33&lt;&gt;"",Planning!S33,"")</f>
        <v>0</v>
      </c>
      <c r="C31" s="24">
        <f>IF(Planning!E33&lt;&gt;"",Planning!E33,"")</f>
        <v>43451</v>
      </c>
      <c r="D31" s="25" t="str">
        <f>IF(Planning!A33&lt;&gt;"",Planning!A33,"")</f>
        <v>180955_Die</v>
      </c>
      <c r="E31" s="2">
        <f t="shared" si="0"/>
        <v>51</v>
      </c>
      <c r="O31" s="35"/>
      <c r="P31" s="29"/>
      <c r="AM31" s="254"/>
    </row>
    <row r="32" spans="1:39" ht="15.75" customHeight="1" x14ac:dyDescent="0.25">
      <c r="A32" s="2" t="str">
        <f>IF(Planning!C34&lt;&gt;"",Planning!C34,"")</f>
        <v xml:space="preserve">douglas </v>
      </c>
      <c r="B32" s="23">
        <f>IF(Planning!S34&lt;&gt;"",Planning!S34,"")</f>
        <v>0</v>
      </c>
      <c r="C32" s="24">
        <f>IF(Planning!E34&lt;&gt;"",Planning!E34,"")</f>
        <v>43444</v>
      </c>
      <c r="D32" s="25" t="str">
        <f>IF(Planning!A34&lt;&gt;"",Planning!A34,"")</f>
        <v xml:space="preserve">180950_GerritJan'sHoeve </v>
      </c>
      <c r="E32" s="2">
        <f t="shared" si="0"/>
        <v>50</v>
      </c>
      <c r="N32" s="80"/>
      <c r="O32" s="39"/>
      <c r="P32" s="81"/>
      <c r="AM32" s="254"/>
    </row>
    <row r="33" spans="1:39" ht="15.75" customHeight="1" x14ac:dyDescent="0.25">
      <c r="A33" s="2" t="str">
        <f>IF(Planning!C35&lt;&gt;"",Planning!C35,"")</f>
        <v xml:space="preserve">eiken </v>
      </c>
      <c r="B33" s="23">
        <f>IF(Planning!S35&lt;&gt;"",Planning!S35,"")</f>
        <v>0</v>
      </c>
      <c r="C33" s="24">
        <f>IF(Planning!E35&lt;&gt;"",Planning!E35,"")</f>
        <v>43432</v>
      </c>
      <c r="D33" s="25" t="str">
        <f>IF(Planning!A35&lt;&gt;"",Planning!A35,"")</f>
        <v xml:space="preserve">180935_Boonen </v>
      </c>
      <c r="E33" s="2">
        <f t="shared" si="0"/>
        <v>48</v>
      </c>
      <c r="N33" s="80"/>
      <c r="O33" s="39"/>
      <c r="P33" s="81"/>
      <c r="AM33" s="254"/>
    </row>
    <row r="34" spans="1:39" ht="15.75" customHeight="1" x14ac:dyDescent="0.25">
      <c r="A34" s="2" t="str">
        <f>IF(Planning!C36&lt;&gt;"",Planning!C36,"")</f>
        <v xml:space="preserve">douglas </v>
      </c>
      <c r="B34" s="23">
        <f>IF(Planning!S36&lt;&gt;"",Planning!S36,"")</f>
        <v>0</v>
      </c>
      <c r="C34" s="24">
        <f>IF(Planning!E36&lt;&gt;"",Planning!E36,"")</f>
        <v>43432</v>
      </c>
      <c r="D34" s="25" t="str">
        <f>IF(Planning!A36&lt;&gt;"",Planning!A36,"")</f>
        <v xml:space="preserve">180936_Roordink </v>
      </c>
      <c r="E34" s="2">
        <f t="shared" si="0"/>
        <v>48</v>
      </c>
      <c r="N34" s="80"/>
      <c r="O34" s="39"/>
      <c r="P34" s="81"/>
      <c r="AM34" s="254"/>
    </row>
    <row r="35" spans="1:39" ht="15.75" customHeight="1" x14ac:dyDescent="0.25">
      <c r="A35" s="2" t="str">
        <f>IF(Planning!C37&lt;&gt;"",Planning!C37,"")</f>
        <v xml:space="preserve">eiken </v>
      </c>
      <c r="B35" s="23">
        <f>IF(Planning!S37&lt;&gt;"",Planning!S37,"")</f>
        <v>0</v>
      </c>
      <c r="C35" s="24">
        <f>IF(Planning!E37&lt;&gt;"",Planning!E37,"")</f>
        <v>43409</v>
      </c>
      <c r="D35" s="25" t="str">
        <f>IF(Planning!A37&lt;&gt;"",Planning!A37,"")</f>
        <v xml:space="preserve">180647_roelofsen </v>
      </c>
      <c r="E35" s="2">
        <f t="shared" ref="E35:E66" si="6">IF(C35&lt;&gt;"",WEEKNUM(C35,21),"")</f>
        <v>45</v>
      </c>
      <c r="N35" s="80"/>
      <c r="O35" s="39"/>
      <c r="P35" s="81"/>
    </row>
    <row r="36" spans="1:39" ht="15.75" customHeight="1" x14ac:dyDescent="0.25">
      <c r="A36" s="2" t="str">
        <f>IF(Planning!C38&lt;&gt;"",Planning!C38,"")</f>
        <v>eiken</v>
      </c>
      <c r="B36" s="23">
        <f>IF(Planning!S38&lt;&gt;"",Planning!S38,"")</f>
        <v>0</v>
      </c>
      <c r="C36" s="24">
        <f>IF(Planning!E38&lt;&gt;"",Planning!E38,"")</f>
        <v>43370</v>
      </c>
      <c r="D36" s="25" t="str">
        <f>IF(Planning!A38&lt;&gt;"",Planning!A38,"")</f>
        <v>180618_houwelingen</v>
      </c>
      <c r="E36" s="2">
        <f t="shared" si="6"/>
        <v>39</v>
      </c>
      <c r="N36" s="80"/>
      <c r="O36" s="39"/>
      <c r="P36" s="80"/>
      <c r="Q36" t="s">
        <v>33</v>
      </c>
    </row>
    <row r="37" spans="1:39" ht="15.75" customHeight="1" x14ac:dyDescent="0.25">
      <c r="A37" s="2" t="str">
        <f>IF(Planning!C39&lt;&gt;"",Planning!C39,"")</f>
        <v>douglas</v>
      </c>
      <c r="B37" s="23">
        <f>IF(Planning!S39&lt;&gt;"",Planning!S39,"")</f>
        <v>0</v>
      </c>
      <c r="C37" s="24">
        <f>IF(Planning!E39&lt;&gt;"",Planning!E39,"")</f>
        <v>43370</v>
      </c>
      <c r="D37" s="25" t="str">
        <f>IF(Planning!A39&lt;&gt;"",Planning!A39,"")</f>
        <v>180582_pijnenburg</v>
      </c>
      <c r="E37" s="2">
        <f t="shared" si="6"/>
        <v>39</v>
      </c>
      <c r="N37" s="80"/>
      <c r="O37" s="39"/>
      <c r="P37" s="80"/>
      <c r="Q37" s="28"/>
    </row>
    <row r="38" spans="1:39" ht="15.75" customHeight="1" x14ac:dyDescent="0.25">
      <c r="A38" s="2" t="str">
        <f>IF(Planning!C40&lt;&gt;"",Planning!C40,"")</f>
        <v>eiken</v>
      </c>
      <c r="B38" s="23">
        <f>IF(Planning!S40&lt;&gt;"",Planning!S40,"")</f>
        <v>0</v>
      </c>
      <c r="C38" s="24">
        <f>IF(Planning!E40&lt;&gt;"",Planning!E40,"")</f>
        <v>43369</v>
      </c>
      <c r="D38" s="25" t="str">
        <f>IF(Planning!A40&lt;&gt;"",Planning!A40,"")</f>
        <v>180585_houwelingen</v>
      </c>
      <c r="E38" s="2">
        <f t="shared" si="6"/>
        <v>39</v>
      </c>
      <c r="N38" s="80"/>
      <c r="O38" s="39"/>
      <c r="P38" s="80"/>
    </row>
    <row r="39" spans="1:39" ht="15.75" customHeight="1" x14ac:dyDescent="0.25">
      <c r="A39" s="2" t="str">
        <f>IF(Planning!C41&lt;&gt;"",Planning!C41,"")</f>
        <v>douglas</v>
      </c>
      <c r="B39" s="23">
        <f>IF(Planning!S41&lt;&gt;"",Planning!S41,"")</f>
        <v>0</v>
      </c>
      <c r="C39" s="24">
        <f>IF(Planning!E41&lt;&gt;"",Planning!E41,"")</f>
        <v>43369</v>
      </c>
      <c r="D39" s="25" t="e">
        <f>IF(Planning!#REF!&lt;&gt;"",Planning!#REF!,"")</f>
        <v>#REF!</v>
      </c>
      <c r="E39" s="2">
        <f t="shared" si="6"/>
        <v>39</v>
      </c>
      <c r="N39" s="80"/>
      <c r="O39" s="39"/>
      <c r="P39" s="80"/>
    </row>
    <row r="40" spans="1:39" ht="15.75" customHeight="1" x14ac:dyDescent="0.25">
      <c r="A40" s="2" t="str">
        <f>IF(Planning!C42&lt;&gt;"",Planning!C42,"")</f>
        <v>douglas</v>
      </c>
      <c r="B40" s="23">
        <f>IF(Planning!S42&lt;&gt;"",Planning!S42,"")</f>
        <v>0</v>
      </c>
      <c r="C40" s="24">
        <f>IF(Planning!E42&lt;&gt;"",Planning!E42,"")</f>
        <v>43368</v>
      </c>
      <c r="D40" s="25" t="str">
        <f>IF(Planning!A41&lt;&gt;"",Planning!A41,"")</f>
        <v>180576_nubuiten</v>
      </c>
      <c r="E40" s="2">
        <f t="shared" si="6"/>
        <v>39</v>
      </c>
      <c r="N40" s="80"/>
      <c r="O40" s="39"/>
      <c r="P40" s="80"/>
    </row>
    <row r="41" spans="1:39" ht="15.75" customHeight="1" x14ac:dyDescent="0.25">
      <c r="A41" s="2" t="str">
        <f>IF(Planning!C43&lt;&gt;"",Planning!C43,"")</f>
        <v>douglas</v>
      </c>
      <c r="B41" s="23">
        <f>IF(Planning!S43&lt;&gt;"",Planning!S43,"")</f>
        <v>0</v>
      </c>
      <c r="C41" s="24">
        <f>IF(Planning!E43&lt;&gt;"",Planning!E43,"")</f>
        <v>43367</v>
      </c>
      <c r="D41" s="25" t="str">
        <f>IF(Planning!A43&lt;&gt;"",Planning!A43,"")</f>
        <v>180546_allround</v>
      </c>
      <c r="E41" s="2">
        <f t="shared" si="6"/>
        <v>39</v>
      </c>
      <c r="N41" s="80"/>
      <c r="O41" s="39"/>
      <c r="P41" s="80"/>
      <c r="S41" s="60"/>
    </row>
    <row r="42" spans="1:39" ht="15.75" customHeight="1" x14ac:dyDescent="0.25">
      <c r="A42" s="2" t="str">
        <f>IF(Planning!C44&lt;&gt;"",Planning!C44,"")</f>
        <v>eiken</v>
      </c>
      <c r="B42" s="23">
        <f>IF(Planning!S44&lt;&gt;"",Planning!S44,"")</f>
        <v>0</v>
      </c>
      <c r="C42" s="24">
        <f>IF(Planning!E44&lt;&gt;"",Planning!E44,"")</f>
        <v>43364</v>
      </c>
      <c r="D42" s="25" t="str">
        <f>IF(Planning!A44&lt;&gt;"",Planning!A44,"")</f>
        <v>180572_heko</v>
      </c>
      <c r="E42" s="2">
        <f t="shared" si="6"/>
        <v>38</v>
      </c>
      <c r="N42" s="80"/>
      <c r="O42" s="39"/>
      <c r="P42" s="80"/>
      <c r="S42" s="60"/>
    </row>
    <row r="43" spans="1:39" ht="15.75" customHeight="1" x14ac:dyDescent="0.25">
      <c r="A43" s="2" t="str">
        <f>IF(Planning!C45&lt;&gt;"",Planning!C45,"")</f>
        <v>douglas</v>
      </c>
      <c r="B43" s="23">
        <f>IF(Planning!S45&lt;&gt;"",Planning!S45,"")</f>
        <v>0</v>
      </c>
      <c r="C43" s="24">
        <f>IF(Planning!E45&lt;&gt;"",Planning!E45,"")</f>
        <v>43364</v>
      </c>
      <c r="D43" s="25" t="str">
        <f>IF(Planning!A45&lt;&gt;"",Planning!A45,"")</f>
        <v>180566_pol</v>
      </c>
      <c r="E43" s="2">
        <f t="shared" si="6"/>
        <v>38</v>
      </c>
      <c r="N43" s="80"/>
      <c r="O43" s="39"/>
      <c r="P43" s="80"/>
      <c r="S43" s="60"/>
    </row>
    <row r="44" spans="1:39" ht="15.75" customHeight="1" x14ac:dyDescent="0.25">
      <c r="A44" s="2" t="str">
        <f>IF(Planning!C46&lt;&gt;"",Planning!C46,"")</f>
        <v>eiken</v>
      </c>
      <c r="B44" s="23">
        <f>IF(Planning!S46&lt;&gt;"",Planning!S46,"")</f>
        <v>0</v>
      </c>
      <c r="C44" s="24">
        <f>IF(Planning!E46&lt;&gt;"",Planning!E46,"")</f>
        <v>43364</v>
      </c>
      <c r="D44" s="25" t="str">
        <f>IF(Planning!A46&lt;&gt;"",Planning!A46,"")</f>
        <v>180558_roelofsen</v>
      </c>
      <c r="E44" s="2">
        <f t="shared" si="6"/>
        <v>38</v>
      </c>
      <c r="N44" s="80"/>
      <c r="O44" s="39"/>
      <c r="P44" s="80"/>
      <c r="S44" s="60"/>
    </row>
    <row r="45" spans="1:39" ht="15.75" customHeight="1" x14ac:dyDescent="0.25">
      <c r="A45" s="2" t="str">
        <f>IF(Planning!C47&lt;&gt;"",Planning!C47,"")</f>
        <v>eiken</v>
      </c>
      <c r="B45" s="23">
        <f>IF(Planning!S47&lt;&gt;"",Planning!S47,"")</f>
        <v>0</v>
      </c>
      <c r="C45" s="24">
        <f>IF(Planning!E47&lt;&gt;"",Planning!E47,"")</f>
        <v>43363</v>
      </c>
      <c r="D45" s="25" t="str">
        <f>IF(Planning!A47&lt;&gt;"",Planning!A47,"")</f>
        <v>180556_haan</v>
      </c>
      <c r="E45" s="2">
        <f t="shared" si="6"/>
        <v>38</v>
      </c>
      <c r="N45" s="80"/>
      <c r="O45" s="39"/>
      <c r="P45" s="80"/>
    </row>
    <row r="46" spans="1:39" ht="15.75" customHeight="1" x14ac:dyDescent="0.25">
      <c r="A46" s="2" t="str">
        <f>IF(Planning!C48&lt;&gt;"",Planning!C48,"")</f>
        <v>douglas</v>
      </c>
      <c r="B46" s="23">
        <f>IF(Planning!S48&lt;&gt;"",Planning!S48,"")</f>
        <v>0</v>
      </c>
      <c r="C46" s="24">
        <f>IF(Planning!E48&lt;&gt;"",Planning!E48,"")</f>
        <v>43363</v>
      </c>
      <c r="D46" s="25" t="str">
        <f>IF(Planning!A48&lt;&gt;"",Planning!A48,"")</f>
        <v>180517_budding</v>
      </c>
      <c r="E46" s="2">
        <f t="shared" si="6"/>
        <v>38</v>
      </c>
      <c r="N46" s="80"/>
      <c r="O46" s="39"/>
      <c r="P46" s="80"/>
    </row>
    <row r="47" spans="1:39" ht="15.75" customHeight="1" x14ac:dyDescent="0.25">
      <c r="A47" s="2" t="str">
        <f>IF(Planning!C49&lt;&gt;"",Planning!C49,"")</f>
        <v>douglas</v>
      </c>
      <c r="B47" s="23">
        <f>IF(Planning!S49&lt;&gt;"",Planning!S49,"")</f>
        <v>0</v>
      </c>
      <c r="C47" s="24">
        <f>IF(Planning!E49&lt;&gt;"",Planning!E49,"")</f>
        <v>43362</v>
      </c>
      <c r="D47" s="25" t="str">
        <f>IF(Planning!A49&lt;&gt;"",Planning!A49,"")</f>
        <v>180520_lamarti</v>
      </c>
      <c r="E47" s="2">
        <f t="shared" si="6"/>
        <v>38</v>
      </c>
      <c r="N47" s="80"/>
      <c r="O47" s="39"/>
      <c r="P47" s="80"/>
    </row>
    <row r="48" spans="1:39" x14ac:dyDescent="0.25">
      <c r="A48" s="2" t="str">
        <f>IF(Planning!C50&lt;&gt;"",Planning!C50,"")</f>
        <v>Douglas</v>
      </c>
      <c r="B48" s="23">
        <f>IF(Planning!S50&lt;&gt;"",Planning!S50,"")</f>
        <v>4</v>
      </c>
      <c r="C48" s="24">
        <f>IF(Planning!E50&lt;&gt;"",Planning!E50,"")</f>
        <v>43361</v>
      </c>
      <c r="D48" s="25" t="str">
        <f>IF(Planning!A50&lt;&gt;"",Planning!A50,"")</f>
        <v>180564_ebh</v>
      </c>
      <c r="E48" s="2">
        <f t="shared" si="6"/>
        <v>38</v>
      </c>
      <c r="N48" s="80"/>
      <c r="O48" s="39"/>
      <c r="P48" s="80"/>
    </row>
    <row r="49" spans="1:16" x14ac:dyDescent="0.25">
      <c r="A49" s="2" t="str">
        <f>IF(Planning!C51&lt;&gt;"",Planning!C51,"")</f>
        <v>douglas</v>
      </c>
      <c r="B49" s="23">
        <f>IF(Planning!S51&lt;&gt;"",Planning!S51,"")</f>
        <v>0</v>
      </c>
      <c r="C49" s="24">
        <f>IF(Planning!E51&lt;&gt;"",Planning!E51,"")</f>
        <v>43361</v>
      </c>
      <c r="D49" s="25" t="str">
        <f>IF(Planning!A51&lt;&gt;"",Planning!A51,"")</f>
        <v>180542_aha</v>
      </c>
      <c r="E49" s="2">
        <f t="shared" si="6"/>
        <v>38</v>
      </c>
      <c r="N49" s="80"/>
      <c r="O49" s="39"/>
      <c r="P49" s="80"/>
    </row>
    <row r="50" spans="1:16" x14ac:dyDescent="0.25">
      <c r="A50" s="2" t="str">
        <f>IF(Planning!C52&lt;&gt;"",Planning!C52,"")</f>
        <v>douglas</v>
      </c>
      <c r="B50" s="23">
        <f>IF(Planning!S52&lt;&gt;"",Planning!S52,"")</f>
        <v>0</v>
      </c>
      <c r="C50" s="24">
        <f>IF(Planning!E52&lt;&gt;"",Planning!E52,"")</f>
        <v>43361</v>
      </c>
      <c r="D50" s="25" t="str">
        <f>IF(Planning!A52&lt;&gt;"",Planning!A52,"")</f>
        <v>180543_reemst</v>
      </c>
      <c r="E50" s="2">
        <f t="shared" si="6"/>
        <v>38</v>
      </c>
      <c r="N50" s="80"/>
      <c r="O50" s="39"/>
      <c r="P50" s="80"/>
    </row>
    <row r="51" spans="1:16" ht="15.75" customHeight="1" x14ac:dyDescent="0.25">
      <c r="A51" s="2" t="str">
        <f>IF(Planning!C53&lt;&gt;"",Planning!C53,"")</f>
        <v>douglas</v>
      </c>
      <c r="B51" s="23">
        <f>IF(Planning!S53&lt;&gt;"",Planning!S53,"")</f>
        <v>0</v>
      </c>
      <c r="C51" s="24">
        <f>IF(Planning!E53&lt;&gt;"",Planning!E53,"")</f>
        <v>43360</v>
      </c>
      <c r="D51" s="25" t="str">
        <f>IF(Planning!A53&lt;&gt;"",Planning!A53,"")</f>
        <v>180541_karbouw</v>
      </c>
      <c r="E51" s="2">
        <f t="shared" si="6"/>
        <v>38</v>
      </c>
      <c r="G51" s="35"/>
      <c r="H51" s="34"/>
      <c r="I51" s="34"/>
      <c r="J51" s="34"/>
      <c r="K51" s="34"/>
      <c r="L51" s="34"/>
      <c r="M51" s="35"/>
      <c r="N51" s="39"/>
      <c r="O51" s="39"/>
      <c r="P51" s="80"/>
    </row>
    <row r="52" spans="1:16" ht="15.75" customHeight="1" x14ac:dyDescent="0.25">
      <c r="A52" s="2" t="str">
        <f>IF(Planning!C54&lt;&gt;"",Planning!C54,"")</f>
        <v>eiken</v>
      </c>
      <c r="B52" s="23">
        <f>IF(Planning!S54&lt;&gt;"",Planning!S54,"")</f>
        <v>0</v>
      </c>
      <c r="C52" s="24">
        <f>IF(Planning!E54&lt;&gt;"",Planning!E54,"")</f>
        <v>43360</v>
      </c>
      <c r="D52" s="25" t="str">
        <f>IF(Planning!A54&lt;&gt;"",Planning!A54,"")</f>
        <v>180533_pontmeyer</v>
      </c>
      <c r="E52" s="2">
        <f t="shared" si="6"/>
        <v>38</v>
      </c>
      <c r="G52" s="35"/>
      <c r="H52" s="34"/>
      <c r="I52" s="35"/>
      <c r="J52" s="52"/>
      <c r="K52" s="34"/>
      <c r="L52" s="34"/>
      <c r="M52" s="35"/>
      <c r="N52" s="39"/>
      <c r="O52" s="39"/>
      <c r="P52" s="80"/>
    </row>
    <row r="53" spans="1:16" ht="15.75" customHeight="1" x14ac:dyDescent="0.25">
      <c r="A53" s="2" t="str">
        <f>IF(Planning!C55&lt;&gt;"",Planning!C55,"")</f>
        <v>douglas</v>
      </c>
      <c r="B53" s="23">
        <f>IF(Planning!S55&lt;&gt;"",Planning!S55,"")</f>
        <v>0</v>
      </c>
      <c r="C53" s="24">
        <f>IF(Planning!E55&lt;&gt;"",Planning!E55,"")</f>
        <v>43360</v>
      </c>
      <c r="D53" s="25" t="str">
        <f>IF(Planning!A55&lt;&gt;"",Planning!A55,"")</f>
        <v>180552_jongeneel</v>
      </c>
      <c r="E53" s="2">
        <f t="shared" si="6"/>
        <v>38</v>
      </c>
      <c r="G53" s="39"/>
      <c r="H53" s="33"/>
      <c r="I53" s="34"/>
      <c r="J53" s="34"/>
      <c r="K53" s="34"/>
      <c r="L53" s="34"/>
      <c r="M53" s="35"/>
      <c r="N53" s="39"/>
      <c r="O53" s="39"/>
      <c r="P53" s="80"/>
    </row>
    <row r="54" spans="1:16" ht="15.75" customHeight="1" x14ac:dyDescent="0.25">
      <c r="A54" s="2" t="str">
        <f>IF(Planning!C56&lt;&gt;"",Planning!C56,"")</f>
        <v>douglas</v>
      </c>
      <c r="B54" s="23">
        <f>IF(Planning!S56&lt;&gt;"",Planning!S56,"")</f>
        <v>0</v>
      </c>
      <c r="C54" s="24">
        <f>IF(Planning!E56&lt;&gt;"",Planning!E56,"")</f>
        <v>43360</v>
      </c>
      <c r="D54" s="25" t="str">
        <f>IF(Planning!A56&lt;&gt;"",Planning!A56,"")</f>
        <v>180521_nieboer</v>
      </c>
      <c r="E54" s="2">
        <f t="shared" si="6"/>
        <v>38</v>
      </c>
      <c r="G54" s="45"/>
      <c r="H54" s="33"/>
      <c r="I54" s="33"/>
      <c r="J54" s="33"/>
      <c r="K54" s="33"/>
      <c r="L54" s="33"/>
      <c r="M54" s="39"/>
      <c r="N54" s="39"/>
      <c r="O54" s="39"/>
      <c r="P54" s="80"/>
    </row>
    <row r="55" spans="1:16" ht="15.75" customHeight="1" x14ac:dyDescent="0.25">
      <c r="A55" s="2" t="str">
        <f>IF(Planning!C57&lt;&gt;"",Planning!C57,"")</f>
        <v>douglas</v>
      </c>
      <c r="B55" s="23">
        <f>IF(Planning!S57&lt;&gt;"",Planning!S57,"")</f>
        <v>0</v>
      </c>
      <c r="C55" s="24">
        <f>IF(Planning!E57&lt;&gt;"",Planning!E57,"")</f>
        <v>43360</v>
      </c>
      <c r="D55" s="25" t="str">
        <f>IF(Planning!A57&lt;&gt;"",Planning!A57,"")</f>
        <v>180507_klein</v>
      </c>
      <c r="E55" s="2">
        <f t="shared" si="6"/>
        <v>38</v>
      </c>
      <c r="G55" s="45"/>
      <c r="H55" s="33"/>
      <c r="I55" s="33"/>
      <c r="J55" s="33"/>
      <c r="K55" s="33"/>
      <c r="L55" s="33"/>
      <c r="M55" s="39"/>
      <c r="N55" s="39"/>
      <c r="O55" s="39"/>
      <c r="P55" s="80"/>
    </row>
    <row r="56" spans="1:16" ht="15.75" customHeight="1" x14ac:dyDescent="0.25">
      <c r="A56" s="2" t="str">
        <f>IF(Planning!C58&lt;&gt;"",Planning!C58,"")</f>
        <v>eiken</v>
      </c>
      <c r="B56" s="23">
        <f>IF(Planning!S58&lt;&gt;"",Planning!S58,"")</f>
        <v>0</v>
      </c>
      <c r="C56" s="24">
        <f>IF(Planning!E58&lt;&gt;"",Planning!E58,"")</f>
        <v>43356</v>
      </c>
      <c r="D56" s="25" t="str">
        <f>IF(Planning!A58&lt;&gt;"",Planning!A58,"")</f>
        <v>180515_pol</v>
      </c>
      <c r="E56" s="2">
        <f t="shared" si="6"/>
        <v>37</v>
      </c>
      <c r="N56" s="80"/>
      <c r="O56" s="82"/>
      <c r="P56" s="80"/>
    </row>
    <row r="57" spans="1:16" x14ac:dyDescent="0.25">
      <c r="A57" s="2" t="str">
        <f>IF(Planning!C59&lt;&gt;"",Planning!C59,"")</f>
        <v>douglas</v>
      </c>
      <c r="B57" s="23">
        <f>IF(Planning!S59&lt;&gt;"",Planning!S59,"")</f>
        <v>0</v>
      </c>
      <c r="C57" s="24">
        <f>IF(Planning!E59&lt;&gt;"",Planning!E59,"")</f>
        <v>43356</v>
      </c>
      <c r="D57" s="25" t="str">
        <f>IF(Planning!A59&lt;&gt;"",Planning!A59,"")</f>
        <v>180504_groot</v>
      </c>
      <c r="E57" s="2">
        <f t="shared" si="6"/>
        <v>37</v>
      </c>
      <c r="N57" s="80"/>
      <c r="O57" s="33"/>
      <c r="P57" s="80"/>
    </row>
    <row r="58" spans="1:16" x14ac:dyDescent="0.25">
      <c r="A58" s="2" t="str">
        <f>IF(Planning!C60&lt;&gt;"",Planning!C60,"")</f>
        <v>Douglas</v>
      </c>
      <c r="B58" s="23">
        <f>IF(Planning!S60&lt;&gt;"",Planning!S60,"")</f>
        <v>0</v>
      </c>
      <c r="C58" s="24">
        <f>IF(Planning!E60&lt;&gt;"",Planning!E60,"")</f>
        <v>43355</v>
      </c>
      <c r="D58" s="25" t="str">
        <f>IF(Planning!A60&lt;&gt;"",Planning!A60,"")</f>
        <v>180491_fetim</v>
      </c>
      <c r="E58" s="2">
        <f t="shared" si="6"/>
        <v>37</v>
      </c>
      <c r="N58" s="80"/>
      <c r="O58" s="39"/>
      <c r="P58" s="80"/>
    </row>
    <row r="59" spans="1:16" x14ac:dyDescent="0.25">
      <c r="A59" s="2" t="str">
        <f>IF(Planning!C61&lt;&gt;"",Planning!C61,"")</f>
        <v>douglas</v>
      </c>
      <c r="B59" s="23">
        <f>IF(Planning!S61&lt;&gt;"",Planning!S61,"")</f>
        <v>0</v>
      </c>
      <c r="C59" s="24">
        <f>IF(Planning!E61&lt;&gt;"",Planning!E61,"")</f>
        <v>43353</v>
      </c>
      <c r="D59" s="25" t="str">
        <f>IF(Planning!A61&lt;&gt;"",Planning!A61,"")</f>
        <v>180519_schuit</v>
      </c>
      <c r="E59" s="2">
        <f t="shared" si="6"/>
        <v>37</v>
      </c>
      <c r="N59" s="80"/>
      <c r="O59" s="39"/>
      <c r="P59" s="80"/>
    </row>
    <row r="60" spans="1:16" x14ac:dyDescent="0.25">
      <c r="A60" s="2" t="str">
        <f>IF(Planning!C62&lt;&gt;"",Planning!C62,"")</f>
        <v>douglas</v>
      </c>
      <c r="B60" s="23">
        <f>IF(Planning!S62&lt;&gt;"",Planning!S62,"")</f>
        <v>0</v>
      </c>
      <c r="C60" s="24">
        <f>IF(Planning!E62&lt;&gt;"",Planning!E62,"")</f>
        <v>43353</v>
      </c>
      <c r="D60" s="25" t="str">
        <f>IF(Planning!A62&lt;&gt;"",Planning!A62,"")</f>
        <v>180484_groot</v>
      </c>
      <c r="E60" s="2">
        <f t="shared" si="6"/>
        <v>37</v>
      </c>
      <c r="N60" s="80"/>
      <c r="O60" s="39"/>
      <c r="P60" s="80"/>
    </row>
    <row r="61" spans="1:16" x14ac:dyDescent="0.25">
      <c r="A61" s="2" t="str">
        <f>IF(Planning!C63&lt;&gt;"",Planning!C63,"")</f>
        <v>douglas</v>
      </c>
      <c r="B61" s="23">
        <f>IF(Planning!S63&lt;&gt;"",Planning!S63,"")</f>
        <v>0</v>
      </c>
      <c r="C61" s="24">
        <f>IF(Planning!E63&lt;&gt;"",Planning!E63,"")</f>
        <v>43350</v>
      </c>
      <c r="D61" s="25" t="str">
        <f>IF(Planning!A63&lt;&gt;"",Planning!A63,"")</f>
        <v>180525_hard</v>
      </c>
      <c r="E61" s="2">
        <f t="shared" si="6"/>
        <v>36</v>
      </c>
      <c r="N61" s="80"/>
      <c r="O61" s="39"/>
      <c r="P61" s="80"/>
    </row>
    <row r="62" spans="1:16" x14ac:dyDescent="0.25">
      <c r="A62" s="2" t="str">
        <f>IF(Planning!C64&lt;&gt;"",Planning!C64,"")</f>
        <v>eiken</v>
      </c>
      <c r="B62" s="23">
        <f>IF(Planning!S64&lt;&gt;"",Planning!S64,"")</f>
        <v>0</v>
      </c>
      <c r="C62" s="24">
        <f>IF(Planning!E64&lt;&gt;"",Planning!E64,"")</f>
        <v>43350</v>
      </c>
      <c r="D62" s="25" t="str">
        <f>IF(Planning!A64&lt;&gt;"",Planning!A64,"")</f>
        <v>180476_arens</v>
      </c>
      <c r="E62" s="2">
        <f t="shared" si="6"/>
        <v>36</v>
      </c>
      <c r="N62" s="80"/>
      <c r="O62" s="39"/>
      <c r="P62" s="80"/>
    </row>
    <row r="63" spans="1:16" x14ac:dyDescent="0.25">
      <c r="A63" s="2" t="str">
        <f>IF(Planning!C65&lt;&gt;"",Planning!C65,"")</f>
        <v>eiken</v>
      </c>
      <c r="B63" s="23">
        <f>IF(Planning!S65&lt;&gt;"",Planning!S65,"")</f>
        <v>0</v>
      </c>
      <c r="C63" s="24">
        <f>IF(Planning!E65&lt;&gt;"",Planning!E65,"")</f>
        <v>43348</v>
      </c>
      <c r="D63" s="25" t="str">
        <f>IF(Planning!A65&lt;&gt;"",Planning!A65,"")</f>
        <v>180471_snel</v>
      </c>
      <c r="E63" s="2">
        <f t="shared" si="6"/>
        <v>36</v>
      </c>
      <c r="N63" s="80"/>
      <c r="O63" s="39"/>
      <c r="P63" s="80"/>
    </row>
    <row r="64" spans="1:16" x14ac:dyDescent="0.25">
      <c r="A64" s="2" t="str">
        <f>IF(Planning!C66&lt;&gt;"",Planning!C66,"")</f>
        <v>douglas</v>
      </c>
      <c r="B64" s="23">
        <f>IF(Planning!S66&lt;&gt;"",Planning!S66,"")</f>
        <v>0</v>
      </c>
      <c r="C64" s="24">
        <f>IF(Planning!E66&lt;&gt;"",Planning!E66,"")</f>
        <v>43347</v>
      </c>
      <c r="D64" s="25" t="str">
        <f>IF(Planning!A66&lt;&gt;"",Planning!A66,"")</f>
        <v>180479_hig</v>
      </c>
      <c r="E64" s="2">
        <f t="shared" si="6"/>
        <v>36</v>
      </c>
      <c r="N64" s="80"/>
      <c r="O64" s="39"/>
      <c r="P64" s="80"/>
    </row>
    <row r="65" spans="1:17" x14ac:dyDescent="0.25">
      <c r="A65" s="2" t="str">
        <f>IF(Planning!C67&lt;&gt;"",Planning!C67,"")</f>
        <v>eiken</v>
      </c>
      <c r="B65" s="23">
        <f>IF(Planning!S67&lt;&gt;"",Planning!S67,"")</f>
        <v>0</v>
      </c>
      <c r="C65" s="24">
        <f>IF(Planning!E67&lt;&gt;"",Planning!E67,"")</f>
        <v>43347</v>
      </c>
      <c r="D65" s="25" t="str">
        <f>IF(Planning!A67&lt;&gt;"",Planning!A67,"")</f>
        <v>180472_houwelingen</v>
      </c>
      <c r="E65" s="2">
        <f t="shared" si="6"/>
        <v>36</v>
      </c>
      <c r="N65" s="80"/>
      <c r="O65" s="39"/>
      <c r="P65" s="80"/>
    </row>
    <row r="66" spans="1:17" x14ac:dyDescent="0.25">
      <c r="A66" s="2" t="str">
        <f>IF(Planning!C68&lt;&gt;"",Planning!C68,"")</f>
        <v>douglas</v>
      </c>
      <c r="B66" s="23">
        <f>IF(Planning!S68&lt;&gt;"",Planning!S68,"")</f>
        <v>0</v>
      </c>
      <c r="C66" s="24">
        <f>IF(Planning!E68&lt;&gt;"",Planning!E68,"")</f>
        <v>43346</v>
      </c>
      <c r="D66" s="25" t="str">
        <f>IF(Planning!A68&lt;&gt;"",Planning!A68,"")</f>
        <v>180501_legemaat</v>
      </c>
      <c r="E66" s="2">
        <f t="shared" si="6"/>
        <v>36</v>
      </c>
      <c r="N66" s="80"/>
      <c r="O66" s="39"/>
      <c r="P66" s="80"/>
    </row>
    <row r="67" spans="1:17" x14ac:dyDescent="0.25">
      <c r="A67" s="2" t="str">
        <f>IF(Planning!C69&lt;&gt;"",Planning!C69,"")</f>
        <v>Eiken</v>
      </c>
      <c r="B67" s="23">
        <f>IF(Planning!S69&lt;&gt;"",Planning!S69,"")</f>
        <v>0</v>
      </c>
      <c r="C67" s="24">
        <f>IF(Planning!E69&lt;&gt;"",Planning!E69,"")</f>
        <v>43343</v>
      </c>
      <c r="D67" s="25" t="str">
        <f>IF(Planning!A69&lt;&gt;"",Planning!A69,"")</f>
        <v>180482_opijnen</v>
      </c>
      <c r="E67" s="2">
        <f t="shared" ref="E67:E101" si="7">IF(C67&lt;&gt;"",WEEKNUM(C67,21),"")</f>
        <v>35</v>
      </c>
      <c r="N67" s="80"/>
      <c r="O67" s="39"/>
      <c r="P67" s="80"/>
    </row>
    <row r="68" spans="1:17" x14ac:dyDescent="0.25">
      <c r="A68" s="2" t="str">
        <f>IF(Planning!C70&lt;&gt;"",Planning!C70,"")</f>
        <v>douglas/eiken</v>
      </c>
      <c r="B68" s="23">
        <f>IF(Planning!S70&lt;&gt;"",Planning!S70,"")</f>
        <v>0</v>
      </c>
      <c r="C68" s="24">
        <f>IF(Planning!E70&lt;&gt;"",Planning!E70,"")</f>
        <v>43341</v>
      </c>
      <c r="D68" s="25" t="str">
        <f>IF(Planning!A70&lt;&gt;"",Planning!A70,"")</f>
        <v>180427_heuvel</v>
      </c>
      <c r="E68" s="2">
        <f t="shared" si="7"/>
        <v>35</v>
      </c>
      <c r="N68" s="80"/>
      <c r="O68" s="39"/>
      <c r="P68" s="80"/>
    </row>
    <row r="69" spans="1:17" x14ac:dyDescent="0.25">
      <c r="A69" s="2" t="str">
        <f>IF(Planning!C71&lt;&gt;"",Planning!C71,"")</f>
        <v>douglas</v>
      </c>
      <c r="B69" s="23">
        <f>IF(Planning!S71&lt;&gt;"",Planning!S71,"")</f>
        <v>0</v>
      </c>
      <c r="C69" s="24">
        <f>IF(Planning!E71&lt;&gt;"",Planning!E71,"")</f>
        <v>43336</v>
      </c>
      <c r="D69" s="25" t="str">
        <f>IF(Planning!A71&lt;&gt;"",Planning!A71,"")</f>
        <v>180456_melissen</v>
      </c>
      <c r="E69" s="2">
        <f t="shared" si="7"/>
        <v>34</v>
      </c>
      <c r="N69" s="80"/>
      <c r="O69" s="39"/>
      <c r="P69" s="80"/>
    </row>
    <row r="70" spans="1:17" x14ac:dyDescent="0.25">
      <c r="A70" s="2" t="str">
        <f>IF(Planning!C72&lt;&gt;"",Planning!C72,"")</f>
        <v>Douglas</v>
      </c>
      <c r="B70" s="23">
        <f>IF(Planning!S72&lt;&gt;"",Planning!S72,"")</f>
        <v>0</v>
      </c>
      <c r="C70" s="24">
        <f>IF(Planning!E72&lt;&gt;"",Planning!E72,"")</f>
        <v>43334</v>
      </c>
      <c r="D70" s="25" t="str">
        <f>IF(Planning!A72&lt;&gt;"",Planning!A72,"")</f>
        <v>180443_veldhuizen</v>
      </c>
      <c r="E70" s="2">
        <f t="shared" si="7"/>
        <v>34</v>
      </c>
      <c r="N70" s="80"/>
      <c r="O70" s="39"/>
      <c r="P70" s="80"/>
    </row>
    <row r="71" spans="1:17" x14ac:dyDescent="0.25">
      <c r="A71" s="2" t="str">
        <f>IF(Planning!C73&lt;&gt;"",Planning!C73,"")</f>
        <v>eiken</v>
      </c>
      <c r="B71" s="23">
        <f>IF(Planning!S73&lt;&gt;"",Planning!S73,"")</f>
        <v>0</v>
      </c>
      <c r="C71" s="24">
        <f>IF(Planning!E73&lt;&gt;"",Planning!E73,"")</f>
        <v>43333</v>
      </c>
      <c r="D71" s="25" t="str">
        <f>IF(Planning!A73&lt;&gt;"",Planning!A73,"")</f>
        <v>180463_brandhof</v>
      </c>
      <c r="E71" s="2">
        <f t="shared" si="7"/>
        <v>34</v>
      </c>
      <c r="N71" s="80"/>
      <c r="O71" s="39"/>
      <c r="P71" s="80"/>
    </row>
    <row r="72" spans="1:17" x14ac:dyDescent="0.25">
      <c r="A72" s="2" t="str">
        <f>IF(Planning!C74&lt;&gt;"",Planning!C74,"")</f>
        <v>douglas</v>
      </c>
      <c r="B72" s="23">
        <f>IF(Planning!S74&lt;&gt;"",Planning!S74,"")</f>
        <v>0.5</v>
      </c>
      <c r="C72" s="24">
        <f>IF(Planning!E74&lt;&gt;"",Planning!E74,"")</f>
        <v>43333</v>
      </c>
      <c r="D72" s="25" t="str">
        <f>IF(Planning!A74&lt;&gt;"",Planning!A74,"")</f>
        <v>180459_kraai</v>
      </c>
      <c r="E72" s="2">
        <f t="shared" si="7"/>
        <v>34</v>
      </c>
      <c r="N72" s="80"/>
      <c r="O72" s="39"/>
      <c r="P72" s="80"/>
    </row>
    <row r="73" spans="1:17" x14ac:dyDescent="0.25">
      <c r="A73" s="2" t="str">
        <f>IF(Planning!C75&lt;&gt;"",Planning!C75,"")</f>
        <v>eiken</v>
      </c>
      <c r="B73" s="23">
        <f>IF(Planning!S75&lt;&gt;"",Planning!S75,"")</f>
        <v>0</v>
      </c>
      <c r="C73" s="24">
        <f>IF(Planning!E75&lt;&gt;"",Planning!E75,"")</f>
        <v>43333</v>
      </c>
      <c r="D73" s="25" t="str">
        <f>IF(Planning!A75&lt;&gt;"",Planning!A75,"")</f>
        <v>180447_steeg</v>
      </c>
      <c r="E73" s="2">
        <f t="shared" si="7"/>
        <v>34</v>
      </c>
      <c r="N73" s="80"/>
      <c r="O73" s="39"/>
      <c r="P73" s="80"/>
    </row>
    <row r="74" spans="1:17" x14ac:dyDescent="0.25">
      <c r="A74" s="2" t="str">
        <f>IF(Planning!C76&lt;&gt;"",Planning!C76,"")</f>
        <v>Eiken</v>
      </c>
      <c r="B74" s="23">
        <f>IF(Planning!S76&lt;&gt;"",Planning!S76,"")</f>
        <v>0</v>
      </c>
      <c r="C74" s="24">
        <f>IF(Planning!E76&lt;&gt;"",Planning!E76,"")</f>
        <v>43332</v>
      </c>
      <c r="D74" s="25" t="str">
        <f>IF(Planning!A76&lt;&gt;"",Planning!A76,"")</f>
        <v>170710_natuurmonumenten</v>
      </c>
      <c r="E74" s="2">
        <f t="shared" si="7"/>
        <v>34</v>
      </c>
      <c r="N74" s="80"/>
      <c r="O74" s="39"/>
      <c r="P74" s="80"/>
    </row>
    <row r="75" spans="1:17" x14ac:dyDescent="0.25">
      <c r="A75" s="2" t="str">
        <f>IF(Planning!C77&lt;&gt;"",Planning!C77,"")</f>
        <v>Douglas</v>
      </c>
      <c r="B75" s="23">
        <f>IF(Planning!S77&lt;&gt;"",Planning!S77,"")</f>
        <v>0</v>
      </c>
      <c r="C75" s="24">
        <f>IF(Planning!E77&lt;&gt;"",Planning!E77,"")</f>
        <v>43328</v>
      </c>
      <c r="D75" s="25" t="str">
        <f>IF(Planning!A77&lt;&gt;"",Planning!A77,"")</f>
        <v>180450_Wilpenveen</v>
      </c>
      <c r="E75" s="2">
        <f t="shared" si="7"/>
        <v>33</v>
      </c>
      <c r="N75" s="80"/>
      <c r="O75" s="39"/>
      <c r="P75" s="80"/>
    </row>
    <row r="76" spans="1:17" x14ac:dyDescent="0.25">
      <c r="A76" s="2" t="str">
        <f>IF(Planning!C78&lt;&gt;"",Planning!C78,"")</f>
        <v>douglas</v>
      </c>
      <c r="B76" s="23">
        <f>IF(Planning!S78&lt;&gt;"",Planning!S78,"")</f>
        <v>0</v>
      </c>
      <c r="C76" s="24">
        <f>IF(Planning!E78&lt;&gt;"",Planning!E78,"")</f>
        <v>43328</v>
      </c>
      <c r="D76" s="25" t="str">
        <f>IF(Planning!A78&lt;&gt;"",Planning!A78,"")</f>
        <v>180453_peters</v>
      </c>
      <c r="E76" s="2">
        <f t="shared" si="7"/>
        <v>33</v>
      </c>
      <c r="G76" s="35"/>
      <c r="H76" s="34"/>
      <c r="I76" s="34"/>
      <c r="J76" s="34"/>
      <c r="K76" s="34"/>
      <c r="L76" s="34"/>
      <c r="M76" s="35"/>
      <c r="N76" s="39"/>
      <c r="O76" s="39"/>
      <c r="P76" s="80"/>
    </row>
    <row r="77" spans="1:17" x14ac:dyDescent="0.25">
      <c r="A77" s="2" t="str">
        <f>IF(Planning!C79&lt;&gt;"",Planning!C79,"")</f>
        <v>Eiken</v>
      </c>
      <c r="B77" s="23">
        <f>IF(Planning!S79&lt;&gt;"",Planning!S79,"")</f>
        <v>0</v>
      </c>
      <c r="C77" s="24">
        <f>IF(Planning!E79&lt;&gt;"",Planning!E79,"")</f>
        <v>43328</v>
      </c>
      <c r="D77" s="25" t="str">
        <f>IF(Planning!A79&lt;&gt;"",Planning!A79,"")</f>
        <v>180451_baalman</v>
      </c>
      <c r="E77" s="2">
        <f t="shared" si="7"/>
        <v>33</v>
      </c>
      <c r="G77" s="35"/>
      <c r="H77" s="34"/>
      <c r="I77" s="34"/>
      <c r="J77" s="34"/>
      <c r="K77" s="34"/>
      <c r="L77" s="34"/>
      <c r="M77" s="35"/>
      <c r="N77" s="35"/>
      <c r="O77" s="35"/>
    </row>
    <row r="78" spans="1:17" x14ac:dyDescent="0.25">
      <c r="A78" s="2" t="str">
        <f>IF(Planning!C80&lt;&gt;"",Planning!C80,"")</f>
        <v>anders</v>
      </c>
      <c r="B78" s="23">
        <f>IF(Planning!S80&lt;&gt;"",Planning!S80,"")</f>
        <v>0</v>
      </c>
      <c r="C78" s="24">
        <f>IF(Planning!E80&lt;&gt;"",Planning!E80,"")</f>
        <v>43328</v>
      </c>
      <c r="D78" s="25" t="str">
        <f>IF(Planning!A80&lt;&gt;"",Planning!A80,"")</f>
        <v>180432_rooijen</v>
      </c>
      <c r="E78" s="2">
        <f t="shared" si="7"/>
        <v>33</v>
      </c>
      <c r="G78" s="35"/>
      <c r="H78" s="34"/>
      <c r="I78" s="34"/>
      <c r="J78" s="34"/>
      <c r="K78" s="34"/>
      <c r="L78" s="34"/>
      <c r="M78" s="35"/>
      <c r="N78" s="35"/>
      <c r="O78" s="35"/>
    </row>
    <row r="79" spans="1:17" x14ac:dyDescent="0.25">
      <c r="A79" s="2" t="str">
        <f>IF(Planning!C81&lt;&gt;"",Planning!C81,"")</f>
        <v>Douglas</v>
      </c>
      <c r="B79" s="23">
        <f>IF(Planning!S81&lt;&gt;"",Planning!S81,"")</f>
        <v>0</v>
      </c>
      <c r="C79" s="24">
        <f>IF(Planning!E81&lt;&gt;"",Planning!E81,"")</f>
        <v>43327</v>
      </c>
      <c r="D79" s="25" t="str">
        <f>IF(Planning!A81&lt;&gt;"",Planning!A81,"")</f>
        <v>180446_kempen</v>
      </c>
      <c r="E79" s="2">
        <f t="shared" si="7"/>
        <v>33</v>
      </c>
      <c r="P79" s="30"/>
      <c r="Q79" s="28"/>
    </row>
    <row r="80" spans="1:17" x14ac:dyDescent="0.25">
      <c r="A80" s="2" t="str">
        <f>IF(Planning!C82&lt;&gt;"",Planning!C82,"")</f>
        <v>Larix</v>
      </c>
      <c r="B80" s="23">
        <f>IF(Planning!S82&lt;&gt;"",Planning!S82,"")</f>
        <v>0</v>
      </c>
      <c r="C80" s="24">
        <f>IF(Planning!E82&lt;&gt;"",Planning!E82,"")</f>
        <v>43321</v>
      </c>
      <c r="D80" s="25" t="str">
        <f>IF(Planning!A82&lt;&gt;"",Planning!A82,"")</f>
        <v>180385_natuurmonumenten</v>
      </c>
      <c r="E80" s="2">
        <f t="shared" si="7"/>
        <v>32</v>
      </c>
      <c r="P80" s="28"/>
      <c r="Q80" s="28"/>
    </row>
    <row r="81" spans="1:17" x14ac:dyDescent="0.25">
      <c r="A81" s="2" t="str">
        <f>IF(Planning!C83&lt;&gt;"",Planning!C83,"")</f>
        <v>Douglas</v>
      </c>
      <c r="B81" s="23">
        <f>IF(Planning!S83&lt;&gt;"",Planning!S83,"")</f>
        <v>0</v>
      </c>
      <c r="C81" s="24">
        <f>IF(Planning!E83&lt;&gt;"",Planning!E83,"")</f>
        <v>43315</v>
      </c>
      <c r="D81" s="25" t="str">
        <f>IF(Planning!A83&lt;&gt;"",Planning!A83,"")</f>
        <v>180434_reijersen</v>
      </c>
      <c r="E81" s="2">
        <f t="shared" si="7"/>
        <v>31</v>
      </c>
      <c r="H81" s="27"/>
      <c r="I81" s="27"/>
      <c r="J81" s="27"/>
      <c r="K81" s="27"/>
      <c r="L81" s="27"/>
      <c r="M81" s="26"/>
      <c r="N81" s="26"/>
      <c r="O81" s="26"/>
      <c r="P81" s="28"/>
      <c r="Q81" s="28"/>
    </row>
    <row r="82" spans="1:17" x14ac:dyDescent="0.25">
      <c r="A82" s="2" t="str">
        <f>IF(Planning!C84&lt;&gt;"",Planning!C84,"")</f>
        <v>eiken</v>
      </c>
      <c r="B82" s="23">
        <f>IF(Planning!S84&lt;&gt;"",Planning!S84,"")</f>
        <v>0</v>
      </c>
      <c r="C82" s="24">
        <f>IF(Planning!E84&lt;&gt;"",Planning!E84,"")</f>
        <v>43307</v>
      </c>
      <c r="D82" s="25" t="str">
        <f>IF(Planning!A84&lt;&gt;"",Planning!A84,"")</f>
        <v>180414_rusch</v>
      </c>
      <c r="E82" s="2">
        <f t="shared" si="7"/>
        <v>30</v>
      </c>
      <c r="H82" s="27"/>
      <c r="P82" s="31"/>
      <c r="Q82" s="28"/>
    </row>
    <row r="83" spans="1:17" x14ac:dyDescent="0.25">
      <c r="A83" s="2" t="str">
        <f>IF(Planning!C85&lt;&gt;"",Planning!C85,"")</f>
        <v>eiken</v>
      </c>
      <c r="B83" s="23">
        <f>IF(Planning!S85&lt;&gt;"",Planning!S85,"")</f>
        <v>0</v>
      </c>
      <c r="C83" s="24">
        <f>IF(Planning!E85&lt;&gt;"",Planning!E85,"")</f>
        <v>43306</v>
      </c>
      <c r="D83" s="25" t="str">
        <f>IF(Planning!A85&lt;&gt;"",Planning!A85,"")</f>
        <v>180410_arens</v>
      </c>
      <c r="E83" s="2">
        <f t="shared" si="7"/>
        <v>30</v>
      </c>
      <c r="H83" s="27"/>
    </row>
    <row r="84" spans="1:17" x14ac:dyDescent="0.25">
      <c r="A84" s="2" t="str">
        <f>IF(Planning!C86&lt;&gt;"",Planning!C86,"")</f>
        <v>Iepen</v>
      </c>
      <c r="B84" s="23">
        <f>IF(Planning!S86&lt;&gt;"",Planning!S86,"")</f>
        <v>0</v>
      </c>
      <c r="C84" s="24">
        <f>IF(Planning!E86&lt;&gt;"",Planning!E86,"")</f>
        <v>43306</v>
      </c>
      <c r="D84" s="25" t="str">
        <f>IF(Planning!A86&lt;&gt;"",Planning!A86,"")</f>
        <v>180383_werner</v>
      </c>
      <c r="E84" s="2">
        <f t="shared" si="7"/>
        <v>30</v>
      </c>
      <c r="H84" s="27"/>
      <c r="P84" s="28"/>
      <c r="Q84" s="28"/>
    </row>
    <row r="85" spans="1:17" x14ac:dyDescent="0.25">
      <c r="A85" s="2" t="str">
        <f>IF(Planning!C87&lt;&gt;"",Planning!C87,"")</f>
        <v>Eiken</v>
      </c>
      <c r="B85" s="23">
        <f>IF(Planning!S87&lt;&gt;"",Planning!S87,"")</f>
        <v>0</v>
      </c>
      <c r="C85" s="24">
        <f>IF(Planning!E87&lt;&gt;"",Planning!E87,"")</f>
        <v>43297</v>
      </c>
      <c r="D85" s="25" t="str">
        <f>IF(Planning!A87&lt;&gt;"",Planning!A87,"")</f>
        <v>180388_zwart</v>
      </c>
      <c r="E85" s="2">
        <f t="shared" si="7"/>
        <v>29</v>
      </c>
      <c r="H85" s="27"/>
      <c r="P85" s="28"/>
      <c r="Q85" s="28"/>
    </row>
    <row r="86" spans="1:17" x14ac:dyDescent="0.25">
      <c r="A86" s="2" t="str">
        <f>IF(Planning!C88&lt;&gt;"",Planning!C88,"")</f>
        <v>Douglas</v>
      </c>
      <c r="B86" s="23">
        <f>IF(Planning!S88&lt;&gt;"",Planning!S88,"")</f>
        <v>0</v>
      </c>
      <c r="C86" s="24">
        <f>IF(Planning!E88&lt;&gt;"",Planning!E88,"")</f>
        <v>43297</v>
      </c>
      <c r="D86" s="25" t="str">
        <f>IF(Planning!A88&lt;&gt;"",Planning!A88,"")</f>
        <v>180389_grift</v>
      </c>
      <c r="E86" s="2">
        <f t="shared" si="7"/>
        <v>29</v>
      </c>
      <c r="H86" s="27"/>
    </row>
    <row r="87" spans="1:17" x14ac:dyDescent="0.25">
      <c r="A87" s="2" t="str">
        <f>IF(Planning!C89&lt;&gt;"",Planning!C89,"")</f>
        <v>Eiken</v>
      </c>
      <c r="B87" s="23">
        <f>IF(Planning!S89&lt;&gt;"",Planning!S89,"")</f>
        <v>0</v>
      </c>
      <c r="C87" s="24">
        <f>IF(Planning!E89&lt;&gt;"",Planning!E89,"")</f>
        <v>43290</v>
      </c>
      <c r="D87" s="25" t="str">
        <f>IF(Planning!A89&lt;&gt;"",Planning!A89,"")</f>
        <v>180379_veldhuizen</v>
      </c>
      <c r="E87" s="2">
        <f t="shared" si="7"/>
        <v>28</v>
      </c>
      <c r="H87" s="27"/>
    </row>
    <row r="88" spans="1:17" x14ac:dyDescent="0.25">
      <c r="A88" s="2" t="str">
        <f>IF(Planning!C90&lt;&gt;"",Planning!C90,"")</f>
        <v>douglas</v>
      </c>
      <c r="B88" s="23">
        <f>IF(Planning!S90&lt;&gt;"",Planning!S90,"")</f>
        <v>0</v>
      </c>
      <c r="C88" s="24">
        <f>IF(Planning!E90&lt;&gt;"",Planning!E90,"")</f>
        <v>43287</v>
      </c>
      <c r="D88" s="25" t="str">
        <f>IF(Planning!A90&lt;&gt;"",Planning!A90,"")</f>
        <v>180323_prattenburg</v>
      </c>
      <c r="E88" s="2">
        <f t="shared" si="7"/>
        <v>27</v>
      </c>
      <c r="H88" s="27"/>
    </row>
    <row r="89" spans="1:17" x14ac:dyDescent="0.25">
      <c r="A89" s="2" t="str">
        <f>IF(Planning!C91&lt;&gt;"",Planning!C91,"")</f>
        <v>Eiken</v>
      </c>
      <c r="B89" s="23">
        <f>IF(Planning!S91&lt;&gt;"",Planning!S91,"")</f>
        <v>0</v>
      </c>
      <c r="C89" s="24">
        <f>IF(Planning!E91&lt;&gt;"",Planning!E91,"")</f>
        <v>43279</v>
      </c>
      <c r="D89" s="25" t="str">
        <f>IF(Planning!A91&lt;&gt;"",Planning!A91,"")</f>
        <v>180363_twente</v>
      </c>
      <c r="E89" s="2">
        <f t="shared" si="7"/>
        <v>26</v>
      </c>
      <c r="H89" s="27"/>
    </row>
    <row r="90" spans="1:17" x14ac:dyDescent="0.25">
      <c r="A90" s="2" t="str">
        <f>IF(Planning!C92&lt;&gt;"",Planning!C92,"")</f>
        <v>Eiken</v>
      </c>
      <c r="B90" s="23">
        <f>IF(Planning!S92&lt;&gt;"",Planning!S92,"")</f>
        <v>0</v>
      </c>
      <c r="C90" s="24">
        <f>IF(Planning!E92&lt;&gt;"",Planning!E92,"")</f>
        <v>43278</v>
      </c>
      <c r="D90" s="25" t="str">
        <f>IF(Planning!A92&lt;&gt;"",Planning!A92,"")</f>
        <v>180345_davelaar</v>
      </c>
      <c r="E90" s="2">
        <f t="shared" si="7"/>
        <v>26</v>
      </c>
      <c r="H90" s="27"/>
    </row>
    <row r="91" spans="1:17" x14ac:dyDescent="0.25">
      <c r="A91" s="2" t="str">
        <f>IF(Planning!C93&lt;&gt;"",Planning!C93,"")</f>
        <v>Larix</v>
      </c>
      <c r="B91" s="23">
        <f>IF(Planning!S93&lt;&gt;"",Planning!S93,"")</f>
        <v>0</v>
      </c>
      <c r="C91" s="24">
        <f>IF(Planning!E93&lt;&gt;"",Planning!E93,"")</f>
        <v>43276</v>
      </c>
      <c r="D91" s="25" t="str">
        <f>IF(Planning!A93&lt;&gt;"",Planning!A93,"")</f>
        <v>180352_noesk</v>
      </c>
      <c r="E91" s="2">
        <f t="shared" si="7"/>
        <v>26</v>
      </c>
      <c r="H91" s="27"/>
    </row>
    <row r="92" spans="1:17" x14ac:dyDescent="0.25">
      <c r="A92" s="2" t="str">
        <f>IF(Planning!C94&lt;&gt;"",Planning!C94,"")</f>
        <v>Eiken</v>
      </c>
      <c r="B92" s="23">
        <f>IF(Planning!S94&lt;&gt;"",Planning!S94,"")</f>
        <v>0</v>
      </c>
      <c r="C92" s="24">
        <f>IF(Planning!E94&lt;&gt;"",Planning!E94,"")</f>
        <v>43276</v>
      </c>
      <c r="D92" s="25" t="str">
        <f>IF(Planning!A94&lt;&gt;"",Planning!A94,"")</f>
        <v>180274_brink</v>
      </c>
      <c r="E92" s="2">
        <f t="shared" si="7"/>
        <v>26</v>
      </c>
      <c r="H92" s="27"/>
    </row>
    <row r="93" spans="1:17" x14ac:dyDescent="0.25">
      <c r="A93" s="2" t="str">
        <f>IF(Planning!C95&lt;&gt;"",Planning!C95,"")</f>
        <v>Douglas</v>
      </c>
      <c r="B93" s="23">
        <f>IF(Planning!S95&lt;&gt;"",Planning!S95,"")</f>
        <v>0</v>
      </c>
      <c r="C93" s="24">
        <f>IF(Planning!E95&lt;&gt;"",Planning!E95,"")</f>
        <v>43273</v>
      </c>
      <c r="D93" s="25" t="str">
        <f>IF(Planning!A95&lt;&gt;"",Planning!A95,"")</f>
        <v>180340_hogendoorn</v>
      </c>
      <c r="E93" s="2">
        <f t="shared" si="7"/>
        <v>25</v>
      </c>
      <c r="H93" s="27"/>
    </row>
    <row r="94" spans="1:17" x14ac:dyDescent="0.25">
      <c r="A94" s="2" t="str">
        <f>IF(Planning!C96&lt;&gt;"",Planning!C96,"")</f>
        <v>Douglas</v>
      </c>
      <c r="B94" s="23">
        <f>IF(Planning!S96&lt;&gt;"",Planning!S96,"")</f>
        <v>0</v>
      </c>
      <c r="C94" s="24">
        <f>IF(Planning!E96&lt;&gt;"",Planning!E96,"")</f>
        <v>43272</v>
      </c>
      <c r="D94" s="25" t="str">
        <f>IF(Planning!A96&lt;&gt;"",Planning!A96,"")</f>
        <v>180331_wolfswinkel</v>
      </c>
      <c r="E94" s="2">
        <f t="shared" si="7"/>
        <v>25</v>
      </c>
      <c r="H94" s="27"/>
    </row>
    <row r="95" spans="1:17" x14ac:dyDescent="0.25">
      <c r="A95" s="2" t="str">
        <f>IF(Planning!C97&lt;&gt;"",Planning!C97,"")</f>
        <v>Eiken</v>
      </c>
      <c r="B95" s="23">
        <f>IF(Planning!S97&lt;&gt;"",Planning!S97,"")</f>
        <v>0</v>
      </c>
      <c r="C95" s="24">
        <f>IF(Planning!E97&lt;&gt;"",Planning!E97,"")</f>
        <v>43243</v>
      </c>
      <c r="D95" s="25" t="str">
        <f>IF(Planning!A97&lt;&gt;"",Planning!A97,"")</f>
        <v>180229_vries</v>
      </c>
      <c r="E95" s="2">
        <f t="shared" si="7"/>
        <v>21</v>
      </c>
      <c r="H95" s="27"/>
    </row>
    <row r="96" spans="1:17" x14ac:dyDescent="0.25">
      <c r="A96" s="2" t="str">
        <f>IF(Planning!C98&lt;&gt;"",Planning!C98,"")</f>
        <v>Douglas</v>
      </c>
      <c r="B96" s="23">
        <f>IF(Planning!S98&lt;&gt;"",Planning!S98,"")</f>
        <v>0</v>
      </c>
      <c r="C96" s="24">
        <f>IF(Planning!E98&lt;&gt;"",Planning!E98,"")</f>
        <v>43235</v>
      </c>
      <c r="D96" s="25" t="str">
        <f>IF(Planning!A98&lt;&gt;"",Planning!A98,"")</f>
        <v>180216_design</v>
      </c>
      <c r="E96" s="2">
        <f t="shared" si="7"/>
        <v>20</v>
      </c>
      <c r="H96" s="27"/>
    </row>
    <row r="97" spans="1:8" x14ac:dyDescent="0.25">
      <c r="A97" s="2" t="str">
        <f>IF(Planning!C99&lt;&gt;"",Planning!C99,"")</f>
        <v>Eiken</v>
      </c>
      <c r="B97" s="23">
        <f>IF(Planning!S99&lt;&gt;"",Planning!S99,"")</f>
        <v>0</v>
      </c>
      <c r="C97" s="24">
        <f>IF(Planning!E99&lt;&gt;"",Planning!E99,"")</f>
        <v>43224</v>
      </c>
      <c r="D97" s="25" t="str">
        <f>IF(Planning!A99&lt;&gt;"",Planning!A99,"")</f>
        <v>180126_valleihorstee</v>
      </c>
      <c r="E97" s="2">
        <f t="shared" si="7"/>
        <v>18</v>
      </c>
      <c r="H97" s="27"/>
    </row>
    <row r="98" spans="1:8" x14ac:dyDescent="0.25">
      <c r="A98" s="2" t="str">
        <f>IF(Planning!C100&lt;&gt;"",Planning!C100,"")</f>
        <v>douglas</v>
      </c>
      <c r="B98" s="23">
        <f>IF(Planning!S100&lt;&gt;"",Planning!S100,"")</f>
        <v>0</v>
      </c>
      <c r="C98" s="24" t="str">
        <f>IF(Planning!E100&lt;&gt;"",Planning!E100,"")</f>
        <v/>
      </c>
      <c r="D98" s="25" t="str">
        <f>IF(Planning!A100&lt;&gt;"",Planning!A100,"")</f>
        <v>180510_pol</v>
      </c>
      <c r="E98" s="2" t="str">
        <f t="shared" si="7"/>
        <v/>
      </c>
      <c r="H98" s="27"/>
    </row>
    <row r="99" spans="1:8" x14ac:dyDescent="0.25">
      <c r="A99" s="2" t="str">
        <f>IF(Planning!C101&lt;&gt;"",Planning!C101,"")</f>
        <v>Douglas</v>
      </c>
      <c r="B99" s="23">
        <f>IF(Planning!S101&lt;&gt;"",Planning!S101,"")</f>
        <v>0</v>
      </c>
      <c r="C99" s="24" t="str">
        <f>IF(Planning!E101&lt;&gt;"",Planning!E101,"")</f>
        <v/>
      </c>
      <c r="D99" s="25" t="str">
        <f>IF(Planning!A101&lt;&gt;"",Planning!A101,"")</f>
        <v>180349_pol</v>
      </c>
      <c r="E99" s="2" t="str">
        <f t="shared" si="7"/>
        <v/>
      </c>
      <c r="H99" s="27"/>
    </row>
    <row r="100" spans="1:8" x14ac:dyDescent="0.25">
      <c r="A100" s="2" t="str">
        <f>IF(Planning!C102&lt;&gt;"",Planning!C102,"")</f>
        <v>kastanje</v>
      </c>
      <c r="B100" s="23">
        <f>IF(Planning!S102&lt;&gt;"",Planning!S102,"")</f>
        <v>0</v>
      </c>
      <c r="C100" s="24" t="str">
        <f>IF(Planning!E102&lt;&gt;"",Planning!E102,"")</f>
        <v/>
      </c>
      <c r="D100" s="25" t="str">
        <f>IF(Planning!A102&lt;&gt;"",Planning!A102,"")</f>
        <v>180333_Romijn</v>
      </c>
      <c r="E100" s="2" t="str">
        <f t="shared" si="7"/>
        <v/>
      </c>
    </row>
    <row r="101" spans="1:8" x14ac:dyDescent="0.25">
      <c r="A101" s="2" t="str">
        <f>IF(Planning!C103&lt;&gt;"",Planning!C103,"")</f>
        <v>Essen</v>
      </c>
      <c r="B101" s="23">
        <f>IF(Planning!S103&lt;&gt;"",Planning!S103,"")</f>
        <v>0</v>
      </c>
      <c r="C101" s="24" t="str">
        <f>IF(Planning!E103&lt;&gt;"",Planning!E103,"")</f>
        <v/>
      </c>
      <c r="D101" s="25" t="str">
        <f>IF(Planning!A103&lt;&gt;"",Planning!A103,"")</f>
        <v>180155_hard&amp;zachthout</v>
      </c>
      <c r="E101" s="2" t="str">
        <f t="shared" si="7"/>
        <v/>
      </c>
      <c r="H101" s="27"/>
    </row>
  </sheetData>
  <printOptions horizontalCentered="1" verticalCentered="1"/>
  <pageMargins left="0.23622047244094491" right="0.23622047244094491" top="0.35433070866141736" bottom="0.15748031496062992" header="0.31496062992125984" footer="0"/>
  <pageSetup paperSize="8" scale="200" orientation="landscape" r:id="rId1"/>
  <headerFooter scaleWithDoc="0" alignWithMargins="0">
    <oddHeader>&amp;R&amp;D / &amp;T / &amp;P / &amp;N</oddHeader>
  </headerFooter>
  <colBreaks count="3" manualBreakCount="3">
    <brk id="14" max="1048575" man="1"/>
    <brk id="23" max="1048575" man="1"/>
    <brk id="3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1">
    <tabColor theme="1"/>
  </sheetPr>
  <dimension ref="A1:C89"/>
  <sheetViews>
    <sheetView workbookViewId="0">
      <selection activeCell="E33" sqref="E33"/>
    </sheetView>
  </sheetViews>
  <sheetFormatPr defaultRowHeight="15" x14ac:dyDescent="0.25"/>
  <cols>
    <col min="1" max="1" width="26.7109375" customWidth="1"/>
    <col min="2" max="2" width="25.28515625" customWidth="1"/>
    <col min="3" max="3" width="7.28515625" customWidth="1"/>
  </cols>
  <sheetData>
    <row r="1" spans="1:3" x14ac:dyDescent="0.25">
      <c r="A1" s="18">
        <v>0.5</v>
      </c>
    </row>
    <row r="3" spans="1:3" x14ac:dyDescent="0.25">
      <c r="A3" s="10">
        <v>8</v>
      </c>
      <c r="B3" s="8"/>
      <c r="C3" s="8"/>
    </row>
    <row r="4" spans="1:3" x14ac:dyDescent="0.25">
      <c r="A4" s="8"/>
      <c r="B4" s="8"/>
      <c r="C4" s="8"/>
    </row>
    <row r="5" spans="1:3" x14ac:dyDescent="0.25">
      <c r="A5" s="9" t="s">
        <v>1</v>
      </c>
    </row>
    <row r="6" spans="1:3" x14ac:dyDescent="0.25">
      <c r="A6" s="6" t="s">
        <v>3</v>
      </c>
    </row>
    <row r="7" spans="1:3" x14ac:dyDescent="0.25">
      <c r="A7" s="5" t="s">
        <v>2</v>
      </c>
    </row>
    <row r="8" spans="1:3" x14ac:dyDescent="0.25">
      <c r="A8" s="7" t="s">
        <v>19</v>
      </c>
      <c r="B8" s="1"/>
    </row>
    <row r="9" spans="1:3" ht="15.75" thickBot="1" x14ac:dyDescent="0.3"/>
    <row r="10" spans="1:3" x14ac:dyDescent="0.25">
      <c r="A10" s="16" t="s">
        <v>31</v>
      </c>
      <c r="B10" s="19" t="s">
        <v>32</v>
      </c>
    </row>
    <row r="11" spans="1:3" ht="27" thickBot="1" x14ac:dyDescent="0.45">
      <c r="A11" s="17" t="s">
        <v>20</v>
      </c>
      <c r="B11" s="22" t="b">
        <v>1</v>
      </c>
    </row>
    <row r="12" spans="1:3" ht="14.45" customHeight="1" x14ac:dyDescent="0.4">
      <c r="A12" s="14"/>
      <c r="B12" s="15"/>
    </row>
    <row r="13" spans="1:3" ht="14.45" customHeight="1" thickBot="1" x14ac:dyDescent="0.3">
      <c r="A13" t="s">
        <v>30</v>
      </c>
    </row>
    <row r="14" spans="1:3" x14ac:dyDescent="0.25">
      <c r="A14" s="12">
        <f>DATE(JaarCel,1,1)</f>
        <v>43466</v>
      </c>
      <c r="B14" s="19" t="s">
        <v>21</v>
      </c>
    </row>
    <row r="15" spans="1:3" x14ac:dyDescent="0.25">
      <c r="A15" s="12">
        <f>A16-2</f>
        <v>43574</v>
      </c>
      <c r="B15" s="20" t="s">
        <v>22</v>
      </c>
    </row>
    <row r="16" spans="1:3" x14ac:dyDescent="0.25">
      <c r="A16" s="12">
        <f>Pasen(JaarCel)</f>
        <v>43576</v>
      </c>
      <c r="B16" s="20" t="s">
        <v>23</v>
      </c>
    </row>
    <row r="17" spans="1:2" x14ac:dyDescent="0.25">
      <c r="A17" s="12">
        <f>A16+1</f>
        <v>43577</v>
      </c>
      <c r="B17" s="20" t="s">
        <v>24</v>
      </c>
    </row>
    <row r="18" spans="1:2" x14ac:dyDescent="0.25">
      <c r="A18" s="12">
        <f>IF(WEEKDAY( DATE(JaarCel,4,27),1)=1,DATE(JaarCel,4,26),DATE(JaarCel,4,27))</f>
        <v>43582</v>
      </c>
      <c r="B18" s="20" t="s">
        <v>25</v>
      </c>
    </row>
    <row r="19" spans="1:2" x14ac:dyDescent="0.25">
      <c r="A19" s="12">
        <f>DATE(JaarCel,5,5)</f>
        <v>43590</v>
      </c>
      <c r="B19" s="20" t="s">
        <v>26</v>
      </c>
    </row>
    <row r="20" spans="1:2" x14ac:dyDescent="0.25">
      <c r="A20" s="12">
        <f>A16+39</f>
        <v>43615</v>
      </c>
      <c r="B20" s="20" t="s">
        <v>27</v>
      </c>
    </row>
    <row r="21" spans="1:2" x14ac:dyDescent="0.25">
      <c r="A21" s="12">
        <f>A16+49</f>
        <v>43625</v>
      </c>
      <c r="B21" s="20" t="s">
        <v>45</v>
      </c>
    </row>
    <row r="22" spans="1:2" x14ac:dyDescent="0.25">
      <c r="A22" s="12">
        <f>A21+1</f>
        <v>43626</v>
      </c>
      <c r="B22" s="20" t="s">
        <v>46</v>
      </c>
    </row>
    <row r="23" spans="1:2" x14ac:dyDescent="0.25">
      <c r="A23" s="12">
        <f>DATE(JaarCel,12,25)</f>
        <v>43824</v>
      </c>
      <c r="B23" s="20" t="s">
        <v>28</v>
      </c>
    </row>
    <row r="24" spans="1:2" x14ac:dyDescent="0.25">
      <c r="A24" s="12">
        <f>A23+1</f>
        <v>43825</v>
      </c>
      <c r="B24" s="20" t="s">
        <v>29</v>
      </c>
    </row>
    <row r="25" spans="1:2" ht="15.75" thickBot="1" x14ac:dyDescent="0.3">
      <c r="A25" s="12">
        <f>DATE(JaarCel+1,1,1)</f>
        <v>43831</v>
      </c>
      <c r="B25" s="21" t="s">
        <v>21</v>
      </c>
    </row>
    <row r="26" spans="1:2" x14ac:dyDescent="0.25">
      <c r="A26" s="13"/>
    </row>
    <row r="27" spans="1:2" x14ac:dyDescent="0.25">
      <c r="A27" s="13"/>
    </row>
    <row r="28" spans="1:2" x14ac:dyDescent="0.25">
      <c r="A28" s="13"/>
    </row>
    <row r="29" spans="1:2" x14ac:dyDescent="0.25">
      <c r="A29" s="13"/>
    </row>
    <row r="30" spans="1:2" x14ac:dyDescent="0.25">
      <c r="A30" s="13"/>
    </row>
    <row r="31" spans="1:2" x14ac:dyDescent="0.25">
      <c r="A31" s="13"/>
    </row>
    <row r="32" spans="1:2" x14ac:dyDescent="0.25">
      <c r="A32" s="13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83" spans="1:2" x14ac:dyDescent="0.25">
      <c r="A83" s="4"/>
      <c r="B83" s="1"/>
    </row>
    <row r="84" spans="1:2" x14ac:dyDescent="0.25">
      <c r="A84" s="1"/>
      <c r="B84" s="1"/>
    </row>
    <row r="85" spans="1:2" x14ac:dyDescent="0.25">
      <c r="A85" s="1"/>
      <c r="B85" s="1"/>
    </row>
    <row r="86" spans="1:2" x14ac:dyDescent="0.25">
      <c r="A86" s="3"/>
      <c r="B86" s="1"/>
    </row>
    <row r="88" spans="1:2" x14ac:dyDescent="0.25">
      <c r="A88" s="1"/>
      <c r="B88" s="1"/>
    </row>
    <row r="89" spans="1:2" x14ac:dyDescent="0.25">
      <c r="A89" s="1"/>
      <c r="B89" s="1"/>
    </row>
  </sheetData>
  <dataValidations count="1">
    <dataValidation type="list" allowBlank="1" showInputMessage="1" showErrorMessage="1" sqref="B11" xr:uid="{00000000-0002-0000-0400-000000000000}">
      <formula1>"waar,onwaar"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5">
    <tabColor theme="1"/>
  </sheetPr>
  <dimension ref="A1:D431"/>
  <sheetViews>
    <sheetView topLeftCell="A378" workbookViewId="0">
      <selection activeCell="D388" sqref="D388"/>
    </sheetView>
  </sheetViews>
  <sheetFormatPr defaultRowHeight="15" x14ac:dyDescent="0.25"/>
  <cols>
    <col min="1" max="1" width="22" style="240" bestFit="1" customWidth="1"/>
    <col min="2" max="2" width="15.85546875" bestFit="1" customWidth="1"/>
    <col min="3" max="3" width="30.7109375" customWidth="1"/>
    <col min="4" max="4" width="21.7109375" customWidth="1"/>
  </cols>
  <sheetData>
    <row r="1" spans="1:4" x14ac:dyDescent="0.25">
      <c r="A1" s="240" t="s">
        <v>53</v>
      </c>
      <c r="B1" t="s">
        <v>13</v>
      </c>
      <c r="C1" t="s">
        <v>63</v>
      </c>
      <c r="D1" t="s">
        <v>89</v>
      </c>
    </row>
    <row r="2" spans="1:4" x14ac:dyDescent="0.25">
      <c r="A2" s="240">
        <v>180240</v>
      </c>
      <c r="B2" t="s">
        <v>68</v>
      </c>
    </row>
    <row r="3" spans="1:4" x14ac:dyDescent="0.25">
      <c r="A3" s="240">
        <v>180241</v>
      </c>
      <c r="B3" t="s">
        <v>56</v>
      </c>
      <c r="C3" s="194"/>
    </row>
    <row r="4" spans="1:4" x14ac:dyDescent="0.25">
      <c r="A4" s="240">
        <v>180242</v>
      </c>
      <c r="B4" t="s">
        <v>57</v>
      </c>
      <c r="C4" s="194"/>
    </row>
    <row r="5" spans="1:4" x14ac:dyDescent="0.25">
      <c r="A5" s="240">
        <v>180243</v>
      </c>
      <c r="B5" t="s">
        <v>58</v>
      </c>
      <c r="C5" s="194"/>
    </row>
    <row r="6" spans="1:4" x14ac:dyDescent="0.25">
      <c r="A6" s="240">
        <v>180244</v>
      </c>
      <c r="B6" t="s">
        <v>59</v>
      </c>
      <c r="C6" t="s">
        <v>60</v>
      </c>
    </row>
    <row r="7" spans="1:4" x14ac:dyDescent="0.25">
      <c r="A7" s="240">
        <v>180245</v>
      </c>
      <c r="B7" t="s">
        <v>61</v>
      </c>
    </row>
    <row r="8" spans="1:4" x14ac:dyDescent="0.25">
      <c r="A8" s="240">
        <v>180246</v>
      </c>
      <c r="B8" t="s">
        <v>62</v>
      </c>
    </row>
    <row r="9" spans="1:4" x14ac:dyDescent="0.25">
      <c r="A9" s="240">
        <v>180247</v>
      </c>
      <c r="B9" t="s">
        <v>65</v>
      </c>
    </row>
    <row r="10" spans="1:4" x14ac:dyDescent="0.25">
      <c r="A10" s="240">
        <v>180248</v>
      </c>
      <c r="B10" t="s">
        <v>67</v>
      </c>
    </row>
    <row r="11" spans="1:4" x14ac:dyDescent="0.25">
      <c r="A11" s="240">
        <v>180249</v>
      </c>
      <c r="B11" t="s">
        <v>69</v>
      </c>
    </row>
    <row r="12" spans="1:4" x14ac:dyDescent="0.25">
      <c r="A12" s="240">
        <v>180250</v>
      </c>
      <c r="B12" t="s">
        <v>69</v>
      </c>
      <c r="D12" t="s">
        <v>64</v>
      </c>
    </row>
    <row r="13" spans="1:4" x14ac:dyDescent="0.25">
      <c r="A13" s="240">
        <v>180251</v>
      </c>
      <c r="B13" t="s">
        <v>70</v>
      </c>
    </row>
    <row r="14" spans="1:4" x14ac:dyDescent="0.25">
      <c r="A14" s="240">
        <v>180252</v>
      </c>
      <c r="B14" t="s">
        <v>71</v>
      </c>
    </row>
    <row r="15" spans="1:4" x14ac:dyDescent="0.25">
      <c r="A15" s="240">
        <v>180253</v>
      </c>
      <c r="B15" t="s">
        <v>73</v>
      </c>
      <c r="D15" t="s">
        <v>72</v>
      </c>
    </row>
    <row r="16" spans="1:4" x14ac:dyDescent="0.25">
      <c r="A16" s="240">
        <v>180254</v>
      </c>
      <c r="B16" t="s">
        <v>74</v>
      </c>
      <c r="D16" t="s">
        <v>72</v>
      </c>
    </row>
    <row r="17" spans="1:4" x14ac:dyDescent="0.25">
      <c r="A17" s="240">
        <v>180255</v>
      </c>
      <c r="B17" t="s">
        <v>75</v>
      </c>
    </row>
    <row r="18" spans="1:4" x14ac:dyDescent="0.25">
      <c r="A18" s="240">
        <v>180256</v>
      </c>
      <c r="B18" t="s">
        <v>76</v>
      </c>
      <c r="D18" t="s">
        <v>77</v>
      </c>
    </row>
    <row r="19" spans="1:4" x14ac:dyDescent="0.25">
      <c r="A19" s="240">
        <v>180257</v>
      </c>
      <c r="B19" t="s">
        <v>78</v>
      </c>
      <c r="D19" t="s">
        <v>64</v>
      </c>
    </row>
    <row r="20" spans="1:4" x14ac:dyDescent="0.25">
      <c r="A20" s="240">
        <v>180258</v>
      </c>
      <c r="B20" t="s">
        <v>79</v>
      </c>
      <c r="D20" t="s">
        <v>81</v>
      </c>
    </row>
    <row r="21" spans="1:4" x14ac:dyDescent="0.25">
      <c r="A21" s="240">
        <v>180259</v>
      </c>
      <c r="B21" t="s">
        <v>78</v>
      </c>
      <c r="D21" t="s">
        <v>72</v>
      </c>
    </row>
    <row r="22" spans="1:4" x14ac:dyDescent="0.25">
      <c r="A22" s="240">
        <v>180260</v>
      </c>
      <c r="B22" t="s">
        <v>80</v>
      </c>
      <c r="D22" t="s">
        <v>72</v>
      </c>
    </row>
    <row r="23" spans="1:4" x14ac:dyDescent="0.25">
      <c r="A23" s="240">
        <v>180261</v>
      </c>
      <c r="B23" t="s">
        <v>82</v>
      </c>
      <c r="D23" t="s">
        <v>72</v>
      </c>
    </row>
    <row r="24" spans="1:4" x14ac:dyDescent="0.25">
      <c r="A24" s="240">
        <v>180262</v>
      </c>
      <c r="B24" t="s">
        <v>68</v>
      </c>
      <c r="D24" t="s">
        <v>64</v>
      </c>
    </row>
    <row r="25" spans="1:4" x14ac:dyDescent="0.25">
      <c r="A25" s="240">
        <v>180263</v>
      </c>
      <c r="B25" t="s">
        <v>83</v>
      </c>
      <c r="D25" t="s">
        <v>64</v>
      </c>
    </row>
    <row r="26" spans="1:4" x14ac:dyDescent="0.25">
      <c r="A26" s="240">
        <v>180264</v>
      </c>
      <c r="B26" t="s">
        <v>68</v>
      </c>
      <c r="D26" t="s">
        <v>72</v>
      </c>
    </row>
    <row r="27" spans="1:4" x14ac:dyDescent="0.25">
      <c r="A27" s="240">
        <v>180265</v>
      </c>
      <c r="B27" t="s">
        <v>84</v>
      </c>
      <c r="D27" t="s">
        <v>64</v>
      </c>
    </row>
    <row r="28" spans="1:4" x14ac:dyDescent="0.25">
      <c r="A28" s="240">
        <v>180266</v>
      </c>
      <c r="B28" t="s">
        <v>85</v>
      </c>
      <c r="D28" t="s">
        <v>64</v>
      </c>
    </row>
    <row r="29" spans="1:4" x14ac:dyDescent="0.25">
      <c r="A29" s="240">
        <v>180267</v>
      </c>
      <c r="B29" t="s">
        <v>86</v>
      </c>
      <c r="D29" t="s">
        <v>72</v>
      </c>
    </row>
    <row r="30" spans="1:4" x14ac:dyDescent="0.25">
      <c r="A30" s="240">
        <v>180268</v>
      </c>
      <c r="B30" t="s">
        <v>87</v>
      </c>
      <c r="D30" t="s">
        <v>64</v>
      </c>
    </row>
    <row r="31" spans="1:4" x14ac:dyDescent="0.25">
      <c r="A31" s="240">
        <v>180269</v>
      </c>
      <c r="B31" t="s">
        <v>88</v>
      </c>
      <c r="D31" t="s">
        <v>90</v>
      </c>
    </row>
    <row r="32" spans="1:4" x14ac:dyDescent="0.25">
      <c r="A32" s="240">
        <v>180270</v>
      </c>
      <c r="B32" t="s">
        <v>91</v>
      </c>
      <c r="D32" t="s">
        <v>72</v>
      </c>
    </row>
    <row r="33" spans="1:4" x14ac:dyDescent="0.25">
      <c r="A33" s="240">
        <v>180271</v>
      </c>
      <c r="B33" t="s">
        <v>71</v>
      </c>
      <c r="D33" t="s">
        <v>64</v>
      </c>
    </row>
    <row r="34" spans="1:4" x14ac:dyDescent="0.25">
      <c r="A34" s="240">
        <v>180272</v>
      </c>
      <c r="B34" t="s">
        <v>92</v>
      </c>
      <c r="D34" t="s">
        <v>64</v>
      </c>
    </row>
    <row r="35" spans="1:4" x14ac:dyDescent="0.25">
      <c r="A35" s="240">
        <v>180273</v>
      </c>
      <c r="B35" t="s">
        <v>93</v>
      </c>
      <c r="D35" t="s">
        <v>72</v>
      </c>
    </row>
    <row r="36" spans="1:4" x14ac:dyDescent="0.25">
      <c r="A36" s="240">
        <v>180274</v>
      </c>
      <c r="B36" t="s">
        <v>94</v>
      </c>
      <c r="D36" t="s">
        <v>72</v>
      </c>
    </row>
    <row r="37" spans="1:4" x14ac:dyDescent="0.25">
      <c r="A37" s="240">
        <v>180275</v>
      </c>
      <c r="B37" t="s">
        <v>78</v>
      </c>
      <c r="D37" t="s">
        <v>64</v>
      </c>
    </row>
    <row r="38" spans="1:4" x14ac:dyDescent="0.25">
      <c r="A38" s="240">
        <v>180276</v>
      </c>
      <c r="B38" t="s">
        <v>95</v>
      </c>
      <c r="D38" t="s">
        <v>64</v>
      </c>
    </row>
    <row r="39" spans="1:4" x14ac:dyDescent="0.25">
      <c r="A39" s="240">
        <v>180277</v>
      </c>
      <c r="B39" t="s">
        <v>95</v>
      </c>
      <c r="D39" t="s">
        <v>96</v>
      </c>
    </row>
    <row r="40" spans="1:4" x14ac:dyDescent="0.25">
      <c r="A40" s="240">
        <v>180278</v>
      </c>
      <c r="B40" t="s">
        <v>97</v>
      </c>
      <c r="D40" t="s">
        <v>64</v>
      </c>
    </row>
    <row r="41" spans="1:4" x14ac:dyDescent="0.25">
      <c r="A41" s="240">
        <v>180279</v>
      </c>
      <c r="B41" t="s">
        <v>78</v>
      </c>
      <c r="D41" t="s">
        <v>72</v>
      </c>
    </row>
    <row r="42" spans="1:4" x14ac:dyDescent="0.25">
      <c r="A42" s="240">
        <v>180280</v>
      </c>
      <c r="B42" t="s">
        <v>98</v>
      </c>
      <c r="D42" t="s">
        <v>64</v>
      </c>
    </row>
    <row r="43" spans="1:4" x14ac:dyDescent="0.25">
      <c r="A43" s="240">
        <v>180281</v>
      </c>
      <c r="B43" t="s">
        <v>99</v>
      </c>
      <c r="D43" t="s">
        <v>72</v>
      </c>
    </row>
    <row r="44" spans="1:4" x14ac:dyDescent="0.25">
      <c r="A44" s="240">
        <v>180282</v>
      </c>
      <c r="B44" t="s">
        <v>88</v>
      </c>
      <c r="D44" t="s">
        <v>72</v>
      </c>
    </row>
    <row r="45" spans="1:4" x14ac:dyDescent="0.25">
      <c r="A45" s="240">
        <v>180283</v>
      </c>
      <c r="B45" t="s">
        <v>101</v>
      </c>
      <c r="D45" t="s">
        <v>72</v>
      </c>
    </row>
    <row r="46" spans="1:4" x14ac:dyDescent="0.25">
      <c r="A46" s="240">
        <v>180284</v>
      </c>
      <c r="B46" t="s">
        <v>102</v>
      </c>
      <c r="D46" t="s">
        <v>64</v>
      </c>
    </row>
    <row r="47" spans="1:4" x14ac:dyDescent="0.25">
      <c r="A47" s="240">
        <v>180285</v>
      </c>
      <c r="B47" t="s">
        <v>103</v>
      </c>
      <c r="D47" t="s">
        <v>72</v>
      </c>
    </row>
    <row r="48" spans="1:4" x14ac:dyDescent="0.25">
      <c r="A48" s="240">
        <v>180286</v>
      </c>
      <c r="B48" t="s">
        <v>104</v>
      </c>
      <c r="D48" t="s">
        <v>72</v>
      </c>
    </row>
    <row r="49" spans="1:4" x14ac:dyDescent="0.25">
      <c r="A49" s="240">
        <v>180287</v>
      </c>
      <c r="B49" t="s">
        <v>105</v>
      </c>
      <c r="D49" t="s">
        <v>72</v>
      </c>
    </row>
    <row r="50" spans="1:4" x14ac:dyDescent="0.25">
      <c r="A50" s="240">
        <v>180288</v>
      </c>
      <c r="B50" t="s">
        <v>106</v>
      </c>
      <c r="D50" t="s">
        <v>72</v>
      </c>
    </row>
    <row r="51" spans="1:4" x14ac:dyDescent="0.25">
      <c r="A51" s="240">
        <v>180289</v>
      </c>
      <c r="B51" t="s">
        <v>107</v>
      </c>
      <c r="D51" t="s">
        <v>72</v>
      </c>
    </row>
    <row r="52" spans="1:4" x14ac:dyDescent="0.25">
      <c r="A52" s="240">
        <v>180290</v>
      </c>
      <c r="B52" t="s">
        <v>108</v>
      </c>
      <c r="D52" t="s">
        <v>2</v>
      </c>
    </row>
    <row r="53" spans="1:4" x14ac:dyDescent="0.25">
      <c r="A53" s="240">
        <v>180291</v>
      </c>
      <c r="B53" t="s">
        <v>109</v>
      </c>
      <c r="D53" t="s">
        <v>64</v>
      </c>
    </row>
    <row r="54" spans="1:4" x14ac:dyDescent="0.25">
      <c r="A54" s="240">
        <v>180292</v>
      </c>
      <c r="B54" t="s">
        <v>68</v>
      </c>
      <c r="D54" t="s">
        <v>64</v>
      </c>
    </row>
    <row r="55" spans="1:4" x14ac:dyDescent="0.25">
      <c r="A55" s="240">
        <v>180293</v>
      </c>
      <c r="B55" t="s">
        <v>68</v>
      </c>
      <c r="D55" t="s">
        <v>64</v>
      </c>
    </row>
    <row r="56" spans="1:4" x14ac:dyDescent="0.25">
      <c r="A56" s="240">
        <v>180294</v>
      </c>
      <c r="B56" t="s">
        <v>95</v>
      </c>
      <c r="D56" t="s">
        <v>72</v>
      </c>
    </row>
    <row r="57" spans="1:4" x14ac:dyDescent="0.25">
      <c r="A57" s="240">
        <v>180295</v>
      </c>
      <c r="B57" t="s">
        <v>95</v>
      </c>
      <c r="D57" t="s">
        <v>72</v>
      </c>
    </row>
    <row r="58" spans="1:4" x14ac:dyDescent="0.25">
      <c r="A58" s="240">
        <v>180296</v>
      </c>
      <c r="B58" t="s">
        <v>115</v>
      </c>
      <c r="D58" t="s">
        <v>72</v>
      </c>
    </row>
    <row r="59" spans="1:4" x14ac:dyDescent="0.25">
      <c r="A59" s="240">
        <v>180297</v>
      </c>
      <c r="B59" t="s">
        <v>116</v>
      </c>
      <c r="D59" t="s">
        <v>72</v>
      </c>
    </row>
    <row r="60" spans="1:4" x14ac:dyDescent="0.25">
      <c r="A60" s="240">
        <v>180298</v>
      </c>
      <c r="B60" t="s">
        <v>117</v>
      </c>
      <c r="D60" t="s">
        <v>64</v>
      </c>
    </row>
    <row r="61" spans="1:4" x14ac:dyDescent="0.25">
      <c r="A61" s="240">
        <v>180299</v>
      </c>
      <c r="B61" t="s">
        <v>118</v>
      </c>
      <c r="D61" t="s">
        <v>72</v>
      </c>
    </row>
    <row r="62" spans="1:4" x14ac:dyDescent="0.25">
      <c r="A62" s="240">
        <v>180300</v>
      </c>
      <c r="B62" t="s">
        <v>119</v>
      </c>
      <c r="D62" t="s">
        <v>72</v>
      </c>
    </row>
    <row r="63" spans="1:4" x14ac:dyDescent="0.25">
      <c r="A63" s="240">
        <v>180301</v>
      </c>
      <c r="B63" t="s">
        <v>122</v>
      </c>
      <c r="D63" t="s">
        <v>123</v>
      </c>
    </row>
    <row r="64" spans="1:4" x14ac:dyDescent="0.25">
      <c r="A64" s="240">
        <v>180302</v>
      </c>
      <c r="B64" t="s">
        <v>78</v>
      </c>
      <c r="D64" t="s">
        <v>72</v>
      </c>
    </row>
    <row r="65" spans="1:4" x14ac:dyDescent="0.25">
      <c r="A65" s="240">
        <v>180303</v>
      </c>
      <c r="B65" t="s">
        <v>124</v>
      </c>
      <c r="D65" t="s">
        <v>72</v>
      </c>
    </row>
    <row r="66" spans="1:4" x14ac:dyDescent="0.25">
      <c r="A66" s="240">
        <v>180304</v>
      </c>
      <c r="B66" t="s">
        <v>125</v>
      </c>
      <c r="D66" t="s">
        <v>72</v>
      </c>
    </row>
    <row r="67" spans="1:4" x14ac:dyDescent="0.25">
      <c r="A67" s="240">
        <v>180305</v>
      </c>
      <c r="B67" t="s">
        <v>68</v>
      </c>
    </row>
    <row r="68" spans="1:4" x14ac:dyDescent="0.25">
      <c r="A68" s="240">
        <v>180306</v>
      </c>
      <c r="B68" t="s">
        <v>126</v>
      </c>
      <c r="D68" t="s">
        <v>72</v>
      </c>
    </row>
    <row r="69" spans="1:4" x14ac:dyDescent="0.25">
      <c r="A69" s="240">
        <v>180307</v>
      </c>
      <c r="B69" t="s">
        <v>127</v>
      </c>
      <c r="D69" t="s">
        <v>64</v>
      </c>
    </row>
    <row r="70" spans="1:4" x14ac:dyDescent="0.25">
      <c r="A70" s="240">
        <v>180308</v>
      </c>
      <c r="B70" t="s">
        <v>129</v>
      </c>
      <c r="D70" t="s">
        <v>72</v>
      </c>
    </row>
    <row r="71" spans="1:4" x14ac:dyDescent="0.25">
      <c r="A71" s="240">
        <v>180309</v>
      </c>
      <c r="B71" t="s">
        <v>130</v>
      </c>
      <c r="D71" t="s">
        <v>72</v>
      </c>
    </row>
    <row r="72" spans="1:4" x14ac:dyDescent="0.25">
      <c r="A72" s="240">
        <v>180310</v>
      </c>
      <c r="B72" t="s">
        <v>103</v>
      </c>
      <c r="D72" t="s">
        <v>72</v>
      </c>
    </row>
    <row r="73" spans="1:4" x14ac:dyDescent="0.25">
      <c r="A73" s="240">
        <v>180311</v>
      </c>
      <c r="B73" t="s">
        <v>95</v>
      </c>
      <c r="D73" t="s">
        <v>64</v>
      </c>
    </row>
    <row r="74" spans="1:4" x14ac:dyDescent="0.25">
      <c r="A74" s="240">
        <v>180312</v>
      </c>
      <c r="B74" t="s">
        <v>100</v>
      </c>
      <c r="D74" t="s">
        <v>72</v>
      </c>
    </row>
    <row r="75" spans="1:4" x14ac:dyDescent="0.25">
      <c r="A75" s="240">
        <v>180313</v>
      </c>
      <c r="B75" t="s">
        <v>131</v>
      </c>
      <c r="D75" t="s">
        <v>64</v>
      </c>
    </row>
    <row r="76" spans="1:4" x14ac:dyDescent="0.25">
      <c r="A76" s="240">
        <v>180314</v>
      </c>
      <c r="B76" t="s">
        <v>78</v>
      </c>
      <c r="D76" t="s">
        <v>72</v>
      </c>
    </row>
    <row r="77" spans="1:4" x14ac:dyDescent="0.25">
      <c r="A77" s="240">
        <v>180315</v>
      </c>
      <c r="B77" t="s">
        <v>132</v>
      </c>
      <c r="D77" t="s">
        <v>72</v>
      </c>
    </row>
    <row r="78" spans="1:4" x14ac:dyDescent="0.25">
      <c r="A78" s="240">
        <v>180316</v>
      </c>
      <c r="B78" t="s">
        <v>133</v>
      </c>
      <c r="D78" t="s">
        <v>72</v>
      </c>
    </row>
    <row r="79" spans="1:4" x14ac:dyDescent="0.25">
      <c r="A79" s="240">
        <v>180317</v>
      </c>
      <c r="B79" t="s">
        <v>134</v>
      </c>
      <c r="D79" t="s">
        <v>72</v>
      </c>
    </row>
    <row r="80" spans="1:4" x14ac:dyDescent="0.25">
      <c r="A80" s="240">
        <v>180318</v>
      </c>
      <c r="B80" t="s">
        <v>79</v>
      </c>
      <c r="D80" t="s">
        <v>72</v>
      </c>
    </row>
    <row r="81" spans="1:4" x14ac:dyDescent="0.25">
      <c r="A81" s="240">
        <v>180319</v>
      </c>
      <c r="B81" t="s">
        <v>135</v>
      </c>
      <c r="D81" t="s">
        <v>72</v>
      </c>
    </row>
    <row r="82" spans="1:4" x14ac:dyDescent="0.25">
      <c r="A82" s="240">
        <v>180320</v>
      </c>
      <c r="B82" t="s">
        <v>91</v>
      </c>
      <c r="D82" t="s">
        <v>72</v>
      </c>
    </row>
    <row r="83" spans="1:4" x14ac:dyDescent="0.25">
      <c r="A83" s="240">
        <v>180321</v>
      </c>
      <c r="B83" t="s">
        <v>136</v>
      </c>
      <c r="D83" t="s">
        <v>64</v>
      </c>
    </row>
    <row r="84" spans="1:4" x14ac:dyDescent="0.25">
      <c r="A84" s="240">
        <v>180322</v>
      </c>
      <c r="B84" t="s">
        <v>76</v>
      </c>
      <c r="D84" t="s">
        <v>72</v>
      </c>
    </row>
    <row r="85" spans="1:4" x14ac:dyDescent="0.25">
      <c r="A85" s="240">
        <v>180323</v>
      </c>
      <c r="B85" t="s">
        <v>137</v>
      </c>
      <c r="D85" t="s">
        <v>138</v>
      </c>
    </row>
    <row r="86" spans="1:4" x14ac:dyDescent="0.25">
      <c r="A86" s="240">
        <v>180324</v>
      </c>
      <c r="B86" t="s">
        <v>115</v>
      </c>
      <c r="D86" t="s">
        <v>72</v>
      </c>
    </row>
    <row r="87" spans="1:4" x14ac:dyDescent="0.25">
      <c r="A87" s="240">
        <v>180325</v>
      </c>
      <c r="B87" t="s">
        <v>139</v>
      </c>
      <c r="D87" t="s">
        <v>72</v>
      </c>
    </row>
    <row r="88" spans="1:4" x14ac:dyDescent="0.25">
      <c r="A88" s="240">
        <v>180326</v>
      </c>
      <c r="B88" t="s">
        <v>140</v>
      </c>
      <c r="D88" t="s">
        <v>72</v>
      </c>
    </row>
    <row r="89" spans="1:4" x14ac:dyDescent="0.25">
      <c r="A89" s="240">
        <v>180327</v>
      </c>
      <c r="B89" t="s">
        <v>141</v>
      </c>
      <c r="C89" t="s">
        <v>142</v>
      </c>
      <c r="D89" t="s">
        <v>64</v>
      </c>
    </row>
    <row r="90" spans="1:4" x14ac:dyDescent="0.25">
      <c r="A90" s="240">
        <v>180328</v>
      </c>
      <c r="B90" t="s">
        <v>141</v>
      </c>
      <c r="C90" t="s">
        <v>143</v>
      </c>
      <c r="D90" t="s">
        <v>64</v>
      </c>
    </row>
    <row r="91" spans="1:4" x14ac:dyDescent="0.25">
      <c r="A91" s="240">
        <v>180329</v>
      </c>
      <c r="B91" t="s">
        <v>144</v>
      </c>
      <c r="D91" t="s">
        <v>64</v>
      </c>
    </row>
    <row r="92" spans="1:4" x14ac:dyDescent="0.25">
      <c r="A92" s="240">
        <v>180330</v>
      </c>
      <c r="B92" t="s">
        <v>145</v>
      </c>
      <c r="C92" t="s">
        <v>147</v>
      </c>
      <c r="D92" t="s">
        <v>146</v>
      </c>
    </row>
    <row r="93" spans="1:4" x14ac:dyDescent="0.25">
      <c r="A93" s="240">
        <v>180331</v>
      </c>
      <c r="B93" t="s">
        <v>148</v>
      </c>
      <c r="D93" t="s">
        <v>72</v>
      </c>
    </row>
    <row r="94" spans="1:4" x14ac:dyDescent="0.25">
      <c r="A94" s="240">
        <v>180332</v>
      </c>
      <c r="B94" t="s">
        <v>149</v>
      </c>
      <c r="D94" t="s">
        <v>72</v>
      </c>
    </row>
    <row r="95" spans="1:4" x14ac:dyDescent="0.25">
      <c r="A95" s="240">
        <v>180333</v>
      </c>
      <c r="B95" t="s">
        <v>154</v>
      </c>
      <c r="D95" t="s">
        <v>155</v>
      </c>
    </row>
    <row r="96" spans="1:4" x14ac:dyDescent="0.25">
      <c r="A96" s="240">
        <v>180334</v>
      </c>
      <c r="B96" t="s">
        <v>165</v>
      </c>
      <c r="D96" t="s">
        <v>72</v>
      </c>
    </row>
    <row r="97" spans="1:4" x14ac:dyDescent="0.25">
      <c r="A97" s="240">
        <v>180335</v>
      </c>
      <c r="B97" t="s">
        <v>169</v>
      </c>
      <c r="D97" t="s">
        <v>72</v>
      </c>
    </row>
    <row r="98" spans="1:4" x14ac:dyDescent="0.25">
      <c r="A98" s="240">
        <v>180336</v>
      </c>
      <c r="B98" t="s">
        <v>170</v>
      </c>
      <c r="D98" t="s">
        <v>72</v>
      </c>
    </row>
    <row r="99" spans="1:4" x14ac:dyDescent="0.25">
      <c r="A99" s="240">
        <v>180337</v>
      </c>
      <c r="B99" t="s">
        <v>119</v>
      </c>
      <c r="D99" t="s">
        <v>72</v>
      </c>
    </row>
    <row r="100" spans="1:4" x14ac:dyDescent="0.25">
      <c r="A100" s="240">
        <v>180338</v>
      </c>
      <c r="B100" t="s">
        <v>144</v>
      </c>
      <c r="D100" t="s">
        <v>64</v>
      </c>
    </row>
    <row r="101" spans="1:4" x14ac:dyDescent="0.25">
      <c r="A101" s="240">
        <v>180339</v>
      </c>
      <c r="B101" t="s">
        <v>109</v>
      </c>
      <c r="D101" t="s">
        <v>64</v>
      </c>
    </row>
    <row r="102" spans="1:4" x14ac:dyDescent="0.25">
      <c r="A102" s="240">
        <v>180340</v>
      </c>
      <c r="B102" t="s">
        <v>171</v>
      </c>
      <c r="D102" t="s">
        <v>72</v>
      </c>
    </row>
    <row r="103" spans="1:4" x14ac:dyDescent="0.25">
      <c r="A103" s="240">
        <v>180341</v>
      </c>
      <c r="B103" t="s">
        <v>100</v>
      </c>
      <c r="D103" t="s">
        <v>72</v>
      </c>
    </row>
    <row r="104" spans="1:4" x14ac:dyDescent="0.25">
      <c r="A104" s="240">
        <v>180342</v>
      </c>
      <c r="B104" t="s">
        <v>144</v>
      </c>
      <c r="C104" t="s">
        <v>174</v>
      </c>
      <c r="D104" t="s">
        <v>72</v>
      </c>
    </row>
    <row r="105" spans="1:4" x14ac:dyDescent="0.25">
      <c r="A105" s="240">
        <v>180343</v>
      </c>
      <c r="B105" t="s">
        <v>144</v>
      </c>
      <c r="C105" t="s">
        <v>175</v>
      </c>
      <c r="D105" t="s">
        <v>64</v>
      </c>
    </row>
    <row r="106" spans="1:4" x14ac:dyDescent="0.25">
      <c r="A106" s="240">
        <v>180344</v>
      </c>
      <c r="B106" t="s">
        <v>78</v>
      </c>
      <c r="D106" t="s">
        <v>64</v>
      </c>
    </row>
    <row r="107" spans="1:4" x14ac:dyDescent="0.25">
      <c r="A107" s="240">
        <v>180345</v>
      </c>
      <c r="B107" t="s">
        <v>177</v>
      </c>
      <c r="D107" t="s">
        <v>64</v>
      </c>
    </row>
    <row r="108" spans="1:4" x14ac:dyDescent="0.25">
      <c r="A108" s="240">
        <v>180346</v>
      </c>
      <c r="B108" t="s">
        <v>180</v>
      </c>
      <c r="D108" t="s">
        <v>72</v>
      </c>
    </row>
    <row r="109" spans="1:4" x14ac:dyDescent="0.25">
      <c r="A109" s="240">
        <v>180347</v>
      </c>
      <c r="B109" t="s">
        <v>154</v>
      </c>
      <c r="C109" t="s">
        <v>182</v>
      </c>
      <c r="D109" t="s">
        <v>155</v>
      </c>
    </row>
    <row r="110" spans="1:4" x14ac:dyDescent="0.25">
      <c r="A110" s="240">
        <v>180348</v>
      </c>
      <c r="B110" t="s">
        <v>68</v>
      </c>
      <c r="C110" t="s">
        <v>181</v>
      </c>
      <c r="D110" t="s">
        <v>64</v>
      </c>
    </row>
    <row r="111" spans="1:4" x14ac:dyDescent="0.25">
      <c r="A111" s="240">
        <v>180349</v>
      </c>
      <c r="B111" t="s">
        <v>78</v>
      </c>
      <c r="C111" t="s">
        <v>184</v>
      </c>
      <c r="D111" t="s">
        <v>183</v>
      </c>
    </row>
    <row r="112" spans="1:4" x14ac:dyDescent="0.25">
      <c r="A112" s="240">
        <v>180350</v>
      </c>
      <c r="B112" t="s">
        <v>185</v>
      </c>
      <c r="C112" t="s">
        <v>186</v>
      </c>
      <c r="D112" t="s">
        <v>2</v>
      </c>
    </row>
    <row r="113" spans="1:4" x14ac:dyDescent="0.25">
      <c r="A113" s="240">
        <v>180351</v>
      </c>
      <c r="B113" t="s">
        <v>132</v>
      </c>
      <c r="D113" t="s">
        <v>72</v>
      </c>
    </row>
    <row r="114" spans="1:4" x14ac:dyDescent="0.25">
      <c r="A114" s="240">
        <v>180352</v>
      </c>
      <c r="B114" t="s">
        <v>132</v>
      </c>
      <c r="D114" t="s">
        <v>188</v>
      </c>
    </row>
    <row r="115" spans="1:4" x14ac:dyDescent="0.25">
      <c r="A115" s="240">
        <v>180353</v>
      </c>
      <c r="B115" t="s">
        <v>144</v>
      </c>
      <c r="D115" t="s">
        <v>72</v>
      </c>
    </row>
    <row r="116" spans="1:4" x14ac:dyDescent="0.25">
      <c r="A116" s="240">
        <v>180354</v>
      </c>
      <c r="B116" t="s">
        <v>190</v>
      </c>
      <c r="D116" t="s">
        <v>72</v>
      </c>
    </row>
    <row r="117" spans="1:4" x14ac:dyDescent="0.25">
      <c r="A117" s="240">
        <v>180355</v>
      </c>
      <c r="B117" t="s">
        <v>191</v>
      </c>
      <c r="D117" t="s">
        <v>2</v>
      </c>
    </row>
    <row r="118" spans="1:4" x14ac:dyDescent="0.25">
      <c r="A118" s="240">
        <v>180356</v>
      </c>
      <c r="B118" t="s">
        <v>192</v>
      </c>
      <c r="D118" t="s">
        <v>72</v>
      </c>
    </row>
    <row r="119" spans="1:4" x14ac:dyDescent="0.25">
      <c r="A119" s="240">
        <v>180357</v>
      </c>
      <c r="B119" t="s">
        <v>196</v>
      </c>
      <c r="D119" t="s">
        <v>72</v>
      </c>
    </row>
    <row r="120" spans="1:4" x14ac:dyDescent="0.25">
      <c r="A120" s="240">
        <v>180358</v>
      </c>
      <c r="B120" t="s">
        <v>144</v>
      </c>
      <c r="D120" t="s">
        <v>72</v>
      </c>
    </row>
    <row r="121" spans="1:4" x14ac:dyDescent="0.25">
      <c r="A121" s="240">
        <v>180359</v>
      </c>
      <c r="B121" t="s">
        <v>119</v>
      </c>
      <c r="C121" t="s">
        <v>68</v>
      </c>
      <c r="D121" t="s">
        <v>72</v>
      </c>
    </row>
    <row r="122" spans="1:4" x14ac:dyDescent="0.25">
      <c r="A122" s="240">
        <v>180360</v>
      </c>
      <c r="B122" t="s">
        <v>197</v>
      </c>
      <c r="C122" t="s">
        <v>68</v>
      </c>
      <c r="D122" t="s">
        <v>72</v>
      </c>
    </row>
    <row r="123" spans="1:4" x14ac:dyDescent="0.25">
      <c r="A123" s="240">
        <v>180361</v>
      </c>
      <c r="B123" t="s">
        <v>65</v>
      </c>
      <c r="D123" t="s">
        <v>64</v>
      </c>
    </row>
    <row r="124" spans="1:4" x14ac:dyDescent="0.25">
      <c r="A124" s="240">
        <v>180362</v>
      </c>
      <c r="B124" t="s">
        <v>198</v>
      </c>
      <c r="C124" t="s">
        <v>199</v>
      </c>
      <c r="D124" t="s">
        <v>64</v>
      </c>
    </row>
    <row r="125" spans="1:4" x14ac:dyDescent="0.25">
      <c r="A125" s="240">
        <v>180363</v>
      </c>
      <c r="B125" t="s">
        <v>200</v>
      </c>
      <c r="D125" t="s">
        <v>64</v>
      </c>
    </row>
    <row r="126" spans="1:4" x14ac:dyDescent="0.25">
      <c r="A126" s="240">
        <v>180364</v>
      </c>
      <c r="B126" t="s">
        <v>203</v>
      </c>
      <c r="D126" t="s">
        <v>204</v>
      </c>
    </row>
    <row r="127" spans="1:4" x14ac:dyDescent="0.25">
      <c r="A127" s="240">
        <v>180365</v>
      </c>
      <c r="B127" t="s">
        <v>95</v>
      </c>
      <c r="D127" t="s">
        <v>72</v>
      </c>
    </row>
    <row r="128" spans="1:4" x14ac:dyDescent="0.25">
      <c r="A128" s="240">
        <v>180366</v>
      </c>
      <c r="B128" t="s">
        <v>68</v>
      </c>
      <c r="D128" t="s">
        <v>64</v>
      </c>
    </row>
    <row r="129" spans="1:4" x14ac:dyDescent="0.25">
      <c r="A129" s="240">
        <v>180367</v>
      </c>
      <c r="B129" t="s">
        <v>205</v>
      </c>
      <c r="D129" t="s">
        <v>72</v>
      </c>
    </row>
    <row r="130" spans="1:4" x14ac:dyDescent="0.25">
      <c r="A130" s="240">
        <v>180368</v>
      </c>
      <c r="B130" t="s">
        <v>100</v>
      </c>
      <c r="D130" t="s">
        <v>72</v>
      </c>
    </row>
    <row r="131" spans="1:4" x14ac:dyDescent="0.25">
      <c r="A131" s="240">
        <v>180369</v>
      </c>
      <c r="B131" t="s">
        <v>100</v>
      </c>
      <c r="D131" t="s">
        <v>72</v>
      </c>
    </row>
    <row r="132" spans="1:4" x14ac:dyDescent="0.25">
      <c r="A132" s="240">
        <v>180370</v>
      </c>
      <c r="B132" t="s">
        <v>83</v>
      </c>
      <c r="D132" t="s">
        <v>64</v>
      </c>
    </row>
    <row r="133" spans="1:4" x14ac:dyDescent="0.25">
      <c r="A133" s="240">
        <v>180371</v>
      </c>
      <c r="B133" t="s">
        <v>78</v>
      </c>
    </row>
    <row r="134" spans="1:4" x14ac:dyDescent="0.25">
      <c r="A134" s="240">
        <v>180372</v>
      </c>
      <c r="B134" t="s">
        <v>78</v>
      </c>
      <c r="C134" t="s">
        <v>206</v>
      </c>
      <c r="D134" t="s">
        <v>72</v>
      </c>
    </row>
    <row r="135" spans="1:4" x14ac:dyDescent="0.25">
      <c r="A135" s="240">
        <v>180373</v>
      </c>
      <c r="B135" t="s">
        <v>68</v>
      </c>
      <c r="D135" t="s">
        <v>64</v>
      </c>
    </row>
    <row r="136" spans="1:4" x14ac:dyDescent="0.25">
      <c r="A136" s="240">
        <v>180374</v>
      </c>
      <c r="B136" t="s">
        <v>209</v>
      </c>
      <c r="D136" t="s">
        <v>64</v>
      </c>
    </row>
    <row r="137" spans="1:4" x14ac:dyDescent="0.25">
      <c r="A137" s="240">
        <v>180375</v>
      </c>
      <c r="B137" t="s">
        <v>210</v>
      </c>
      <c r="D137" t="s">
        <v>72</v>
      </c>
    </row>
    <row r="138" spans="1:4" x14ac:dyDescent="0.25">
      <c r="A138" s="240">
        <v>180376</v>
      </c>
      <c r="B138" t="s">
        <v>105</v>
      </c>
      <c r="C138" t="s">
        <v>211</v>
      </c>
      <c r="D138" t="s">
        <v>188</v>
      </c>
    </row>
    <row r="139" spans="1:4" x14ac:dyDescent="0.25">
      <c r="A139" s="240">
        <v>180377</v>
      </c>
      <c r="B139" t="s">
        <v>212</v>
      </c>
      <c r="D139" t="s">
        <v>64</v>
      </c>
    </row>
    <row r="140" spans="1:4" x14ac:dyDescent="0.25">
      <c r="A140" s="240">
        <v>180378</v>
      </c>
      <c r="B140" t="s">
        <v>68</v>
      </c>
      <c r="D140" t="s">
        <v>72</v>
      </c>
    </row>
    <row r="141" spans="1:4" x14ac:dyDescent="0.25">
      <c r="A141" s="240">
        <v>180379</v>
      </c>
      <c r="B141" t="s">
        <v>65</v>
      </c>
      <c r="D141" t="s">
        <v>72</v>
      </c>
    </row>
    <row r="142" spans="1:4" x14ac:dyDescent="0.25">
      <c r="A142" s="240">
        <v>180380</v>
      </c>
      <c r="B142" t="s">
        <v>91</v>
      </c>
      <c r="D142" t="s">
        <v>72</v>
      </c>
    </row>
    <row r="143" spans="1:4" x14ac:dyDescent="0.25">
      <c r="A143" s="240">
        <v>180381</v>
      </c>
      <c r="B143" t="s">
        <v>200</v>
      </c>
      <c r="D143" t="s">
        <v>64</v>
      </c>
    </row>
    <row r="144" spans="1:4" x14ac:dyDescent="0.25">
      <c r="A144" s="240">
        <v>180382</v>
      </c>
      <c r="B144" t="s">
        <v>68</v>
      </c>
      <c r="D144" t="s">
        <v>72</v>
      </c>
    </row>
    <row r="145" spans="1:4" x14ac:dyDescent="0.25">
      <c r="A145" s="240">
        <v>180383</v>
      </c>
      <c r="B145" t="s">
        <v>224</v>
      </c>
      <c r="D145" t="s">
        <v>225</v>
      </c>
    </row>
    <row r="146" spans="1:4" x14ac:dyDescent="0.25">
      <c r="A146" s="240">
        <v>180384</v>
      </c>
      <c r="B146" t="s">
        <v>227</v>
      </c>
      <c r="D146" t="s">
        <v>72</v>
      </c>
    </row>
    <row r="147" spans="1:4" x14ac:dyDescent="0.25">
      <c r="A147" s="240">
        <v>180385</v>
      </c>
    </row>
    <row r="148" spans="1:4" x14ac:dyDescent="0.25">
      <c r="A148" s="240">
        <v>180386</v>
      </c>
    </row>
    <row r="149" spans="1:4" x14ac:dyDescent="0.25">
      <c r="A149" s="240">
        <v>180387</v>
      </c>
      <c r="B149" t="s">
        <v>134</v>
      </c>
      <c r="D149" t="s">
        <v>72</v>
      </c>
    </row>
    <row r="150" spans="1:4" x14ac:dyDescent="0.25">
      <c r="A150" s="240">
        <v>180388</v>
      </c>
    </row>
    <row r="151" spans="1:4" x14ac:dyDescent="0.25">
      <c r="A151" s="240">
        <v>180389</v>
      </c>
    </row>
    <row r="152" spans="1:4" x14ac:dyDescent="0.25">
      <c r="A152" s="240">
        <v>180390</v>
      </c>
    </row>
    <row r="153" spans="1:4" x14ac:dyDescent="0.25">
      <c r="A153" s="240">
        <v>180391</v>
      </c>
    </row>
    <row r="154" spans="1:4" x14ac:dyDescent="0.25">
      <c r="A154" s="240">
        <v>180392</v>
      </c>
      <c r="B154" t="s">
        <v>228</v>
      </c>
      <c r="D154" t="s">
        <v>72</v>
      </c>
    </row>
    <row r="155" spans="1:4" x14ac:dyDescent="0.25">
      <c r="A155" s="240">
        <v>180393</v>
      </c>
      <c r="B155" t="s">
        <v>233</v>
      </c>
    </row>
    <row r="156" spans="1:4" x14ac:dyDescent="0.25">
      <c r="A156" s="240">
        <v>180394</v>
      </c>
      <c r="B156" t="s">
        <v>78</v>
      </c>
      <c r="C156">
        <v>38417614</v>
      </c>
      <c r="D156" t="s">
        <v>64</v>
      </c>
    </row>
    <row r="157" spans="1:4" x14ac:dyDescent="0.25">
      <c r="A157" s="240">
        <v>180395</v>
      </c>
      <c r="B157" t="s">
        <v>88</v>
      </c>
      <c r="D157" t="s">
        <v>72</v>
      </c>
    </row>
    <row r="158" spans="1:4" x14ac:dyDescent="0.25">
      <c r="A158" s="240">
        <v>180395</v>
      </c>
      <c r="B158" t="s">
        <v>95</v>
      </c>
      <c r="C158">
        <v>7378</v>
      </c>
      <c r="D158" t="s">
        <v>64</v>
      </c>
    </row>
    <row r="159" spans="1:4" x14ac:dyDescent="0.25">
      <c r="A159" s="240">
        <v>180396</v>
      </c>
      <c r="B159" t="s">
        <v>234</v>
      </c>
      <c r="D159" t="s">
        <v>72</v>
      </c>
    </row>
    <row r="160" spans="1:4" x14ac:dyDescent="0.25">
      <c r="A160" s="240">
        <v>180397</v>
      </c>
      <c r="B160" t="s">
        <v>235</v>
      </c>
      <c r="D160" t="s">
        <v>72</v>
      </c>
    </row>
    <row r="161" spans="1:4" x14ac:dyDescent="0.25">
      <c r="A161" s="240">
        <v>180398</v>
      </c>
      <c r="B161" t="s">
        <v>71</v>
      </c>
      <c r="D161" t="s">
        <v>72</v>
      </c>
    </row>
    <row r="162" spans="1:4" x14ac:dyDescent="0.25">
      <c r="A162" s="240">
        <v>180399</v>
      </c>
      <c r="B162" t="s">
        <v>236</v>
      </c>
      <c r="C162" t="s">
        <v>237</v>
      </c>
      <c r="D162" t="s">
        <v>64</v>
      </c>
    </row>
    <row r="163" spans="1:4" x14ac:dyDescent="0.25">
      <c r="A163" s="240">
        <v>180400</v>
      </c>
      <c r="B163" t="s">
        <v>240</v>
      </c>
      <c r="D163" t="s">
        <v>72</v>
      </c>
    </row>
    <row r="164" spans="1:4" x14ac:dyDescent="0.25">
      <c r="A164" s="240">
        <v>180401</v>
      </c>
      <c r="B164" t="s">
        <v>238</v>
      </c>
      <c r="D164" t="s">
        <v>72</v>
      </c>
    </row>
    <row r="165" spans="1:4" x14ac:dyDescent="0.25">
      <c r="A165" s="240">
        <v>180402</v>
      </c>
      <c r="B165" t="s">
        <v>239</v>
      </c>
      <c r="D165" t="s">
        <v>72</v>
      </c>
    </row>
    <row r="166" spans="1:4" x14ac:dyDescent="0.25">
      <c r="A166" s="240">
        <v>180403</v>
      </c>
      <c r="B166" t="s">
        <v>95</v>
      </c>
      <c r="C166">
        <v>7404</v>
      </c>
      <c r="D166" t="s">
        <v>72</v>
      </c>
    </row>
    <row r="167" spans="1:4" x14ac:dyDescent="0.25">
      <c r="A167" s="240">
        <v>180404</v>
      </c>
      <c r="B167" t="s">
        <v>78</v>
      </c>
      <c r="C167">
        <v>38417514</v>
      </c>
      <c r="D167" t="s">
        <v>64</v>
      </c>
    </row>
    <row r="168" spans="1:4" x14ac:dyDescent="0.25">
      <c r="A168" s="240">
        <v>180405</v>
      </c>
      <c r="B168" t="s">
        <v>242</v>
      </c>
      <c r="D168" t="s">
        <v>64</v>
      </c>
    </row>
    <row r="169" spans="1:4" x14ac:dyDescent="0.25">
      <c r="A169" s="240">
        <v>180406</v>
      </c>
      <c r="B169" t="s">
        <v>100</v>
      </c>
      <c r="D169" t="s">
        <v>72</v>
      </c>
    </row>
    <row r="170" spans="1:4" x14ac:dyDescent="0.25">
      <c r="A170" s="240">
        <v>180407</v>
      </c>
      <c r="B170" t="s">
        <v>212</v>
      </c>
      <c r="D170" t="s">
        <v>64</v>
      </c>
    </row>
    <row r="171" spans="1:4" x14ac:dyDescent="0.25">
      <c r="A171" s="240">
        <v>180408</v>
      </c>
      <c r="B171" t="s">
        <v>124</v>
      </c>
      <c r="D171" t="s">
        <v>64</v>
      </c>
    </row>
    <row r="172" spans="1:4" x14ac:dyDescent="0.25">
      <c r="A172" s="240">
        <v>180409</v>
      </c>
      <c r="B172" t="s">
        <v>244</v>
      </c>
      <c r="D172" t="s">
        <v>245</v>
      </c>
    </row>
    <row r="173" spans="1:4" x14ac:dyDescent="0.25">
      <c r="A173" s="240">
        <v>180410</v>
      </c>
      <c r="B173" t="s">
        <v>246</v>
      </c>
      <c r="D173" t="s">
        <v>64</v>
      </c>
    </row>
    <row r="174" spans="1:4" x14ac:dyDescent="0.25">
      <c r="A174" s="240">
        <v>180411</v>
      </c>
      <c r="B174" t="s">
        <v>247</v>
      </c>
      <c r="D174" t="s">
        <v>72</v>
      </c>
    </row>
    <row r="175" spans="1:4" x14ac:dyDescent="0.25">
      <c r="A175" s="240">
        <v>180412</v>
      </c>
      <c r="B175" t="s">
        <v>248</v>
      </c>
      <c r="D175" t="s">
        <v>72</v>
      </c>
    </row>
    <row r="176" spans="1:4" x14ac:dyDescent="0.25">
      <c r="A176" s="240">
        <v>180413</v>
      </c>
      <c r="B176" t="s">
        <v>249</v>
      </c>
      <c r="D176" t="s">
        <v>250</v>
      </c>
    </row>
    <row r="177" spans="1:4" x14ac:dyDescent="0.25">
      <c r="A177" s="240">
        <v>180414</v>
      </c>
      <c r="B177" t="s">
        <v>251</v>
      </c>
      <c r="D177" t="s">
        <v>64</v>
      </c>
    </row>
    <row r="178" spans="1:4" x14ac:dyDescent="0.25">
      <c r="A178" s="240">
        <v>180415</v>
      </c>
      <c r="B178" t="s">
        <v>252</v>
      </c>
      <c r="D178" t="s">
        <v>64</v>
      </c>
    </row>
    <row r="179" spans="1:4" x14ac:dyDescent="0.25">
      <c r="A179" s="240">
        <v>180416</v>
      </c>
      <c r="B179" t="s">
        <v>255</v>
      </c>
      <c r="D179" t="s">
        <v>72</v>
      </c>
    </row>
    <row r="180" spans="1:4" x14ac:dyDescent="0.25">
      <c r="A180" s="240">
        <v>180417</v>
      </c>
      <c r="B180" t="s">
        <v>256</v>
      </c>
      <c r="D180" t="s">
        <v>146</v>
      </c>
    </row>
    <row r="181" spans="1:4" x14ac:dyDescent="0.25">
      <c r="A181" s="240">
        <v>180418</v>
      </c>
      <c r="B181" t="s">
        <v>257</v>
      </c>
      <c r="D181" t="s">
        <v>64</v>
      </c>
    </row>
    <row r="182" spans="1:4" x14ac:dyDescent="0.25">
      <c r="A182" s="240">
        <v>180419</v>
      </c>
      <c r="B182" t="s">
        <v>248</v>
      </c>
      <c r="D182" t="s">
        <v>72</v>
      </c>
    </row>
    <row r="183" spans="1:4" x14ac:dyDescent="0.25">
      <c r="A183" s="240">
        <v>180420</v>
      </c>
      <c r="B183" t="s">
        <v>262</v>
      </c>
      <c r="D183" t="s">
        <v>72</v>
      </c>
    </row>
    <row r="184" spans="1:4" x14ac:dyDescent="0.25">
      <c r="A184" s="240">
        <v>180421</v>
      </c>
      <c r="B184" t="s">
        <v>78</v>
      </c>
      <c r="D184" t="s">
        <v>72</v>
      </c>
    </row>
    <row r="185" spans="1:4" x14ac:dyDescent="0.25">
      <c r="A185" s="240">
        <v>180422</v>
      </c>
      <c r="B185" t="s">
        <v>95</v>
      </c>
      <c r="D185" t="s">
        <v>64</v>
      </c>
    </row>
    <row r="186" spans="1:4" x14ac:dyDescent="0.25">
      <c r="A186" s="240">
        <v>180423</v>
      </c>
      <c r="B186" t="s">
        <v>263</v>
      </c>
      <c r="D186" t="s">
        <v>264</v>
      </c>
    </row>
    <row r="187" spans="1:4" x14ac:dyDescent="0.25">
      <c r="A187" s="240">
        <v>180424</v>
      </c>
      <c r="B187" t="s">
        <v>265</v>
      </c>
      <c r="D187" t="s">
        <v>72</v>
      </c>
    </row>
    <row r="188" spans="1:4" x14ac:dyDescent="0.25">
      <c r="A188" s="240">
        <v>180425</v>
      </c>
      <c r="B188" t="s">
        <v>154</v>
      </c>
      <c r="D188" t="s">
        <v>268</v>
      </c>
    </row>
    <row r="189" spans="1:4" x14ac:dyDescent="0.25">
      <c r="A189" s="240">
        <v>180426</v>
      </c>
      <c r="B189" t="s">
        <v>269</v>
      </c>
      <c r="D189" t="s">
        <v>72</v>
      </c>
    </row>
    <row r="190" spans="1:4" x14ac:dyDescent="0.25">
      <c r="A190" s="240">
        <v>180427</v>
      </c>
      <c r="B190" t="s">
        <v>107</v>
      </c>
      <c r="D190" t="s">
        <v>64</v>
      </c>
    </row>
    <row r="191" spans="1:4" x14ac:dyDescent="0.25">
      <c r="A191" s="240">
        <v>180428</v>
      </c>
      <c r="B191" t="s">
        <v>239</v>
      </c>
      <c r="D191" t="s">
        <v>72</v>
      </c>
    </row>
    <row r="192" spans="1:4" x14ac:dyDescent="0.25">
      <c r="A192" s="240">
        <v>180429</v>
      </c>
      <c r="B192" t="s">
        <v>270</v>
      </c>
      <c r="D192" t="s">
        <v>72</v>
      </c>
    </row>
    <row r="193" spans="1:4" x14ac:dyDescent="0.25">
      <c r="A193" s="240">
        <v>180430</v>
      </c>
      <c r="B193" t="s">
        <v>269</v>
      </c>
      <c r="D193" t="s">
        <v>72</v>
      </c>
    </row>
    <row r="194" spans="1:4" x14ac:dyDescent="0.25">
      <c r="A194" s="240">
        <v>180431</v>
      </c>
      <c r="B194" t="s">
        <v>100</v>
      </c>
    </row>
    <row r="195" spans="1:4" x14ac:dyDescent="0.25">
      <c r="A195" s="240">
        <v>180432</v>
      </c>
      <c r="B195" t="s">
        <v>248</v>
      </c>
      <c r="D195" t="s">
        <v>271</v>
      </c>
    </row>
    <row r="196" spans="1:4" x14ac:dyDescent="0.25">
      <c r="A196" s="240">
        <v>180433</v>
      </c>
      <c r="B196" t="s">
        <v>274</v>
      </c>
      <c r="D196" t="s">
        <v>72</v>
      </c>
    </row>
    <row r="197" spans="1:4" x14ac:dyDescent="0.25">
      <c r="A197" s="240">
        <v>180434</v>
      </c>
      <c r="B197" t="s">
        <v>165</v>
      </c>
      <c r="D197" t="s">
        <v>72</v>
      </c>
    </row>
    <row r="198" spans="1:4" x14ac:dyDescent="0.25">
      <c r="A198" s="240">
        <v>180435</v>
      </c>
      <c r="B198" t="s">
        <v>91</v>
      </c>
      <c r="D198" t="s">
        <v>72</v>
      </c>
    </row>
    <row r="199" spans="1:4" x14ac:dyDescent="0.25">
      <c r="A199" s="240">
        <v>180436</v>
      </c>
      <c r="B199" t="s">
        <v>78</v>
      </c>
      <c r="C199">
        <v>38418835</v>
      </c>
      <c r="D199" t="s">
        <v>64</v>
      </c>
    </row>
    <row r="200" spans="1:4" x14ac:dyDescent="0.25">
      <c r="A200" s="240">
        <v>180437</v>
      </c>
      <c r="B200" t="s">
        <v>279</v>
      </c>
      <c r="D200" t="s">
        <v>72</v>
      </c>
    </row>
    <row r="201" spans="1:4" x14ac:dyDescent="0.25">
      <c r="A201" s="240">
        <v>180438</v>
      </c>
      <c r="B201" t="s">
        <v>281</v>
      </c>
      <c r="D201" t="s">
        <v>72</v>
      </c>
    </row>
    <row r="202" spans="1:4" x14ac:dyDescent="0.25">
      <c r="A202" s="240">
        <v>180439</v>
      </c>
      <c r="B202" t="s">
        <v>145</v>
      </c>
      <c r="D202" t="s">
        <v>72</v>
      </c>
    </row>
    <row r="203" spans="1:4" x14ac:dyDescent="0.25">
      <c r="A203" s="240">
        <v>180440</v>
      </c>
      <c r="B203" t="s">
        <v>282</v>
      </c>
      <c r="D203" t="s">
        <v>64</v>
      </c>
    </row>
    <row r="204" spans="1:4" x14ac:dyDescent="0.25">
      <c r="A204" s="240">
        <v>180441</v>
      </c>
      <c r="B204" t="s">
        <v>144</v>
      </c>
      <c r="C204" t="s">
        <v>283</v>
      </c>
      <c r="D204" t="s">
        <v>64</v>
      </c>
    </row>
    <row r="205" spans="1:4" x14ac:dyDescent="0.25">
      <c r="A205" s="240">
        <v>180442</v>
      </c>
      <c r="B205" t="s">
        <v>284</v>
      </c>
      <c r="D205" t="s">
        <v>72</v>
      </c>
    </row>
    <row r="206" spans="1:4" x14ac:dyDescent="0.25">
      <c r="A206" s="240">
        <v>180443</v>
      </c>
      <c r="B206" t="s">
        <v>65</v>
      </c>
      <c r="C206" t="s">
        <v>285</v>
      </c>
      <c r="D206" t="s">
        <v>72</v>
      </c>
    </row>
    <row r="207" spans="1:4" x14ac:dyDescent="0.25">
      <c r="A207" s="240">
        <v>180444</v>
      </c>
      <c r="B207" t="s">
        <v>287</v>
      </c>
      <c r="C207" t="s">
        <v>288</v>
      </c>
      <c r="D207" t="s">
        <v>72</v>
      </c>
    </row>
    <row r="208" spans="1:4" x14ac:dyDescent="0.25">
      <c r="A208" s="240">
        <v>180445</v>
      </c>
      <c r="B208" t="s">
        <v>289</v>
      </c>
      <c r="C208" t="s">
        <v>290</v>
      </c>
      <c r="D208" t="s">
        <v>72</v>
      </c>
    </row>
    <row r="209" spans="1:4" x14ac:dyDescent="0.25">
      <c r="A209" s="240">
        <v>180446</v>
      </c>
      <c r="B209" t="s">
        <v>291</v>
      </c>
      <c r="D209" t="s">
        <v>72</v>
      </c>
    </row>
    <row r="210" spans="1:4" x14ac:dyDescent="0.25">
      <c r="A210" s="240">
        <v>180447</v>
      </c>
      <c r="B210" t="s">
        <v>82</v>
      </c>
      <c r="D210" t="s">
        <v>64</v>
      </c>
    </row>
    <row r="211" spans="1:4" x14ac:dyDescent="0.25">
      <c r="A211" s="240">
        <v>180448</v>
      </c>
      <c r="B211" t="s">
        <v>297</v>
      </c>
      <c r="D211" t="s">
        <v>72</v>
      </c>
    </row>
    <row r="212" spans="1:4" x14ac:dyDescent="0.25">
      <c r="A212" s="240">
        <v>180449</v>
      </c>
      <c r="B212" t="s">
        <v>301</v>
      </c>
      <c r="C212" t="s">
        <v>302</v>
      </c>
      <c r="D212" t="s">
        <v>72</v>
      </c>
    </row>
    <row r="213" spans="1:4" x14ac:dyDescent="0.25">
      <c r="A213" s="240">
        <v>180450</v>
      </c>
      <c r="B213" t="s">
        <v>307</v>
      </c>
      <c r="D213" t="s">
        <v>72</v>
      </c>
    </row>
    <row r="214" spans="1:4" x14ac:dyDescent="0.25">
      <c r="A214" s="240">
        <v>180451</v>
      </c>
      <c r="B214" t="s">
        <v>309</v>
      </c>
      <c r="C214" t="s">
        <v>310</v>
      </c>
      <c r="D214" t="s">
        <v>64</v>
      </c>
    </row>
    <row r="215" spans="1:4" x14ac:dyDescent="0.25">
      <c r="A215" s="240">
        <v>180452</v>
      </c>
      <c r="B215" t="s">
        <v>316</v>
      </c>
      <c r="D215" t="s">
        <v>64</v>
      </c>
    </row>
    <row r="216" spans="1:4" x14ac:dyDescent="0.25">
      <c r="A216" s="240">
        <v>180453</v>
      </c>
      <c r="B216" t="s">
        <v>317</v>
      </c>
      <c r="D216" t="s">
        <v>72</v>
      </c>
    </row>
    <row r="217" spans="1:4" x14ac:dyDescent="0.25">
      <c r="A217" s="240">
        <v>180454</v>
      </c>
      <c r="B217" t="s">
        <v>320</v>
      </c>
      <c r="D217" t="s">
        <v>72</v>
      </c>
    </row>
    <row r="218" spans="1:4" x14ac:dyDescent="0.25">
      <c r="A218" s="240">
        <v>180455</v>
      </c>
      <c r="B218" t="s">
        <v>321</v>
      </c>
      <c r="D218" t="s">
        <v>72</v>
      </c>
    </row>
    <row r="219" spans="1:4" x14ac:dyDescent="0.25">
      <c r="A219" s="240">
        <v>180456</v>
      </c>
      <c r="B219" t="s">
        <v>322</v>
      </c>
      <c r="D219" t="s">
        <v>72</v>
      </c>
    </row>
    <row r="220" spans="1:4" x14ac:dyDescent="0.25">
      <c r="A220" s="240">
        <v>180457</v>
      </c>
      <c r="B220" t="s">
        <v>323</v>
      </c>
    </row>
    <row r="221" spans="1:4" x14ac:dyDescent="0.25">
      <c r="A221" s="240">
        <v>180458</v>
      </c>
      <c r="B221" t="s">
        <v>144</v>
      </c>
      <c r="C221" t="s">
        <v>324</v>
      </c>
      <c r="D221" t="s">
        <v>64</v>
      </c>
    </row>
    <row r="222" spans="1:4" x14ac:dyDescent="0.25">
      <c r="A222" s="240">
        <v>180459</v>
      </c>
      <c r="B222" t="s">
        <v>325</v>
      </c>
      <c r="D222" t="s">
        <v>72</v>
      </c>
    </row>
    <row r="223" spans="1:4" x14ac:dyDescent="0.25">
      <c r="A223" s="240">
        <v>180460</v>
      </c>
      <c r="B223" t="s">
        <v>328</v>
      </c>
      <c r="D223" t="s">
        <v>72</v>
      </c>
    </row>
    <row r="224" spans="1:4" x14ac:dyDescent="0.25">
      <c r="A224" s="240">
        <v>180461</v>
      </c>
      <c r="B224" t="s">
        <v>329</v>
      </c>
      <c r="D224" t="s">
        <v>72</v>
      </c>
    </row>
    <row r="225" spans="1:4" x14ac:dyDescent="0.25">
      <c r="A225" s="240">
        <v>180462</v>
      </c>
      <c r="B225" t="s">
        <v>124</v>
      </c>
      <c r="D225" t="s">
        <v>72</v>
      </c>
    </row>
    <row r="226" spans="1:4" x14ac:dyDescent="0.25">
      <c r="A226" s="240">
        <v>180463</v>
      </c>
      <c r="B226" t="s">
        <v>336</v>
      </c>
      <c r="D226" t="s">
        <v>64</v>
      </c>
    </row>
    <row r="227" spans="1:4" x14ac:dyDescent="0.25">
      <c r="A227" s="240">
        <v>180464</v>
      </c>
      <c r="B227" t="s">
        <v>91</v>
      </c>
      <c r="D227" t="s">
        <v>72</v>
      </c>
    </row>
    <row r="228" spans="1:4" x14ac:dyDescent="0.25">
      <c r="A228" s="240">
        <v>180465</v>
      </c>
      <c r="B228" t="s">
        <v>127</v>
      </c>
      <c r="D228" t="s">
        <v>72</v>
      </c>
    </row>
    <row r="229" spans="1:4" x14ac:dyDescent="0.25">
      <c r="A229" s="240">
        <v>180466</v>
      </c>
      <c r="B229" t="s">
        <v>340</v>
      </c>
      <c r="D229" t="s">
        <v>72</v>
      </c>
    </row>
    <row r="230" spans="1:4" x14ac:dyDescent="0.25">
      <c r="A230" s="240">
        <v>180467</v>
      </c>
      <c r="B230" t="s">
        <v>341</v>
      </c>
      <c r="D230" t="s">
        <v>72</v>
      </c>
    </row>
    <row r="231" spans="1:4" x14ac:dyDescent="0.25">
      <c r="A231" s="240">
        <v>180468</v>
      </c>
      <c r="B231" t="s">
        <v>351</v>
      </c>
    </row>
    <row r="232" spans="1:4" x14ac:dyDescent="0.25">
      <c r="A232" s="240">
        <v>180469</v>
      </c>
      <c r="B232" t="s">
        <v>328</v>
      </c>
    </row>
    <row r="233" spans="1:4" x14ac:dyDescent="0.25">
      <c r="A233" s="240">
        <v>180470</v>
      </c>
      <c r="B233" t="s">
        <v>68</v>
      </c>
    </row>
    <row r="234" spans="1:4" x14ac:dyDescent="0.25">
      <c r="A234" s="240">
        <v>180471</v>
      </c>
      <c r="B234" t="s">
        <v>71</v>
      </c>
    </row>
    <row r="235" spans="1:4" x14ac:dyDescent="0.25">
      <c r="A235" s="240">
        <v>180472</v>
      </c>
      <c r="B235" t="s">
        <v>144</v>
      </c>
      <c r="C235">
        <v>2700</v>
      </c>
      <c r="D235" t="s">
        <v>64</v>
      </c>
    </row>
    <row r="236" spans="1:4" x14ac:dyDescent="0.25">
      <c r="A236" s="240">
        <v>180473</v>
      </c>
      <c r="B236" t="s">
        <v>68</v>
      </c>
    </row>
    <row r="237" spans="1:4" x14ac:dyDescent="0.25">
      <c r="A237" s="240">
        <v>180474</v>
      </c>
      <c r="B237" t="s">
        <v>71</v>
      </c>
    </row>
    <row r="238" spans="1:4" x14ac:dyDescent="0.25">
      <c r="A238" s="240">
        <v>180475</v>
      </c>
      <c r="B238" t="s">
        <v>95</v>
      </c>
    </row>
    <row r="239" spans="1:4" x14ac:dyDescent="0.25">
      <c r="A239" s="240">
        <v>180476</v>
      </c>
      <c r="B239" t="s">
        <v>350</v>
      </c>
    </row>
    <row r="240" spans="1:4" x14ac:dyDescent="0.25">
      <c r="A240" s="240">
        <v>180477</v>
      </c>
      <c r="B240" t="s">
        <v>132</v>
      </c>
    </row>
    <row r="241" spans="1:4" x14ac:dyDescent="0.25">
      <c r="A241" s="240">
        <v>180478</v>
      </c>
      <c r="B241" t="s">
        <v>124</v>
      </c>
    </row>
    <row r="242" spans="1:4" x14ac:dyDescent="0.25">
      <c r="A242" s="240">
        <v>180479</v>
      </c>
      <c r="B242" t="s">
        <v>349</v>
      </c>
    </row>
    <row r="243" spans="1:4" x14ac:dyDescent="0.25">
      <c r="A243" s="240">
        <v>180480</v>
      </c>
      <c r="B243" t="s">
        <v>105</v>
      </c>
    </row>
    <row r="244" spans="1:4" x14ac:dyDescent="0.25">
      <c r="A244" s="240">
        <v>180481</v>
      </c>
      <c r="B244" t="s">
        <v>95</v>
      </c>
      <c r="C244">
        <v>7331</v>
      </c>
    </row>
    <row r="245" spans="1:4" x14ac:dyDescent="0.25">
      <c r="A245" s="240">
        <v>180482</v>
      </c>
      <c r="B245" t="s">
        <v>348</v>
      </c>
    </row>
    <row r="246" spans="1:4" x14ac:dyDescent="0.25">
      <c r="A246" s="240">
        <v>180483</v>
      </c>
      <c r="B246" t="s">
        <v>347</v>
      </c>
    </row>
    <row r="247" spans="1:4" x14ac:dyDescent="0.25">
      <c r="A247" s="240">
        <v>180484</v>
      </c>
      <c r="B247" t="s">
        <v>190</v>
      </c>
      <c r="D247" t="s">
        <v>72</v>
      </c>
    </row>
    <row r="248" spans="1:4" x14ac:dyDescent="0.25">
      <c r="A248" s="240">
        <v>180485</v>
      </c>
      <c r="B248" t="s">
        <v>95</v>
      </c>
      <c r="D248" t="s">
        <v>64</v>
      </c>
    </row>
    <row r="249" spans="1:4" x14ac:dyDescent="0.25">
      <c r="A249" s="240">
        <v>180486</v>
      </c>
      <c r="B249" t="s">
        <v>68</v>
      </c>
      <c r="D249" t="s">
        <v>64</v>
      </c>
    </row>
    <row r="250" spans="1:4" x14ac:dyDescent="0.25">
      <c r="A250" s="240">
        <v>180487</v>
      </c>
      <c r="B250" t="s">
        <v>88</v>
      </c>
      <c r="C250" t="s">
        <v>355</v>
      </c>
      <c r="D250" t="s">
        <v>72</v>
      </c>
    </row>
    <row r="251" spans="1:4" x14ac:dyDescent="0.25">
      <c r="A251" s="240">
        <v>180488</v>
      </c>
      <c r="B251" t="s">
        <v>68</v>
      </c>
      <c r="D251" t="s">
        <v>64</v>
      </c>
    </row>
    <row r="252" spans="1:4" x14ac:dyDescent="0.25">
      <c r="A252" s="240">
        <v>180489</v>
      </c>
      <c r="B252" t="s">
        <v>358</v>
      </c>
      <c r="D252" t="s">
        <v>72</v>
      </c>
    </row>
    <row r="253" spans="1:4" x14ac:dyDescent="0.25">
      <c r="A253" s="240">
        <v>180490</v>
      </c>
      <c r="B253" t="s">
        <v>91</v>
      </c>
      <c r="D253" t="s">
        <v>72</v>
      </c>
    </row>
    <row r="254" spans="1:4" x14ac:dyDescent="0.25">
      <c r="A254" s="240">
        <v>180491</v>
      </c>
      <c r="B254" t="s">
        <v>359</v>
      </c>
      <c r="D254" t="s">
        <v>72</v>
      </c>
    </row>
    <row r="255" spans="1:4" x14ac:dyDescent="0.25">
      <c r="A255" s="240">
        <v>180492</v>
      </c>
      <c r="B255" t="s">
        <v>360</v>
      </c>
    </row>
    <row r="256" spans="1:4" x14ac:dyDescent="0.25">
      <c r="A256" s="240">
        <v>180493</v>
      </c>
      <c r="B256" t="s">
        <v>124</v>
      </c>
      <c r="D256" t="s">
        <v>72</v>
      </c>
    </row>
    <row r="257" spans="1:4" x14ac:dyDescent="0.25">
      <c r="A257" s="240">
        <v>180494</v>
      </c>
      <c r="B257" t="s">
        <v>88</v>
      </c>
      <c r="C257" t="s">
        <v>358</v>
      </c>
    </row>
    <row r="258" spans="1:4" x14ac:dyDescent="0.25">
      <c r="A258" s="240">
        <v>180495</v>
      </c>
      <c r="B258" t="s">
        <v>74</v>
      </c>
      <c r="D258" t="s">
        <v>72</v>
      </c>
    </row>
    <row r="259" spans="1:4" x14ac:dyDescent="0.25">
      <c r="A259" s="240">
        <v>180496</v>
      </c>
      <c r="B259" t="s">
        <v>78</v>
      </c>
      <c r="D259" t="s">
        <v>64</v>
      </c>
    </row>
    <row r="260" spans="1:4" x14ac:dyDescent="0.25">
      <c r="A260" s="240">
        <v>180497</v>
      </c>
      <c r="B260" t="s">
        <v>124</v>
      </c>
      <c r="D260" t="s">
        <v>72</v>
      </c>
    </row>
    <row r="261" spans="1:4" x14ac:dyDescent="0.25">
      <c r="A261" s="240">
        <v>180498</v>
      </c>
      <c r="B261" t="s">
        <v>115</v>
      </c>
      <c r="C261" t="s">
        <v>361</v>
      </c>
      <c r="D261" t="s">
        <v>72</v>
      </c>
    </row>
    <row r="262" spans="1:4" x14ac:dyDescent="0.25">
      <c r="A262" s="240">
        <v>180499</v>
      </c>
      <c r="B262" t="s">
        <v>363</v>
      </c>
      <c r="C262" t="s">
        <v>364</v>
      </c>
      <c r="D262" t="s">
        <v>72</v>
      </c>
    </row>
    <row r="263" spans="1:4" x14ac:dyDescent="0.25">
      <c r="A263" s="240">
        <v>180500</v>
      </c>
      <c r="B263" t="s">
        <v>124</v>
      </c>
      <c r="D263" t="s">
        <v>72</v>
      </c>
    </row>
    <row r="264" spans="1:4" x14ac:dyDescent="0.25">
      <c r="A264" s="240">
        <v>180501</v>
      </c>
      <c r="B264" t="s">
        <v>369</v>
      </c>
      <c r="D264" t="s">
        <v>72</v>
      </c>
    </row>
    <row r="265" spans="1:4" x14ac:dyDescent="0.25">
      <c r="A265" s="240">
        <v>180502</v>
      </c>
      <c r="B265" t="s">
        <v>124</v>
      </c>
      <c r="C265" t="s">
        <v>368</v>
      </c>
      <c r="D265" t="s">
        <v>367</v>
      </c>
    </row>
    <row r="266" spans="1:4" x14ac:dyDescent="0.25">
      <c r="A266" s="240">
        <v>180503</v>
      </c>
      <c r="B266" t="s">
        <v>372</v>
      </c>
      <c r="D266" t="s">
        <v>72</v>
      </c>
    </row>
    <row r="267" spans="1:4" x14ac:dyDescent="0.25">
      <c r="A267" s="240">
        <v>180504</v>
      </c>
      <c r="B267" t="s">
        <v>373</v>
      </c>
      <c r="D267" t="s">
        <v>72</v>
      </c>
    </row>
    <row r="268" spans="1:4" x14ac:dyDescent="0.25">
      <c r="A268" s="240">
        <v>180505</v>
      </c>
      <c r="B268" t="s">
        <v>68</v>
      </c>
      <c r="D268" t="s">
        <v>72</v>
      </c>
    </row>
    <row r="269" spans="1:4" x14ac:dyDescent="0.25">
      <c r="A269" s="240">
        <v>180506</v>
      </c>
      <c r="B269" t="s">
        <v>377</v>
      </c>
      <c r="D269" t="s">
        <v>72</v>
      </c>
    </row>
    <row r="270" spans="1:4" x14ac:dyDescent="0.25">
      <c r="A270" s="240">
        <v>180507</v>
      </c>
      <c r="B270" t="s">
        <v>378</v>
      </c>
      <c r="D270" t="s">
        <v>64</v>
      </c>
    </row>
    <row r="271" spans="1:4" x14ac:dyDescent="0.25">
      <c r="A271" s="240">
        <v>180508</v>
      </c>
      <c r="B271" t="s">
        <v>83</v>
      </c>
      <c r="D271" t="s">
        <v>64</v>
      </c>
    </row>
    <row r="272" spans="1:4" x14ac:dyDescent="0.25">
      <c r="A272" s="240">
        <v>180509</v>
      </c>
      <c r="B272" t="s">
        <v>78</v>
      </c>
      <c r="D272" t="s">
        <v>72</v>
      </c>
    </row>
    <row r="273" spans="1:4" x14ac:dyDescent="0.25">
      <c r="A273" s="240">
        <v>180510</v>
      </c>
      <c r="B273" t="s">
        <v>78</v>
      </c>
      <c r="D273" t="s">
        <v>72</v>
      </c>
    </row>
    <row r="274" spans="1:4" x14ac:dyDescent="0.25">
      <c r="A274" s="240">
        <v>180511</v>
      </c>
      <c r="B274" t="s">
        <v>68</v>
      </c>
      <c r="D274" t="s">
        <v>64</v>
      </c>
    </row>
    <row r="275" spans="1:4" x14ac:dyDescent="0.25">
      <c r="A275" s="240">
        <v>180512</v>
      </c>
      <c r="B275" t="s">
        <v>105</v>
      </c>
      <c r="D275" t="s">
        <v>72</v>
      </c>
    </row>
    <row r="276" spans="1:4" x14ac:dyDescent="0.25">
      <c r="A276" s="240">
        <v>180513</v>
      </c>
      <c r="B276" t="s">
        <v>71</v>
      </c>
      <c r="D276" t="s">
        <v>72</v>
      </c>
    </row>
    <row r="277" spans="1:4" x14ac:dyDescent="0.25">
      <c r="A277" s="240">
        <v>180514</v>
      </c>
      <c r="B277" t="s">
        <v>381</v>
      </c>
      <c r="D277" t="s">
        <v>72</v>
      </c>
    </row>
    <row r="278" spans="1:4" x14ac:dyDescent="0.25">
      <c r="A278" s="240">
        <v>180515</v>
      </c>
      <c r="B278" t="s">
        <v>78</v>
      </c>
      <c r="C278">
        <v>38420237</v>
      </c>
      <c r="D278" t="s">
        <v>64</v>
      </c>
    </row>
    <row r="279" spans="1:4" x14ac:dyDescent="0.25">
      <c r="A279" s="240">
        <v>180516</v>
      </c>
      <c r="B279" t="s">
        <v>385</v>
      </c>
      <c r="D279" t="s">
        <v>72</v>
      </c>
    </row>
    <row r="280" spans="1:4" x14ac:dyDescent="0.25">
      <c r="A280" s="240">
        <v>180517</v>
      </c>
      <c r="B280" t="s">
        <v>386</v>
      </c>
      <c r="D280" t="s">
        <v>72</v>
      </c>
    </row>
    <row r="281" spans="1:4" x14ac:dyDescent="0.25">
      <c r="A281" s="240">
        <v>180518</v>
      </c>
      <c r="B281" t="s">
        <v>387</v>
      </c>
      <c r="D281" t="s">
        <v>72</v>
      </c>
    </row>
    <row r="282" spans="1:4" x14ac:dyDescent="0.25">
      <c r="A282" s="240">
        <v>180519</v>
      </c>
      <c r="B282" t="s">
        <v>115</v>
      </c>
      <c r="D282" t="s">
        <v>72</v>
      </c>
    </row>
    <row r="283" spans="1:4" x14ac:dyDescent="0.25">
      <c r="A283" s="240">
        <v>180520</v>
      </c>
      <c r="B283" t="s">
        <v>391</v>
      </c>
      <c r="D283" t="s">
        <v>72</v>
      </c>
    </row>
    <row r="284" spans="1:4" x14ac:dyDescent="0.25">
      <c r="A284" s="240">
        <v>180521</v>
      </c>
      <c r="B284" t="s">
        <v>392</v>
      </c>
      <c r="D284" t="s">
        <v>72</v>
      </c>
    </row>
    <row r="285" spans="1:4" x14ac:dyDescent="0.25">
      <c r="A285" s="240">
        <v>180522</v>
      </c>
      <c r="B285" t="s">
        <v>347</v>
      </c>
      <c r="D285" t="s">
        <v>64</v>
      </c>
    </row>
    <row r="286" spans="1:4" x14ac:dyDescent="0.25">
      <c r="A286" s="240">
        <v>180523</v>
      </c>
      <c r="B286" t="s">
        <v>393</v>
      </c>
      <c r="D286" t="s">
        <v>72</v>
      </c>
    </row>
    <row r="287" spans="1:4" x14ac:dyDescent="0.25">
      <c r="A287" s="240">
        <v>180524</v>
      </c>
      <c r="B287" t="s">
        <v>68</v>
      </c>
      <c r="D287" t="s">
        <v>64</v>
      </c>
    </row>
    <row r="288" spans="1:4" x14ac:dyDescent="0.25">
      <c r="A288" s="240">
        <v>180525</v>
      </c>
      <c r="B288" t="s">
        <v>394</v>
      </c>
      <c r="D288" t="s">
        <v>72</v>
      </c>
    </row>
    <row r="289" spans="1:4" x14ac:dyDescent="0.25">
      <c r="A289" s="240">
        <v>180526</v>
      </c>
      <c r="B289" t="s">
        <v>190</v>
      </c>
      <c r="D289" t="s">
        <v>72</v>
      </c>
    </row>
    <row r="290" spans="1:4" x14ac:dyDescent="0.25">
      <c r="A290" s="240">
        <v>180527</v>
      </c>
      <c r="B290" t="s">
        <v>71</v>
      </c>
      <c r="D290" t="s">
        <v>64</v>
      </c>
    </row>
    <row r="291" spans="1:4" x14ac:dyDescent="0.25">
      <c r="A291" s="240">
        <v>180528</v>
      </c>
      <c r="B291" t="s">
        <v>71</v>
      </c>
      <c r="D291" t="s">
        <v>64</v>
      </c>
    </row>
    <row r="292" spans="1:4" x14ac:dyDescent="0.25">
      <c r="A292" s="240">
        <v>180529</v>
      </c>
      <c r="B292" t="s">
        <v>398</v>
      </c>
      <c r="D292" t="s">
        <v>64</v>
      </c>
    </row>
    <row r="293" spans="1:4" x14ac:dyDescent="0.25">
      <c r="A293" s="240">
        <v>180530</v>
      </c>
      <c r="B293" t="s">
        <v>398</v>
      </c>
      <c r="D293" t="s">
        <v>64</v>
      </c>
    </row>
    <row r="294" spans="1:4" x14ac:dyDescent="0.25">
      <c r="A294" s="240">
        <v>180531</v>
      </c>
      <c r="B294" t="s">
        <v>98</v>
      </c>
      <c r="D294" t="s">
        <v>72</v>
      </c>
    </row>
    <row r="295" spans="1:4" x14ac:dyDescent="0.25">
      <c r="A295" s="240">
        <v>180532</v>
      </c>
      <c r="B295" t="s">
        <v>78</v>
      </c>
      <c r="D295" t="s">
        <v>72</v>
      </c>
    </row>
    <row r="296" spans="1:4" x14ac:dyDescent="0.25">
      <c r="A296" s="240">
        <v>180533</v>
      </c>
      <c r="B296" t="s">
        <v>88</v>
      </c>
      <c r="C296" t="s">
        <v>399</v>
      </c>
      <c r="D296" t="s">
        <v>64</v>
      </c>
    </row>
    <row r="297" spans="1:4" x14ac:dyDescent="0.25">
      <c r="A297" s="240">
        <v>180534</v>
      </c>
      <c r="B297" t="s">
        <v>78</v>
      </c>
      <c r="D297" t="s">
        <v>72</v>
      </c>
    </row>
    <row r="298" spans="1:4" x14ac:dyDescent="0.25">
      <c r="A298" s="240">
        <v>180535</v>
      </c>
      <c r="B298" t="s">
        <v>252</v>
      </c>
      <c r="D298" t="s">
        <v>64</v>
      </c>
    </row>
    <row r="299" spans="1:4" x14ac:dyDescent="0.25">
      <c r="A299" s="240">
        <v>180536</v>
      </c>
      <c r="B299" t="s">
        <v>406</v>
      </c>
      <c r="D299" t="s">
        <v>64</v>
      </c>
    </row>
    <row r="300" spans="1:4" x14ac:dyDescent="0.25">
      <c r="A300" s="240">
        <v>180537</v>
      </c>
      <c r="B300" t="s">
        <v>71</v>
      </c>
      <c r="D300" t="s">
        <v>72</v>
      </c>
    </row>
    <row r="301" spans="1:4" x14ac:dyDescent="0.25">
      <c r="A301" s="240">
        <v>180538</v>
      </c>
      <c r="B301" t="s">
        <v>145</v>
      </c>
      <c r="D301" t="s">
        <v>72</v>
      </c>
    </row>
    <row r="302" spans="1:4" x14ac:dyDescent="0.25">
      <c r="A302" s="240">
        <v>180539</v>
      </c>
      <c r="B302" t="s">
        <v>105</v>
      </c>
      <c r="D302" t="s">
        <v>64</v>
      </c>
    </row>
    <row r="303" spans="1:4" x14ac:dyDescent="0.25">
      <c r="A303" s="240">
        <v>180540</v>
      </c>
      <c r="B303" t="s">
        <v>145</v>
      </c>
      <c r="D303" t="s">
        <v>72</v>
      </c>
    </row>
    <row r="304" spans="1:4" x14ac:dyDescent="0.25">
      <c r="A304" s="240">
        <v>180541</v>
      </c>
      <c r="B304" t="s">
        <v>358</v>
      </c>
      <c r="D304" t="s">
        <v>72</v>
      </c>
    </row>
    <row r="305" spans="1:4" x14ac:dyDescent="0.25">
      <c r="A305" s="240">
        <v>180542</v>
      </c>
      <c r="B305" t="s">
        <v>412</v>
      </c>
      <c r="D305" t="s">
        <v>72</v>
      </c>
    </row>
    <row r="306" spans="1:4" x14ac:dyDescent="0.25">
      <c r="A306" s="240">
        <v>180543</v>
      </c>
      <c r="B306" t="s">
        <v>415</v>
      </c>
      <c r="C306" t="s">
        <v>416</v>
      </c>
      <c r="D306" t="s">
        <v>72</v>
      </c>
    </row>
    <row r="307" spans="1:4" x14ac:dyDescent="0.25">
      <c r="A307" s="240">
        <v>180544</v>
      </c>
      <c r="B307" t="s">
        <v>126</v>
      </c>
      <c r="D307" t="s">
        <v>72</v>
      </c>
    </row>
    <row r="308" spans="1:4" x14ac:dyDescent="0.25">
      <c r="A308" s="240">
        <v>180545</v>
      </c>
      <c r="B308" t="s">
        <v>316</v>
      </c>
      <c r="D308" t="s">
        <v>64</v>
      </c>
    </row>
    <row r="309" spans="1:4" x14ac:dyDescent="0.25">
      <c r="A309" s="240">
        <v>180546</v>
      </c>
      <c r="B309" t="s">
        <v>417</v>
      </c>
      <c r="D309" t="s">
        <v>72</v>
      </c>
    </row>
    <row r="310" spans="1:4" x14ac:dyDescent="0.25">
      <c r="A310" s="240">
        <v>180547</v>
      </c>
      <c r="B310" t="s">
        <v>419</v>
      </c>
      <c r="D310" t="s">
        <v>64</v>
      </c>
    </row>
    <row r="311" spans="1:4" x14ac:dyDescent="0.25">
      <c r="A311" s="240">
        <v>180548</v>
      </c>
      <c r="B311" t="s">
        <v>239</v>
      </c>
      <c r="D311" t="s">
        <v>72</v>
      </c>
    </row>
    <row r="312" spans="1:4" x14ac:dyDescent="0.25">
      <c r="A312" s="240">
        <v>180549</v>
      </c>
      <c r="B312" t="s">
        <v>423</v>
      </c>
      <c r="D312" t="s">
        <v>72</v>
      </c>
    </row>
    <row r="313" spans="1:4" x14ac:dyDescent="0.25">
      <c r="A313" s="240">
        <v>180550</v>
      </c>
      <c r="B313" t="s">
        <v>424</v>
      </c>
      <c r="D313" t="s">
        <v>72</v>
      </c>
    </row>
    <row r="314" spans="1:4" x14ac:dyDescent="0.25">
      <c r="A314" s="240">
        <v>180551</v>
      </c>
      <c r="B314" t="s">
        <v>425</v>
      </c>
      <c r="D314" t="s">
        <v>64</v>
      </c>
    </row>
    <row r="315" spans="1:4" x14ac:dyDescent="0.25">
      <c r="A315" s="240">
        <v>180552</v>
      </c>
      <c r="B315" t="s">
        <v>105</v>
      </c>
      <c r="D315" t="s">
        <v>72</v>
      </c>
    </row>
    <row r="316" spans="1:4" x14ac:dyDescent="0.25">
      <c r="A316" s="240">
        <v>180553</v>
      </c>
      <c r="B316" t="s">
        <v>71</v>
      </c>
      <c r="D316" t="s">
        <v>64</v>
      </c>
    </row>
    <row r="317" spans="1:4" x14ac:dyDescent="0.25">
      <c r="A317" s="240">
        <v>180554</v>
      </c>
      <c r="B317" t="s">
        <v>359</v>
      </c>
      <c r="D317" t="s">
        <v>72</v>
      </c>
    </row>
    <row r="318" spans="1:4" x14ac:dyDescent="0.25">
      <c r="A318" s="240">
        <v>180555</v>
      </c>
      <c r="B318" t="s">
        <v>429</v>
      </c>
    </row>
    <row r="319" spans="1:4" x14ac:dyDescent="0.25">
      <c r="A319" s="240">
        <v>180556</v>
      </c>
      <c r="B319" t="s">
        <v>430</v>
      </c>
    </row>
    <row r="320" spans="1:4" x14ac:dyDescent="0.25">
      <c r="A320" s="240">
        <v>180557</v>
      </c>
      <c r="B320" t="s">
        <v>68</v>
      </c>
      <c r="C320" t="s">
        <v>435</v>
      </c>
      <c r="D320" t="s">
        <v>64</v>
      </c>
    </row>
    <row r="321" spans="1:4" x14ac:dyDescent="0.25">
      <c r="A321" s="240">
        <v>180558</v>
      </c>
      <c r="B321" t="s">
        <v>109</v>
      </c>
      <c r="D321" t="s">
        <v>64</v>
      </c>
    </row>
    <row r="322" spans="1:4" x14ac:dyDescent="0.25">
      <c r="A322" s="240">
        <v>180559</v>
      </c>
      <c r="B322" t="s">
        <v>88</v>
      </c>
      <c r="D322" t="s">
        <v>72</v>
      </c>
    </row>
    <row r="323" spans="1:4" x14ac:dyDescent="0.25">
      <c r="A323" s="240">
        <v>180560</v>
      </c>
      <c r="B323" t="s">
        <v>438</v>
      </c>
      <c r="C323" t="s">
        <v>439</v>
      </c>
      <c r="D323" t="s">
        <v>64</v>
      </c>
    </row>
    <row r="324" spans="1:4" x14ac:dyDescent="0.25">
      <c r="A324" s="240">
        <v>180561</v>
      </c>
      <c r="B324" t="s">
        <v>440</v>
      </c>
      <c r="D324" t="s">
        <v>64</v>
      </c>
    </row>
    <row r="325" spans="1:4" x14ac:dyDescent="0.25">
      <c r="A325" s="240">
        <v>180562</v>
      </c>
      <c r="B325" t="s">
        <v>71</v>
      </c>
      <c r="D325" t="s">
        <v>64</v>
      </c>
    </row>
    <row r="326" spans="1:4" x14ac:dyDescent="0.25">
      <c r="A326" s="240">
        <v>180563</v>
      </c>
      <c r="B326" t="s">
        <v>242</v>
      </c>
      <c r="D326" t="s">
        <v>72</v>
      </c>
    </row>
    <row r="327" spans="1:4" x14ac:dyDescent="0.25">
      <c r="A327" s="240">
        <v>180564</v>
      </c>
      <c r="B327" t="s">
        <v>68</v>
      </c>
      <c r="D327" t="s">
        <v>72</v>
      </c>
    </row>
    <row r="328" spans="1:4" x14ac:dyDescent="0.25">
      <c r="A328" s="240">
        <v>180565</v>
      </c>
      <c r="B328" t="s">
        <v>445</v>
      </c>
      <c r="C328" t="s">
        <v>446</v>
      </c>
      <c r="D328" t="s">
        <v>72</v>
      </c>
    </row>
    <row r="329" spans="1:4" x14ac:dyDescent="0.25">
      <c r="A329" s="240">
        <v>180566</v>
      </c>
      <c r="B329" t="s">
        <v>78</v>
      </c>
      <c r="D329" t="s">
        <v>72</v>
      </c>
    </row>
    <row r="330" spans="1:4" x14ac:dyDescent="0.25">
      <c r="A330" s="240">
        <v>180567</v>
      </c>
      <c r="B330" t="s">
        <v>68</v>
      </c>
      <c r="D330" t="s">
        <v>72</v>
      </c>
    </row>
    <row r="331" spans="1:4" x14ac:dyDescent="0.25">
      <c r="A331" s="240">
        <v>180568</v>
      </c>
      <c r="B331" t="s">
        <v>88</v>
      </c>
      <c r="D331" t="s">
        <v>72</v>
      </c>
    </row>
    <row r="332" spans="1:4" x14ac:dyDescent="0.25">
      <c r="A332" s="240">
        <v>180569</v>
      </c>
      <c r="B332" t="s">
        <v>127</v>
      </c>
      <c r="C332" t="s">
        <v>64</v>
      </c>
      <c r="D332" t="s">
        <v>64</v>
      </c>
    </row>
    <row r="333" spans="1:4" x14ac:dyDescent="0.25">
      <c r="A333" s="240">
        <v>180570</v>
      </c>
      <c r="B333" t="s">
        <v>127</v>
      </c>
      <c r="D333" t="s">
        <v>72</v>
      </c>
    </row>
    <row r="334" spans="1:4" x14ac:dyDescent="0.25">
      <c r="A334" s="240">
        <v>180571</v>
      </c>
      <c r="B334" t="s">
        <v>451</v>
      </c>
      <c r="D334" t="s">
        <v>72</v>
      </c>
    </row>
    <row r="335" spans="1:4" x14ac:dyDescent="0.25">
      <c r="A335" s="240">
        <v>180572</v>
      </c>
      <c r="B335" t="s">
        <v>127</v>
      </c>
      <c r="D335" t="s">
        <v>64</v>
      </c>
    </row>
    <row r="336" spans="1:4" x14ac:dyDescent="0.25">
      <c r="A336" s="240">
        <v>180573</v>
      </c>
      <c r="B336" t="s">
        <v>284</v>
      </c>
      <c r="D336" t="s">
        <v>72</v>
      </c>
    </row>
    <row r="337" spans="1:4" x14ac:dyDescent="0.25">
      <c r="A337" s="240">
        <v>180574</v>
      </c>
      <c r="B337" t="s">
        <v>88</v>
      </c>
      <c r="D337" t="s">
        <v>72</v>
      </c>
    </row>
    <row r="338" spans="1:4" x14ac:dyDescent="0.25">
      <c r="A338" s="240">
        <v>180575</v>
      </c>
      <c r="B338" t="s">
        <v>78</v>
      </c>
      <c r="D338" t="s">
        <v>72</v>
      </c>
    </row>
    <row r="339" spans="1:4" x14ac:dyDescent="0.25">
      <c r="A339" s="240">
        <v>180576</v>
      </c>
      <c r="B339" t="s">
        <v>453</v>
      </c>
      <c r="D339" t="s">
        <v>72</v>
      </c>
    </row>
    <row r="340" spans="1:4" x14ac:dyDescent="0.25">
      <c r="A340" s="240">
        <v>180577</v>
      </c>
      <c r="B340" t="s">
        <v>454</v>
      </c>
      <c r="D340" t="s">
        <v>72</v>
      </c>
    </row>
    <row r="341" spans="1:4" x14ac:dyDescent="0.25">
      <c r="A341" s="240">
        <v>180578</v>
      </c>
      <c r="B341" t="s">
        <v>457</v>
      </c>
      <c r="D341" t="s">
        <v>72</v>
      </c>
    </row>
    <row r="342" spans="1:4" x14ac:dyDescent="0.25">
      <c r="A342" s="240">
        <v>180579</v>
      </c>
      <c r="B342" t="s">
        <v>71</v>
      </c>
      <c r="D342" t="s">
        <v>64</v>
      </c>
    </row>
    <row r="343" spans="1:4" x14ac:dyDescent="0.25">
      <c r="A343" s="240">
        <v>180580</v>
      </c>
      <c r="B343" t="s">
        <v>458</v>
      </c>
      <c r="D343" t="s">
        <v>72</v>
      </c>
    </row>
    <row r="344" spans="1:4" x14ac:dyDescent="0.25">
      <c r="A344" s="240">
        <v>180581</v>
      </c>
      <c r="B344" t="s">
        <v>68</v>
      </c>
      <c r="D344" t="s">
        <v>64</v>
      </c>
    </row>
    <row r="345" spans="1:4" x14ac:dyDescent="0.25">
      <c r="A345" s="240">
        <v>180582</v>
      </c>
      <c r="B345" t="s">
        <v>461</v>
      </c>
      <c r="D345" t="s">
        <v>72</v>
      </c>
    </row>
    <row r="346" spans="1:4" x14ac:dyDescent="0.25">
      <c r="A346" s="240">
        <v>180583</v>
      </c>
      <c r="B346" t="s">
        <v>463</v>
      </c>
      <c r="D346" t="s">
        <v>72</v>
      </c>
    </row>
    <row r="347" spans="1:4" x14ac:dyDescent="0.25">
      <c r="A347" s="240">
        <v>180584</v>
      </c>
      <c r="B347" t="s">
        <v>91</v>
      </c>
      <c r="D347" t="s">
        <v>72</v>
      </c>
    </row>
    <row r="348" spans="1:4" x14ac:dyDescent="0.25">
      <c r="A348" s="240">
        <v>180585</v>
      </c>
      <c r="B348" t="s">
        <v>144</v>
      </c>
      <c r="D348" t="s">
        <v>64</v>
      </c>
    </row>
    <row r="349" spans="1:4" x14ac:dyDescent="0.25">
      <c r="A349" s="240">
        <v>180586</v>
      </c>
      <c r="B349" t="s">
        <v>464</v>
      </c>
      <c r="D349" t="s">
        <v>72</v>
      </c>
    </row>
    <row r="350" spans="1:4" x14ac:dyDescent="0.25">
      <c r="A350" s="240">
        <v>180587</v>
      </c>
      <c r="B350" t="s">
        <v>465</v>
      </c>
      <c r="D350" t="s">
        <v>64</v>
      </c>
    </row>
    <row r="351" spans="1:4" x14ac:dyDescent="0.25">
      <c r="A351" s="240">
        <v>180588</v>
      </c>
      <c r="B351" t="s">
        <v>124</v>
      </c>
      <c r="D351" t="s">
        <v>72</v>
      </c>
    </row>
    <row r="352" spans="1:4" x14ac:dyDescent="0.25">
      <c r="A352" s="240">
        <v>180589</v>
      </c>
      <c r="B352" t="s">
        <v>78</v>
      </c>
      <c r="D352" t="s">
        <v>72</v>
      </c>
    </row>
    <row r="353" spans="1:4" x14ac:dyDescent="0.25">
      <c r="A353" s="240">
        <v>180590</v>
      </c>
      <c r="B353" t="s">
        <v>127</v>
      </c>
      <c r="D353" t="s">
        <v>72</v>
      </c>
    </row>
    <row r="354" spans="1:4" x14ac:dyDescent="0.25">
      <c r="A354" s="240">
        <v>180591</v>
      </c>
      <c r="B354" t="s">
        <v>466</v>
      </c>
      <c r="D354" t="s">
        <v>64</v>
      </c>
    </row>
    <row r="355" spans="1:4" x14ac:dyDescent="0.25">
      <c r="A355" s="240">
        <v>180592</v>
      </c>
      <c r="B355" t="s">
        <v>467</v>
      </c>
      <c r="D355" t="s">
        <v>72</v>
      </c>
    </row>
    <row r="356" spans="1:4" x14ac:dyDescent="0.25">
      <c r="A356" s="240">
        <v>180593</v>
      </c>
      <c r="B356" t="s">
        <v>91</v>
      </c>
      <c r="D356" t="s">
        <v>64</v>
      </c>
    </row>
    <row r="357" spans="1:4" x14ac:dyDescent="0.25">
      <c r="A357" s="240">
        <v>180594</v>
      </c>
      <c r="B357" t="s">
        <v>468</v>
      </c>
      <c r="D357" t="s">
        <v>72</v>
      </c>
    </row>
    <row r="358" spans="1:4" x14ac:dyDescent="0.25">
      <c r="A358" s="240">
        <v>180595</v>
      </c>
      <c r="B358" t="s">
        <v>469</v>
      </c>
      <c r="D358" t="s">
        <v>470</v>
      </c>
    </row>
    <row r="359" spans="1:4" x14ac:dyDescent="0.25">
      <c r="A359" s="240">
        <v>180596</v>
      </c>
      <c r="B359" t="s">
        <v>474</v>
      </c>
      <c r="D359" t="s">
        <v>475</v>
      </c>
    </row>
    <row r="360" spans="1:4" x14ac:dyDescent="0.25">
      <c r="A360" s="240">
        <v>180597</v>
      </c>
      <c r="B360" t="s">
        <v>476</v>
      </c>
      <c r="D360" t="s">
        <v>146</v>
      </c>
    </row>
    <row r="361" spans="1:4" x14ac:dyDescent="0.25">
      <c r="A361" s="240">
        <v>180598</v>
      </c>
      <c r="B361" t="s">
        <v>477</v>
      </c>
      <c r="D361" t="s">
        <v>478</v>
      </c>
    </row>
    <row r="362" spans="1:4" x14ac:dyDescent="0.25">
      <c r="A362" s="240">
        <v>180599</v>
      </c>
      <c r="B362" t="s">
        <v>479</v>
      </c>
      <c r="D362" t="s">
        <v>478</v>
      </c>
    </row>
    <row r="363" spans="1:4" x14ac:dyDescent="0.25">
      <c r="A363" s="240">
        <v>180600</v>
      </c>
      <c r="B363" t="s">
        <v>480</v>
      </c>
      <c r="D363" t="s">
        <v>478</v>
      </c>
    </row>
    <row r="364" spans="1:4" x14ac:dyDescent="0.25">
      <c r="A364" s="240">
        <v>180601</v>
      </c>
      <c r="B364" t="s">
        <v>481</v>
      </c>
      <c r="D364" t="s">
        <v>146</v>
      </c>
    </row>
    <row r="365" spans="1:4" x14ac:dyDescent="0.25">
      <c r="A365" s="240">
        <v>180602</v>
      </c>
      <c r="B365" t="s">
        <v>482</v>
      </c>
      <c r="D365" t="s">
        <v>146</v>
      </c>
    </row>
    <row r="366" spans="1:4" x14ac:dyDescent="0.25">
      <c r="A366" s="240">
        <v>180603</v>
      </c>
      <c r="B366" t="s">
        <v>483</v>
      </c>
      <c r="D366" t="s">
        <v>484</v>
      </c>
    </row>
    <row r="367" spans="1:4" x14ac:dyDescent="0.25">
      <c r="A367" s="240">
        <v>180604</v>
      </c>
      <c r="B367" t="s">
        <v>485</v>
      </c>
      <c r="D367" t="s">
        <v>478</v>
      </c>
    </row>
    <row r="368" spans="1:4" x14ac:dyDescent="0.25">
      <c r="A368" s="240">
        <v>180605</v>
      </c>
      <c r="B368" t="s">
        <v>486</v>
      </c>
      <c r="D368" t="s">
        <v>478</v>
      </c>
    </row>
    <row r="369" spans="1:4" x14ac:dyDescent="0.25">
      <c r="A369" s="240">
        <v>180606</v>
      </c>
      <c r="B369" t="s">
        <v>487</v>
      </c>
      <c r="D369" t="s">
        <v>146</v>
      </c>
    </row>
    <row r="370" spans="1:4" x14ac:dyDescent="0.25">
      <c r="A370" s="240">
        <v>180607</v>
      </c>
      <c r="B370" t="s">
        <v>95</v>
      </c>
      <c r="D370" t="s">
        <v>72</v>
      </c>
    </row>
    <row r="371" spans="1:4" x14ac:dyDescent="0.25">
      <c r="A371" s="240">
        <v>180608</v>
      </c>
      <c r="B371" t="s">
        <v>488</v>
      </c>
      <c r="D371" t="s">
        <v>72</v>
      </c>
    </row>
    <row r="372" spans="1:4" x14ac:dyDescent="0.25">
      <c r="A372" s="240">
        <v>180609</v>
      </c>
      <c r="B372" t="s">
        <v>78</v>
      </c>
      <c r="D372" t="s">
        <v>64</v>
      </c>
    </row>
    <row r="373" spans="1:4" x14ac:dyDescent="0.25">
      <c r="A373" s="240">
        <v>180610</v>
      </c>
      <c r="B373" t="s">
        <v>144</v>
      </c>
      <c r="D373" t="s">
        <v>64</v>
      </c>
    </row>
    <row r="374" spans="1:4" x14ac:dyDescent="0.25">
      <c r="A374" s="240">
        <v>180611</v>
      </c>
      <c r="B374" t="s">
        <v>489</v>
      </c>
      <c r="D374" t="s">
        <v>146</v>
      </c>
    </row>
    <row r="375" spans="1:4" x14ac:dyDescent="0.25">
      <c r="A375" s="240">
        <v>180612</v>
      </c>
      <c r="B375" t="s">
        <v>490</v>
      </c>
      <c r="D375" t="s">
        <v>146</v>
      </c>
    </row>
    <row r="376" spans="1:4" x14ac:dyDescent="0.25">
      <c r="A376" s="240">
        <v>180613</v>
      </c>
      <c r="B376" t="s">
        <v>359</v>
      </c>
      <c r="D376" t="s">
        <v>146</v>
      </c>
    </row>
    <row r="377" spans="1:4" x14ac:dyDescent="0.25">
      <c r="A377" s="240">
        <v>180614</v>
      </c>
      <c r="B377" t="s">
        <v>83</v>
      </c>
      <c r="D377" t="s">
        <v>478</v>
      </c>
    </row>
    <row r="378" spans="1:4" x14ac:dyDescent="0.25">
      <c r="A378" s="240">
        <v>180615</v>
      </c>
      <c r="B378" t="s">
        <v>126</v>
      </c>
      <c r="D378" t="s">
        <v>72</v>
      </c>
    </row>
    <row r="379" spans="1:4" x14ac:dyDescent="0.25">
      <c r="A379" s="240">
        <v>180616</v>
      </c>
      <c r="B379" t="s">
        <v>492</v>
      </c>
      <c r="C379" t="s">
        <v>138</v>
      </c>
      <c r="D379" t="s">
        <v>72</v>
      </c>
    </row>
    <row r="380" spans="1:4" x14ac:dyDescent="0.25">
      <c r="A380" s="240">
        <v>180617</v>
      </c>
      <c r="B380" t="s">
        <v>477</v>
      </c>
      <c r="D380" t="s">
        <v>72</v>
      </c>
    </row>
    <row r="381" spans="1:4" x14ac:dyDescent="0.25">
      <c r="A381" s="240">
        <v>180618</v>
      </c>
      <c r="B381" t="s">
        <v>493</v>
      </c>
      <c r="D381" t="s">
        <v>64</v>
      </c>
    </row>
    <row r="382" spans="1:4" x14ac:dyDescent="0.25">
      <c r="A382" s="240">
        <v>180619</v>
      </c>
      <c r="B382" t="s">
        <v>493</v>
      </c>
      <c r="D382" t="s">
        <v>64</v>
      </c>
    </row>
    <row r="383" spans="1:4" x14ac:dyDescent="0.25">
      <c r="A383" s="240">
        <v>180620</v>
      </c>
      <c r="B383" t="s">
        <v>493</v>
      </c>
      <c r="D383" t="s">
        <v>64</v>
      </c>
    </row>
    <row r="384" spans="1:4" x14ac:dyDescent="0.25">
      <c r="A384" s="240">
        <v>180621</v>
      </c>
      <c r="B384" t="s">
        <v>496</v>
      </c>
      <c r="D384" t="s">
        <v>146</v>
      </c>
    </row>
    <row r="385" spans="1:4" x14ac:dyDescent="0.25">
      <c r="A385" s="240">
        <v>180622</v>
      </c>
      <c r="B385" t="s">
        <v>497</v>
      </c>
      <c r="D385" t="s">
        <v>72</v>
      </c>
    </row>
    <row r="386" spans="1:4" x14ac:dyDescent="0.25">
      <c r="A386" s="240">
        <v>180623</v>
      </c>
      <c r="B386" t="s">
        <v>497</v>
      </c>
      <c r="D386" t="s">
        <v>146</v>
      </c>
    </row>
    <row r="387" spans="1:4" x14ac:dyDescent="0.25">
      <c r="A387" s="240">
        <v>180624</v>
      </c>
      <c r="B387" t="s">
        <v>498</v>
      </c>
      <c r="D387" t="s">
        <v>478</v>
      </c>
    </row>
    <row r="388" spans="1:4" x14ac:dyDescent="0.25">
      <c r="A388" s="240">
        <v>180625</v>
      </c>
      <c r="B388" t="s">
        <v>499</v>
      </c>
      <c r="D388" t="s">
        <v>72</v>
      </c>
    </row>
    <row r="389" spans="1:4" x14ac:dyDescent="0.25">
      <c r="A389" s="240">
        <v>180626</v>
      </c>
    </row>
    <row r="390" spans="1:4" x14ac:dyDescent="0.25">
      <c r="A390" s="240">
        <v>180627</v>
      </c>
    </row>
    <row r="391" spans="1:4" x14ac:dyDescent="0.25">
      <c r="A391" s="240">
        <v>180628</v>
      </c>
    </row>
    <row r="392" spans="1:4" x14ac:dyDescent="0.25">
      <c r="A392" s="240">
        <v>180629</v>
      </c>
    </row>
    <row r="393" spans="1:4" x14ac:dyDescent="0.25">
      <c r="A393" s="240">
        <v>180630</v>
      </c>
    </row>
    <row r="394" spans="1:4" x14ac:dyDescent="0.25">
      <c r="A394" s="240">
        <v>180631</v>
      </c>
    </row>
    <row r="395" spans="1:4" x14ac:dyDescent="0.25">
      <c r="A395" s="240">
        <v>180632</v>
      </c>
    </row>
    <row r="396" spans="1:4" x14ac:dyDescent="0.25">
      <c r="A396" s="240">
        <v>180633</v>
      </c>
    </row>
    <row r="397" spans="1:4" x14ac:dyDescent="0.25">
      <c r="A397" s="240">
        <v>180634</v>
      </c>
    </row>
    <row r="398" spans="1:4" x14ac:dyDescent="0.25">
      <c r="A398" s="240">
        <v>180635</v>
      </c>
    </row>
    <row r="399" spans="1:4" x14ac:dyDescent="0.25">
      <c r="A399" s="240">
        <v>180636</v>
      </c>
    </row>
    <row r="400" spans="1:4" x14ac:dyDescent="0.25">
      <c r="A400" s="240">
        <v>180637</v>
      </c>
    </row>
    <row r="401" spans="1:1" x14ac:dyDescent="0.25">
      <c r="A401" s="240">
        <v>180638</v>
      </c>
    </row>
    <row r="402" spans="1:1" x14ac:dyDescent="0.25">
      <c r="A402" s="240">
        <v>180639</v>
      </c>
    </row>
    <row r="403" spans="1:1" x14ac:dyDescent="0.25">
      <c r="A403" s="240">
        <v>180640</v>
      </c>
    </row>
    <row r="404" spans="1:1" x14ac:dyDescent="0.25">
      <c r="A404" s="240">
        <v>180641</v>
      </c>
    </row>
    <row r="405" spans="1:1" x14ac:dyDescent="0.25">
      <c r="A405" s="240">
        <v>180642</v>
      </c>
    </row>
    <row r="406" spans="1:1" x14ac:dyDescent="0.25">
      <c r="A406" s="240">
        <v>180643</v>
      </c>
    </row>
    <row r="407" spans="1:1" x14ac:dyDescent="0.25">
      <c r="A407" s="240">
        <v>180644</v>
      </c>
    </row>
    <row r="408" spans="1:1" x14ac:dyDescent="0.25">
      <c r="A408" s="240">
        <v>180645</v>
      </c>
    </row>
    <row r="409" spans="1:1" x14ac:dyDescent="0.25">
      <c r="A409" s="240">
        <v>180646</v>
      </c>
    </row>
    <row r="410" spans="1:1" x14ac:dyDescent="0.25">
      <c r="A410" s="240">
        <v>180647</v>
      </c>
    </row>
    <row r="411" spans="1:1" x14ac:dyDescent="0.25">
      <c r="A411" s="240">
        <v>180648</v>
      </c>
    </row>
    <row r="412" spans="1:1" x14ac:dyDescent="0.25">
      <c r="A412" s="240">
        <v>180649</v>
      </c>
    </row>
    <row r="413" spans="1:1" x14ac:dyDescent="0.25">
      <c r="A413" s="240">
        <v>180650</v>
      </c>
    </row>
    <row r="414" spans="1:1" x14ac:dyDescent="0.25">
      <c r="A414" s="240">
        <v>180651</v>
      </c>
    </row>
    <row r="415" spans="1:1" x14ac:dyDescent="0.25">
      <c r="A415" s="240">
        <v>180652</v>
      </c>
    </row>
    <row r="416" spans="1:1" x14ac:dyDescent="0.25">
      <c r="A416" s="240">
        <v>180653</v>
      </c>
    </row>
    <row r="417" spans="1:1" x14ac:dyDescent="0.25">
      <c r="A417" s="240">
        <v>180654</v>
      </c>
    </row>
    <row r="418" spans="1:1" x14ac:dyDescent="0.25">
      <c r="A418" s="240">
        <v>180655</v>
      </c>
    </row>
    <row r="419" spans="1:1" x14ac:dyDescent="0.25">
      <c r="A419" s="240">
        <v>180656</v>
      </c>
    </row>
    <row r="420" spans="1:1" x14ac:dyDescent="0.25">
      <c r="A420" s="240">
        <v>180657</v>
      </c>
    </row>
    <row r="421" spans="1:1" x14ac:dyDescent="0.25">
      <c r="A421" s="240">
        <v>180658</v>
      </c>
    </row>
    <row r="422" spans="1:1" x14ac:dyDescent="0.25">
      <c r="A422" s="240">
        <v>180659</v>
      </c>
    </row>
    <row r="423" spans="1:1" x14ac:dyDescent="0.25">
      <c r="A423" s="240">
        <v>180660</v>
      </c>
    </row>
    <row r="424" spans="1:1" x14ac:dyDescent="0.25">
      <c r="A424" s="240">
        <v>180661</v>
      </c>
    </row>
    <row r="425" spans="1:1" x14ac:dyDescent="0.25">
      <c r="A425" s="240">
        <v>180662</v>
      </c>
    </row>
    <row r="426" spans="1:1" x14ac:dyDescent="0.25">
      <c r="A426" s="240">
        <v>180663</v>
      </c>
    </row>
    <row r="427" spans="1:1" x14ac:dyDescent="0.25">
      <c r="A427" s="240">
        <v>180664</v>
      </c>
    </row>
    <row r="428" spans="1:1" x14ac:dyDescent="0.25">
      <c r="A428" s="240">
        <v>180665</v>
      </c>
    </row>
    <row r="429" spans="1:1" x14ac:dyDescent="0.25">
      <c r="A429" s="240">
        <v>180666</v>
      </c>
    </row>
    <row r="430" spans="1:1" x14ac:dyDescent="0.25">
      <c r="A430" s="240">
        <v>180667</v>
      </c>
    </row>
    <row r="431" spans="1:1" x14ac:dyDescent="0.25">
      <c r="A431" s="240">
        <v>180668</v>
      </c>
    </row>
  </sheetData>
  <autoFilter ref="A1:D431" xr:uid="{00000000-0009-0000-0000-000001000000}">
    <sortState xmlns:xlrd2="http://schemas.microsoft.com/office/spreadsheetml/2017/richdata2" ref="A2:D431">
      <sortCondition ref="A1:A157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7">
    <tabColor theme="1"/>
  </sheetPr>
  <dimension ref="A1:G6"/>
  <sheetViews>
    <sheetView topLeftCell="A13" workbookViewId="0">
      <selection activeCell="G4" sqref="G4"/>
    </sheetView>
  </sheetViews>
  <sheetFormatPr defaultRowHeight="15" x14ac:dyDescent="0.25"/>
  <cols>
    <col min="1" max="1" width="9.42578125" style="208" bestFit="1" customWidth="1"/>
    <col min="2" max="2" width="14" style="206" bestFit="1" customWidth="1"/>
    <col min="3" max="3" width="20" style="206" customWidth="1"/>
    <col min="4" max="4" width="31.7109375" style="206" bestFit="1" customWidth="1"/>
    <col min="5" max="5" width="11.28515625" style="206" bestFit="1" customWidth="1"/>
    <col min="6" max="6" width="14.28515625" style="206" bestFit="1" customWidth="1"/>
    <col min="7" max="7" width="18.28515625" style="206" bestFit="1" customWidth="1"/>
    <col min="8" max="16384" width="9.140625" style="206"/>
  </cols>
  <sheetData>
    <row r="1" spans="1:7" x14ac:dyDescent="0.25">
      <c r="A1" s="205" t="s">
        <v>150</v>
      </c>
    </row>
    <row r="3" spans="1:7" s="207" customFormat="1" x14ac:dyDescent="0.25">
      <c r="A3" s="205" t="s">
        <v>0</v>
      </c>
      <c r="B3" s="207" t="s">
        <v>12</v>
      </c>
      <c r="C3" s="207" t="s">
        <v>151</v>
      </c>
      <c r="D3" s="207" t="s">
        <v>152</v>
      </c>
      <c r="E3" s="207" t="s">
        <v>153</v>
      </c>
      <c r="F3" s="207" t="s">
        <v>159</v>
      </c>
      <c r="G3" s="207" t="s">
        <v>163</v>
      </c>
    </row>
    <row r="4" spans="1:7" ht="30" x14ac:dyDescent="0.25">
      <c r="A4" s="208">
        <v>43269</v>
      </c>
      <c r="B4" s="206" t="s">
        <v>156</v>
      </c>
      <c r="C4" s="206" t="s">
        <v>157</v>
      </c>
      <c r="D4" s="209" t="s">
        <v>160</v>
      </c>
      <c r="E4" s="206" t="s">
        <v>158</v>
      </c>
      <c r="F4" s="206">
        <v>1005667</v>
      </c>
      <c r="G4" s="206" t="s">
        <v>164</v>
      </c>
    </row>
    <row r="5" spans="1:7" x14ac:dyDescent="0.25">
      <c r="A5" s="208">
        <v>43283</v>
      </c>
      <c r="C5" s="206" t="s">
        <v>215</v>
      </c>
      <c r="D5" s="206" t="s">
        <v>216</v>
      </c>
      <c r="E5" s="206" t="s">
        <v>95</v>
      </c>
    </row>
    <row r="6" spans="1:7" x14ac:dyDescent="0.25">
      <c r="A6" s="208">
        <v>43285</v>
      </c>
      <c r="B6" s="206" t="s">
        <v>217</v>
      </c>
      <c r="C6" s="206" t="s">
        <v>218</v>
      </c>
      <c r="D6" s="206" t="s">
        <v>219</v>
      </c>
      <c r="E6" s="206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8">
    <tabColor theme="1" tint="4.9989318521683403E-2"/>
  </sheetPr>
  <dimension ref="A1:J2"/>
  <sheetViews>
    <sheetView view="pageBreakPreview" zoomScale="60" zoomScaleNormal="100" workbookViewId="0">
      <selection activeCell="D5" sqref="D5"/>
    </sheetView>
  </sheetViews>
  <sheetFormatPr defaultRowHeight="23.25" customHeight="1" x14ac:dyDescent="0.25"/>
  <cols>
    <col min="1" max="1" width="27.28515625" style="199" customWidth="1"/>
    <col min="2" max="2" width="14.7109375" style="199" bestFit="1" customWidth="1"/>
    <col min="3" max="3" width="8" style="199" bestFit="1" customWidth="1"/>
    <col min="4" max="4" width="11.140625" style="199" bestFit="1" customWidth="1"/>
    <col min="5" max="6" width="9.42578125" style="199" bestFit="1" customWidth="1"/>
    <col min="7" max="7" width="19.140625" style="199" bestFit="1" customWidth="1"/>
    <col min="8" max="8" width="9.42578125" style="199" bestFit="1" customWidth="1"/>
    <col min="9" max="9" width="19.140625" style="199" bestFit="1" customWidth="1"/>
    <col min="10" max="10" width="9.42578125" style="199" bestFit="1" customWidth="1"/>
  </cols>
  <sheetData>
    <row r="1" spans="1:10" ht="23.25" customHeight="1" thickBot="1" x14ac:dyDescent="0.3">
      <c r="A1" s="201" t="s">
        <v>121</v>
      </c>
      <c r="B1" s="201" t="s">
        <v>110</v>
      </c>
      <c r="C1" s="201" t="s">
        <v>111</v>
      </c>
      <c r="D1" s="201" t="s">
        <v>112</v>
      </c>
      <c r="E1" s="201" t="s">
        <v>113</v>
      </c>
      <c r="F1" s="201" t="s">
        <v>114</v>
      </c>
      <c r="G1" s="202" t="s">
        <v>120</v>
      </c>
      <c r="H1" s="202" t="s">
        <v>114</v>
      </c>
      <c r="I1" s="202" t="s">
        <v>120</v>
      </c>
      <c r="J1" s="202" t="s">
        <v>114</v>
      </c>
    </row>
    <row r="2" spans="1:10" ht="23.25" customHeight="1" x14ac:dyDescent="0.25">
      <c r="A2" s="200"/>
      <c r="B2" s="200"/>
      <c r="C2" s="200"/>
      <c r="D2" s="200"/>
      <c r="E2" s="200"/>
      <c r="F2" s="200"/>
      <c r="G2" s="200"/>
      <c r="H2" s="200"/>
      <c r="I2" s="200"/>
      <c r="J2" s="200"/>
    </row>
  </sheetData>
  <pageMargins left="0.25" right="0.25" top="0.75" bottom="0.75" header="0.3" footer="0.3"/>
  <pageSetup paperSize="9" scale="51" orientation="landscape" r:id="rId1"/>
  <headerFooter>
    <oddHeader>&amp;C&amp;"-,Vet"&amp;14&amp;UVOORRAADLIJST</oddHead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18</vt:i4>
      </vt:variant>
    </vt:vector>
  </HeadingPairs>
  <TitlesOfParts>
    <vt:vector size="24" baseType="lpstr">
      <vt:lpstr>Planning</vt:lpstr>
      <vt:lpstr>Diagram</vt:lpstr>
      <vt:lpstr>feestdagen ed</vt:lpstr>
      <vt:lpstr>aanvragen</vt:lpstr>
      <vt:lpstr>bestelling</vt:lpstr>
      <vt:lpstr>Voorraad</vt:lpstr>
      <vt:lpstr>Diagram!Afdrukbereik</vt:lpstr>
      <vt:lpstr>Planning!Afdrukbereik</vt:lpstr>
      <vt:lpstr>Voorraad!Afdrukbereik</vt:lpstr>
      <vt:lpstr>Afronden</vt:lpstr>
      <vt:lpstr>AlleenWerkdagenZichtbaar</vt:lpstr>
      <vt:lpstr>DatumsGrafieken</vt:lpstr>
      <vt:lpstr>diagram_eerstedatum</vt:lpstr>
      <vt:lpstr>diagram_laatstedatum</vt:lpstr>
      <vt:lpstr>EersteInvuldatum</vt:lpstr>
      <vt:lpstr>eersteopdracht</vt:lpstr>
      <vt:lpstr>Feestdagen</vt:lpstr>
      <vt:lpstr>feestdagenMetNaam</vt:lpstr>
      <vt:lpstr>Diagram!houtKleur</vt:lpstr>
      <vt:lpstr>JaarCel</vt:lpstr>
      <vt:lpstr>JaarWeek</vt:lpstr>
      <vt:lpstr>MaxPerDag</vt:lpstr>
      <vt:lpstr>weeknummer</vt:lpstr>
      <vt:lpstr>Werkdagen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HHeng</cp:lastModifiedBy>
  <cp:lastPrinted>2019-01-10T13:57:53Z</cp:lastPrinted>
  <dcterms:created xsi:type="dcterms:W3CDTF">2014-09-03T07:11:22Z</dcterms:created>
  <dcterms:modified xsi:type="dcterms:W3CDTF">2019-01-11T10:54:48Z</dcterms:modified>
</cp:coreProperties>
</file>