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mc:AlternateContent xmlns:mc="http://schemas.openxmlformats.org/markup-compatibility/2006">
    <mc:Choice Requires="x15">
      <x15ac:absPath xmlns:x15ac="http://schemas.microsoft.com/office/spreadsheetml/2010/11/ac" url="C:\Users\jantj\Downloads\"/>
    </mc:Choice>
  </mc:AlternateContent>
  <xr:revisionPtr revIDLastSave="0" documentId="13_ncr:1_{B76DFE1A-8219-4AAE-90E2-9BB5B48143DD}" xr6:coauthVersionLast="45" xr6:coauthVersionMax="45" xr10:uidLastSave="{00000000-0000-0000-0000-000000000000}"/>
  <bookViews>
    <workbookView xWindow="-120" yWindow="-120" windowWidth="29040" windowHeight="16440" tabRatio="801" xr2:uid="{00000000-000D-0000-FFFF-FFFF00000000}"/>
  </bookViews>
  <sheets>
    <sheet name="ploeg 1 rooster" sheetId="31" r:id="rId1"/>
  </sheets>
  <externalReferences>
    <externalReference r:id="rId2"/>
    <externalReference r:id="rId3"/>
    <externalReference r:id="rId4"/>
    <externalReference r:id="rId5"/>
  </externalReferences>
  <definedNames>
    <definedName name="afdeling">'[1]reiskosten decl.'!$AC$3:$AC$10</definedName>
    <definedName name="_xlnm.Print_Area" localSheetId="0">'ploeg 1 rooster'!$B$2:$AI$66</definedName>
    <definedName name="bb" comment="bb" localSheetId="0">#REF!</definedName>
    <definedName name="bb" comment="bb">'[2]funcie blokken (2)'!#REF!</definedName>
    <definedName name="datum" localSheetId="0">#REF!</definedName>
    <definedName name="datum">#REF!</definedName>
    <definedName name="dienst" localSheetId="0">'[3]-'!#REF!</definedName>
    <definedName name="dienst">'[3]-'!#REF!</definedName>
    <definedName name="extra">'[3]-'!$C$2:$C$14</definedName>
    <definedName name="extrainkomsten" localSheetId="0">#REF!</definedName>
    <definedName name="extrainkomsten">#REF!</definedName>
    <definedName name="extrauitgave" localSheetId="0">#REF!</definedName>
    <definedName name="extrauitgave">#REF!</definedName>
    <definedName name="feestdag">'[3]-'!$E$2:$E$14</definedName>
    <definedName name="kkll" localSheetId="0">#REF!</definedName>
    <definedName name="kkll">'[2]funcie blokken (2)'!#REF!</definedName>
    <definedName name="maand" localSheetId="0">#REF!</definedName>
    <definedName name="maand">#REF!</definedName>
    <definedName name="Naam" localSheetId="0">#REF!</definedName>
    <definedName name="Naam">#REF!</definedName>
    <definedName name="naar" localSheetId="0">#REF!</definedName>
    <definedName name="naar">#REF!</definedName>
    <definedName name="normaal">'[3]-'!$A$2:$A$14</definedName>
    <definedName name="onvoorziene" localSheetId="0">#REF!</definedName>
    <definedName name="onvoorziene">[2]financieel!#REF!</definedName>
    <definedName name="Onvoorziene_lasten" localSheetId="0">#REF!</definedName>
    <definedName name="Onvoorziene_lasten">[2]financieel!#REF!</definedName>
    <definedName name="Onvoorzienelasten" localSheetId="0">#REF!</definedName>
    <definedName name="Onvoorzienelasten">[2]financieel!#REF!</definedName>
    <definedName name="ooo" localSheetId="0">#REF!</definedName>
    <definedName name="ooo">[2]financieel!#REF!</definedName>
    <definedName name="overwerk_1_10">#REF!</definedName>
    <definedName name="overwerk_uren">#REF!</definedName>
    <definedName name="overwerkuren">#REF!</definedName>
    <definedName name="p">'[4]keuzevak gegevens'!$K$2:$K$13</definedName>
    <definedName name="periode_van_uitbetaling">#REF!</definedName>
    <definedName name="periodevanuitbetaling" localSheetId="0">'[3]-'!#REF!</definedName>
    <definedName name="periodevanuitbetaling">'[3]-'!#REF!</definedName>
    <definedName name="pietjepuk" localSheetId="0">'ploeg 1 rooster'!$B$2:$AI$66</definedName>
    <definedName name="ploeg">'[1]reiskosten decl.'!$AD$3:$AD$8</definedName>
    <definedName name="Print_Area" localSheetId="0">'ploeg 1 rooster'!$B$2:$AI$66</definedName>
    <definedName name="reden" localSheetId="0">#REF!</definedName>
    <definedName name="reden">#REF!</definedName>
    <definedName name="reiskosten">#REF!</definedName>
    <definedName name="rossum" localSheetId="0">#REF!</definedName>
    <definedName name="rossum">#REF!</definedName>
    <definedName name="tenbehoeve" localSheetId="0">#REF!</definedName>
    <definedName name="tenbehoeve">#REF!</definedName>
    <definedName name="van" localSheetId="0">#REF!</definedName>
    <definedName name="van">#REF!</definedName>
    <definedName name="vergadering" localSheetId="0">#REF!</definedName>
    <definedName name="vergadering">#REF!</definedName>
    <definedName name="vergoeding" localSheetId="0">#REF!</definedName>
    <definedName name="vergoeding">#REF!</definedName>
    <definedName name="wwerk" localSheetId="0">#REF!</definedName>
    <definedName name="wwer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14" i="31" l="1"/>
  <c r="AM66" i="31" l="1"/>
  <c r="AL66" i="31"/>
  <c r="AK66" i="31"/>
  <c r="AM62" i="31"/>
  <c r="AL62" i="31"/>
  <c r="AK62" i="31"/>
  <c r="AM58" i="31"/>
  <c r="AL58" i="31"/>
  <c r="AK58" i="31"/>
  <c r="AM54" i="31"/>
  <c r="AL54" i="31"/>
  <c r="AK54" i="31"/>
  <c r="AM50" i="31"/>
  <c r="AL50" i="31"/>
  <c r="AK50" i="31"/>
  <c r="AM46" i="31"/>
  <c r="AL46" i="31"/>
  <c r="AK46" i="31"/>
  <c r="AM42" i="31"/>
  <c r="AL42" i="31"/>
  <c r="AK42" i="31"/>
  <c r="AN42" i="31" s="1"/>
  <c r="AM38" i="31"/>
  <c r="AL38" i="31"/>
  <c r="AK38" i="31"/>
  <c r="AM34" i="31"/>
  <c r="AL34" i="31"/>
  <c r="AK34" i="31"/>
  <c r="AM30" i="31"/>
  <c r="AL30" i="31"/>
  <c r="AK30" i="31"/>
  <c r="AM26" i="31"/>
  <c r="AL26" i="31"/>
  <c r="AK26" i="31"/>
  <c r="AN26" i="31" s="1"/>
  <c r="AM22" i="31"/>
  <c r="AL22" i="31"/>
  <c r="AK22" i="31"/>
  <c r="D15" i="31"/>
  <c r="AN8" i="31" s="1"/>
  <c r="AD14" i="31"/>
  <c r="AB14" i="31"/>
  <c r="Z14" i="31"/>
  <c r="V14" i="31"/>
  <c r="T14" i="31"/>
  <c r="R14" i="31"/>
  <c r="P14" i="31"/>
  <c r="AN11" i="31" s="1"/>
  <c r="N14" i="31"/>
  <c r="AN6" i="31" s="1"/>
  <c r="L14" i="31"/>
  <c r="P8" i="31" s="1"/>
  <c r="J14" i="31"/>
  <c r="P7" i="31" s="1"/>
  <c r="H14" i="31"/>
  <c r="P6" i="31" s="1"/>
  <c r="F14" i="31"/>
  <c r="P5" i="31" s="1"/>
  <c r="B14" i="31"/>
  <c r="AI11" i="31"/>
  <c r="AG11" i="31"/>
  <c r="AN10" i="31"/>
  <c r="L9" i="31"/>
  <c r="L10" i="31" s="1"/>
  <c r="J9" i="31"/>
  <c r="J10" i="31" s="1"/>
  <c r="AI7" i="31"/>
  <c r="AG7" i="31"/>
  <c r="AN5" i="31"/>
  <c r="AI3" i="31"/>
  <c r="AG3" i="31"/>
  <c r="N2" i="31"/>
  <c r="L2" i="31"/>
  <c r="J2" i="31"/>
  <c r="AL19" i="31" l="1"/>
  <c r="F8" i="31" s="1"/>
  <c r="AN22" i="31"/>
  <c r="AN38" i="31"/>
  <c r="AN62" i="31"/>
  <c r="AN66" i="31"/>
  <c r="AN54" i="31"/>
  <c r="AK19" i="31"/>
  <c r="E8" i="31" s="1"/>
  <c r="AN30" i="31"/>
  <c r="AN46" i="31"/>
  <c r="AN34" i="31"/>
  <c r="AN50" i="31"/>
  <c r="AM19" i="31"/>
  <c r="G8" i="31" s="1"/>
  <c r="AN58" i="31"/>
  <c r="P4" i="31"/>
  <c r="N4" i="31"/>
  <c r="N9" i="31" s="1"/>
  <c r="N10" i="31" s="1"/>
  <c r="AN7" i="31"/>
  <c r="AN9" i="31"/>
  <c r="P3" i="31"/>
  <c r="AN3" i="31"/>
  <c r="AN2" i="31" l="1"/>
  <c r="B8" i="31" s="1"/>
  <c r="P9" i="31"/>
  <c r="P10" i="31" s="1"/>
  <c r="AN4" i="31" l="1"/>
  <c r="B10" i="31" s="1"/>
  <c r="AO3" i="31" l="1"/>
  <c r="B9"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 Schelling</author>
    <author>.</author>
  </authors>
  <commentList>
    <comment ref="J2" authorId="0" shapeId="0" xr:uid="{00000000-0006-0000-0000-000001000000}">
      <text>
        <r>
          <rPr>
            <b/>
            <sz val="9"/>
            <color indexed="81"/>
            <rFont val="Tahoma"/>
            <family val="2"/>
          </rPr>
          <t xml:space="preserve">tekort van vorig jaar.
</t>
        </r>
        <r>
          <rPr>
            <sz val="9"/>
            <color indexed="81"/>
            <rFont val="Tahoma"/>
            <family val="2"/>
          </rPr>
          <t>En vul deze in de onderstaande lijst, in tijd in
bijvoorbeeld 7:30 , (7 uur en 30 minuten)
wanneer u hiernaast een waarde invult zet er dan geen - teken voor. De waarde wordt automatisch verekend.</t>
        </r>
      </text>
    </comment>
    <comment ref="L2" authorId="0" shapeId="0" xr:uid="{00000000-0006-0000-0000-000002000000}">
      <text>
        <r>
          <rPr>
            <b/>
            <sz val="9"/>
            <color indexed="81"/>
            <rFont val="Tahoma"/>
            <family val="2"/>
          </rPr>
          <t xml:space="preserve">tegoed van vorig jaar.
(deze staan in de primetime lijst rechtsboven onder "stand")
</t>
        </r>
        <r>
          <rPr>
            <sz val="9"/>
            <color indexed="81"/>
            <rFont val="Tahoma"/>
            <family val="2"/>
          </rPr>
          <t>En vul deze in de onderstaande lijst, in tijd in
 (bijvoorbeeld 7:30) , 7 uur en 30 minuten
Is de waarde negatief, dan komt de hele waarde te staan bij "tekort"</t>
        </r>
      </text>
    </comment>
    <comment ref="N2" authorId="0" shapeId="0" xr:uid="{00000000-0006-0000-0000-000003000000}">
      <text>
        <r>
          <rPr>
            <b/>
            <sz val="9"/>
            <color indexed="81"/>
            <rFont val="Tahoma"/>
            <family val="2"/>
          </rPr>
          <t xml:space="preserve">tegoed van dit jaar.
</t>
        </r>
        <r>
          <rPr>
            <sz val="9"/>
            <color indexed="81"/>
            <rFont val="Tahoma"/>
            <family val="2"/>
          </rPr>
          <t xml:space="preserve">En vul deze in de onderstaande lijst in tijdsaanduiding in
 (bijvoorbeeld 172:30) , oftewel 23 dagen (bij vakantie verlof uren)
TvT hoeft u niet in te vullen (wordt automatisch verwerkt)
</t>
        </r>
      </text>
    </comment>
    <comment ref="P2" authorId="1" shapeId="0" xr:uid="{00000000-0006-0000-0000-000004000000}">
      <text>
        <r>
          <rPr>
            <b/>
            <sz val="9"/>
            <color indexed="81"/>
            <rFont val="Tahoma"/>
            <family val="2"/>
          </rPr>
          <t xml:space="preserve">Deze onderstaande rij kunt u vergelijken </t>
        </r>
        <r>
          <rPr>
            <sz val="9"/>
            <color indexed="81"/>
            <rFont val="Tahoma"/>
            <family val="2"/>
          </rPr>
          <t xml:space="preserve">met het huidige primetime / get systeem van de eecv
</t>
        </r>
      </text>
    </comment>
    <comment ref="S2" authorId="1" shapeId="0" xr:uid="{00000000-0006-0000-0000-000005000000}">
      <text>
        <r>
          <rPr>
            <sz val="9"/>
            <color indexed="81"/>
            <rFont val="Tahoma"/>
            <family val="2"/>
          </rPr>
          <t xml:space="preserve">
Bij Kerst en Nieuwjaar gaan de feestdagen in om 15.30 uur, de dag voorafgaande.</t>
        </r>
      </text>
    </comment>
    <comment ref="H3" authorId="0" shapeId="0" xr:uid="{00000000-0006-0000-0000-000006000000}">
      <text>
        <r>
          <rPr>
            <b/>
            <sz val="9"/>
            <color indexed="81"/>
            <rFont val="Courier New"/>
            <family val="3"/>
          </rPr>
          <t xml:space="preserve">
u heeft recht op 23 dagen / 172,30 uren,min.
Bij deze dagen / uren moet je zelf de langdurig dienstverband dagen / uren erbij optellen.
Het aantal extra vakantie dagen / uren is als volgt samengesteld:
Duur dienstverband of  Leeftijd
Bij 10 jaar dienstverband 1  dag   /  7,50 uren (totaal 180,00 uren,min.)         
Bij 20 jaar dienstverband 2  dagen / 15,00 uren (totaal 187,30 uren,min.)                
Bij 30 jaar dienstverband 3  dagen / 22,50 uren (totaal 195,00 uren,min.)                
OF
bij een leeftijd van    45 jaar  1 dag   /  7,50 uren (totaal 180,00 uren,min.)                            
                        50 jaar  2 dagen / 15,00 uren (totaal 187,30 uren,min.)
                        55 jaar  3 dagen / 22,50 uren (totaal 195,00 uren,min.)</t>
        </r>
        <r>
          <rPr>
            <b/>
            <sz val="9"/>
            <color indexed="81"/>
            <rFont val="Tahoma"/>
            <family val="2"/>
          </rPr>
          <t xml:space="preserve">
</t>
        </r>
      </text>
    </comment>
    <comment ref="S3" authorId="1" shapeId="0" xr:uid="{00000000-0006-0000-0000-000007000000}">
      <text>
        <r>
          <rPr>
            <sz val="9"/>
            <color indexed="81"/>
            <rFont val="Tahoma"/>
            <family val="2"/>
          </rPr>
          <t xml:space="preserve">
Feestdagen gaan in om 23.30 uur de dag voorafgaande
en eindigen bij aanvang van de ochtenddienst de dag
volgende op de betreffende dag
</t>
        </r>
      </text>
    </comment>
    <comment ref="AB3" authorId="1" shapeId="0" xr:uid="{00000000-0006-0000-0000-000008000000}">
      <text>
        <r>
          <rPr>
            <b/>
            <sz val="9"/>
            <color indexed="81"/>
            <rFont val="Times New Roman"/>
            <family val="1"/>
          </rPr>
          <t>.:</t>
        </r>
        <r>
          <rPr>
            <sz val="9"/>
            <color indexed="81"/>
            <rFont val="Times New Roman"/>
            <family val="1"/>
          </rPr>
          <t xml:space="preserve">
Aalten                          Geldermalsen                   Moordrecht                        Teylingen
Abcoude                      Giessenlanden                  Nederlek                             Tiel
Alblasserdam                Goedereede                      Neerijnen                            Utrecht
Albrandswaard              Gorinchem                      Nieuw-Lekkerland                Utrechtse Heuvelrug
Alphen aan den Rijn       Gouda                             Nieuwegein                         Veenendaal
Amersfoort                   Graafstroom                    Nieuwerkerk aan den IJssel   Vianen
Apeldoorn                     Harderwijk                       Nieuwkoop                         Vlaardingen
Baarn                           Hardinxveld-Giessendam    Nijkerk                               Vlist
Barendrecht                  Heerde                             Noordwijk                           Voorschoten
Barneveld                     Hellevoetsluis                    Noordwijkerhout                  Voorst
Bergambacht                Hendrik-Ido-Ambacht        Nunspeet                             Waddinxveen
Bernisse                       Hillegom                           Oegstgeest                          Wageningen
Binnenmaas                  Houten                             Oldebroek                           Wassenaar
Bodegraven                  IJsselstein                         Oostflakkee                         Werkendam
Boskoop                      Kaag en Braassem              Oud-Beijerland                     Westland
Breukelen                    Katwijk                              Ouderkerk                          Westvoorne
Brielle                         Korendijk                            Oudewater                         Wijk bij Duurstede
Brummen                    Krimpen aan den IJssel         Papendrecht                      Winterswijk
Bunnik                        Lansingerland                      Pijnacker-Nootdorp            Woerden
Bunschoten                 Leerdam                              Putten                               Woudenberg
Buren                          Leiden                                Reeuwijk                           Woudrichem
Capelle aan den IJssel    Leiderdorp                          Renswoude                       Zederik
Cromstrijen                  Leidschendam-Voorburg      Rhenen                              Zeewolde
Culemborg                   Leusden                             Ridderkerk                         Zeist
De Bilt                         Liesveld                             Rijnwoude                          Zevenhuizen-Moerkapelle
De Ronde Venen           Lingewaal                          Rijswijk                              Zoetermeer
Delft                            Lisse                                 Rotterdam                          Zoeterwoude
Den Haag                     Lochem                             Rozenburg                         Zutphen
Dirksland                     Loenen                              Scherpenzeel                      Zwijndrecht
Doetinchem                 Lopik                                 Schiedam 
Dordrecht                   Maarssen                            Schoonhoven 
Ede                             Maassluis                           Sliedrecht 
Elburg                         Middelharnis                       Soest 
Epe                             Midden-Delfland                  Spijkenisse 
Ermelo                        Montfoort                           Strijen </t>
        </r>
      </text>
    </comment>
    <comment ref="H4" authorId="0" shapeId="0" xr:uid="{00000000-0006-0000-0000-000009000000}">
      <text>
        <r>
          <rPr>
            <sz val="9"/>
            <color indexed="81"/>
            <rFont val="Tahoma"/>
            <family val="2"/>
          </rPr>
          <t xml:space="preserve">
tijd voor tijd - opgebouwd
- ga op de desbetreffende dag staan, (direkt onder de dag aanduiding)
- ( elke dag heeft 4 cellen onder elkaar, ga op de tweede staan )      
- vul hier de opgebouwde tijd in, bijvoorbeeld ( 7:30 ), als hele dag
tijd voor tijd - opname
- ga op de desbetreffende dag staan, (boven de dienst aanduiding) 
- ( elke dag heeft 4 cellen onder elkaar, ga op de derde staan )     
- vul hier de opgenomen tijd in, bijvoorbeeld ( 3:45 ) , als halve dag</t>
        </r>
      </text>
    </comment>
    <comment ref="N4" authorId="1" shapeId="0" xr:uid="{00000000-0006-0000-0000-00000A000000}">
      <text>
        <r>
          <rPr>
            <b/>
            <sz val="9"/>
            <color indexed="81"/>
            <rFont val="Tahoma"/>
            <family val="2"/>
          </rPr>
          <t xml:space="preserve">Deze cel is geblokkeerd.
</t>
        </r>
        <r>
          <rPr>
            <sz val="9"/>
            <color indexed="81"/>
            <rFont val="Tahoma"/>
            <family val="2"/>
          </rPr>
          <t>Gegevens worden automatisch uit het rooster over genomen</t>
        </r>
      </text>
    </comment>
    <comment ref="S4" authorId="1" shapeId="0" xr:uid="{00000000-0006-0000-0000-00000B000000}">
      <text>
        <r>
          <rPr>
            <sz val="9"/>
            <color indexed="81"/>
            <rFont val="Tahoma"/>
            <family val="2"/>
          </rPr>
          <t xml:space="preserve">
Feestdagen gaan in om 23.30 uur de dag voorafgaande
en eindigen bij aanvang van de ochtenddienst de dag
volgende op de betreffende dag</t>
        </r>
      </text>
    </comment>
    <comment ref="H5" authorId="0" shapeId="0" xr:uid="{00000000-0006-0000-0000-00000C000000}">
      <text>
        <r>
          <rPr>
            <b/>
            <sz val="9"/>
            <color indexed="81"/>
            <rFont val="Tahoma"/>
            <family val="2"/>
          </rPr>
          <t xml:space="preserve">
deze optie is voor de dagdienst / 2 ploegendienst
</t>
        </r>
        <r>
          <rPr>
            <sz val="9"/>
            <color indexed="81"/>
            <rFont val="Tahoma"/>
            <family val="2"/>
          </rPr>
          <t xml:space="preserve">
  9 adv dagen /  67,30 uren,min.  Voor de dagdienst
12 adv dagen /  90,00 uren,min.  voor 2 ploegendienst </t>
        </r>
      </text>
    </comment>
    <comment ref="S5" authorId="1" shapeId="0" xr:uid="{00000000-0006-0000-0000-00000D000000}">
      <text>
        <r>
          <rPr>
            <sz val="9"/>
            <color indexed="81"/>
            <rFont val="Tahoma"/>
            <family val="2"/>
          </rPr>
          <t xml:space="preserve">
Feestdagen gaan in om 23.30 uur de dag voorafgaande
en eindigen bij aanvang van de ochtenddienst de dag
volgende op de betreffende dag</t>
        </r>
      </text>
    </comment>
    <comment ref="H6" authorId="0" shapeId="0" xr:uid="{00000000-0006-0000-0000-00000E000000}">
      <text>
        <r>
          <rPr>
            <b/>
            <sz val="9"/>
            <color indexed="81"/>
            <rFont val="Courier New"/>
            <family val="3"/>
          </rPr>
          <t xml:space="preserve">
Werknemers   met geboortejaar   1950-1959  
      50 jaar   -   2 dagen /  15:00 uren,min.
      51 jaar   -   2 dagen /  15:00 uren,min.
      52 jaar   -   3 dagen /  22:30 uren,min.
      53 jaar   -   3 dagen /  22:30 uren,min.
      54 jaar   -   3 dagen /  22:30 uren,min.
      55 jaar   -   5 dagen /  37:30 uren,min.
      56 jaar   -   6 dagen /  45:00 uren,min.
      57 jaar   -   7 dagen /  52:30 uren,min.
      58 jaar   -   8 dagen /  60:00 uren,min.
      59 jaar   -   9 dagen /  67:30 uren,min.
      60 jaar   -  11 dagen /  82:30 uren,min.
vanaf 61 jaar   -  15 dagen / 112:30 uren,min. tot einde dienstverband
</t>
        </r>
        <r>
          <rPr>
            <b/>
            <sz val="9"/>
            <color indexed="81"/>
            <rFont val="Tahoma"/>
            <family val="2"/>
          </rPr>
          <t xml:space="preserve">
</t>
        </r>
        <r>
          <rPr>
            <sz val="9"/>
            <color indexed="81"/>
            <rFont val="Tahoma"/>
            <family val="2"/>
          </rPr>
          <t xml:space="preserve">
</t>
        </r>
      </text>
    </comment>
    <comment ref="S6" authorId="1" shapeId="0" xr:uid="{00000000-0006-0000-0000-00000F000000}">
      <text>
        <r>
          <rPr>
            <sz val="9"/>
            <color indexed="81"/>
            <rFont val="Tahoma"/>
            <family val="2"/>
          </rPr>
          <t xml:space="preserve">
Feestdagen gaan in om 23.30 uur de dag voorafgaande
en eindigen bij aanvang van de ochtenddienst de dag
volgende op de betreffende dag</t>
        </r>
      </text>
    </comment>
    <comment ref="H7" authorId="0" shapeId="0" xr:uid="{00000000-0006-0000-0000-000010000000}">
      <text>
        <r>
          <rPr>
            <b/>
            <sz val="9"/>
            <color indexed="81"/>
            <rFont val="Courier New"/>
            <family val="3"/>
          </rPr>
          <t xml:space="preserve">
Correctiedagen 4 dagen / 30,00 uren,min.
Aan de werknemers, werkzaam volgens het vol continuschema (5 ploegendienst), zullen per kalenderjaar vier correctiedagen of 30,00 uren,min. worden toegekend, die naar keuze van de werknemer in tijd of in geld kunnen worden opgenomen. </t>
        </r>
        <r>
          <rPr>
            <sz val="9"/>
            <color indexed="81"/>
            <rFont val="Tahoma"/>
            <family val="2"/>
          </rPr>
          <t xml:space="preserve">
== let wel op == deze dagen opmaken in dat jaar, anders ben je ze kwijt</t>
        </r>
      </text>
    </comment>
    <comment ref="S7" authorId="1" shapeId="0" xr:uid="{00000000-0006-0000-0000-000011000000}">
      <text>
        <r>
          <rPr>
            <sz val="9"/>
            <color indexed="81"/>
            <rFont val="Tahoma"/>
            <family val="2"/>
          </rPr>
          <t xml:space="preserve">
Bij Kerst en Nieuwjaar gaan de feestdagen in om 15.30 uur, de dag voorafgaande.</t>
        </r>
      </text>
    </comment>
    <comment ref="B8" authorId="1" shapeId="0" xr:uid="{00000000-0006-0000-0000-000012000000}">
      <text>
        <r>
          <rPr>
            <b/>
            <sz val="9"/>
            <color indexed="81"/>
            <rFont val="Tahoma"/>
            <family val="2"/>
          </rPr>
          <t>De feestdagen zijn er af gehaald.
Want die zijn we in principe vrij.</t>
        </r>
      </text>
    </comment>
    <comment ref="H8" authorId="0" shapeId="0" xr:uid="{00000000-0006-0000-0000-000013000000}">
      <text>
        <r>
          <rPr>
            <b/>
            <sz val="9"/>
            <color indexed="81"/>
            <rFont val="Courier New"/>
            <family val="3"/>
          </rPr>
          <t xml:space="preserve">
   bij geboortejaar - krijgt u .....levensfasedagen / uren,min.
              1960  -  7,2 dagen / 54:00 uren,min.
              1961  -  6,2 dagen / 46:30 uren,min.
              1962  -  5,4 dagen / 40:30 uren,min.
              1963  -  4,8 dagen / 36:00 uren,min.
              1964  -  4,3 dagen / 32:15 uren,min.
              1965  -  3,9 dagen / 29:15 uren,min.
              1966  -  3,6 dagen / 27:00 uren,min.
              1967  -  3,3 dagen / 24:45 uren,min.
              1968  -  3,1 dagen / 23:15 uren,min.
              1969  -  2,9 dagen / 21:45 uren,min.
              1970  -  2,7 dagen / 20:15 uren,min.
              1971  -  2,5 dagen / 18:45 uren,min.
              1972  -  2,4 dagen / 18:00 uren,min.
              1973  -  2,3 dagen / 17:15 uren,min.
              1974  -  2,2 dagen / 16:30 uren,min.
              1975  -  2,1 dagen / 15:45 uren,min.
              1976  -  2,0 dagen / 15:00 uren,min.
              1977  -  1,9 dagen / 14:15 uren,min.
              1978  -  1,8 dagen / 13:30 uren,min.
              1979  -  1,7 dagen / 12:45 uren,min.
              1980  -  1,7 dagen / 12:45 uren,min.
              1981  -  1,6 dagen / 12:00 uren,min.
              1982  -  1,5 dagen / 11:15 uren,min.
              1983  -  1,5 dagen / 11:15 uren,min.
              1984  -  1,4 dagen / 10:30 uren,min.
              1985  -  1,4 dagen / 10:30 uren,min.
              1986  -  1,4 dagen / 10:30 uren,min.
              1987  -  1,3 dagen /  9:45 uren,min.
              1988  -  1,3 dagen /  9:45 uren,min.
              1989  -  1,2 dagen /  9:00 uren,min.
              1990  -  1,2 dagen /  9:00 uren,min.
              1991  -  1,2 dagen /  9:00 uren,min.
              1992  -  1,1 dagen /  8:15 uren,min.</t>
        </r>
        <r>
          <rPr>
            <b/>
            <sz val="9"/>
            <color indexed="81"/>
            <rFont val="Tahoma"/>
            <family val="2"/>
          </rPr>
          <t xml:space="preserve">
</t>
        </r>
      </text>
    </comment>
    <comment ref="V8" authorId="1" shapeId="0" xr:uid="{00000000-0006-0000-0000-000014000000}">
      <text>
        <r>
          <rPr>
            <b/>
            <sz val="9"/>
            <color indexed="81"/>
            <rFont val="Tahoma"/>
            <family val="2"/>
          </rPr>
          <t xml:space="preserve">blz.14  cao eecv. Toepassing bij arbeid   in een vol-continusysteem. </t>
        </r>
        <r>
          <rPr>
            <sz val="9"/>
            <color indexed="81"/>
            <rFont val="Tahoma"/>
            <family val="2"/>
          </rPr>
          <t xml:space="preserve">De feestdagen  worden  geacht  in te gaan te 23.30  uur op de dag voorafgaande  aan de feestdag, en te eindigen op de dag bij de aanvang  van de ochtenddienst volgende  op de feestdag. Van 24 december  15.30 uur tot 27 december  07.30  uur en van 31 december   15.30 uur tot 2 januari 07.30  uur zal, behalve  in zeer  urgente  gevallen  na onderling  overleg,  geen  arbeid worden  verricht 
</t>
        </r>
      </text>
    </comment>
    <comment ref="B9" authorId="1" shapeId="0" xr:uid="{00000000-0006-0000-0000-000015000000}">
      <text>
        <r>
          <rPr>
            <b/>
            <sz val="9"/>
            <color indexed="81"/>
            <rFont val="Tahoma"/>
            <family val="2"/>
          </rPr>
          <t xml:space="preserve">Wanneer dit getal niet wordt weergegeven.
</t>
        </r>
        <r>
          <rPr>
            <sz val="9"/>
            <color indexed="81"/>
            <rFont val="Tahoma"/>
            <family val="2"/>
          </rPr>
          <t>Dan heeft u meer diensten gedraaid dan in uw eigen rooster</t>
        </r>
      </text>
    </comment>
    <comment ref="N14" authorId="1" shapeId="0" xr:uid="{00000000-0006-0000-0000-000016000000}">
      <text>
        <r>
          <rPr>
            <sz val="9"/>
            <color indexed="81"/>
            <rFont val="Tahoma"/>
            <family val="2"/>
          </rPr>
          <t>hier wordt het aantal keren dat u een halve dag eerder naar huis ging geteld.
Men gaat er van uit dat dit 3:45 uur (per halve dag) is.
Wanneer men afwijkt van deze 3:45 uur, dan
 kunt u het verschil bij VAKV / tekort van vorig jaar/ zelf erbij tellen.</t>
        </r>
      </text>
    </comment>
    <comment ref="P14" authorId="0" shapeId="0" xr:uid="{00000000-0006-0000-0000-000017000000}">
      <text>
        <r>
          <rPr>
            <sz val="9"/>
            <color indexed="81"/>
            <rFont val="Tahoma"/>
            <family val="2"/>
          </rPr>
          <t xml:space="preserve">hier wordt het aantal keren dat u 2 uur eerder naar huis ging geteld.
Men gaat er van uit dat dit 2:00 uur is (per keer). 
Wanneer men afwijkt van deze 2:00 uur, dan
 kunt u het verschil bij VAKV / tekort van vorig jaar/ zelf erbij tellen.
</t>
        </r>
      </text>
    </comment>
    <comment ref="V14" authorId="0" shapeId="0" xr:uid="{00000000-0006-0000-0000-000018000000}">
      <text>
        <r>
          <rPr>
            <b/>
            <sz val="9"/>
            <color indexed="81"/>
            <rFont val="Tahoma"/>
            <family val="2"/>
          </rPr>
          <t xml:space="preserve">totaal opgebouwde TvT (uren : minuten)
</t>
        </r>
        <r>
          <rPr>
            <sz val="9"/>
            <color indexed="81"/>
            <rFont val="Tahoma"/>
            <family val="2"/>
          </rPr>
          <t>- ga in het rooster onder de dag aanduiding staan.
- ( elke dag heeft 4 cellen onder elkaar, ga dus op de tweede staan )   
- vul hier de opgebouwde tijd in, bijvoorbeeld 3:45 (halve dag)
wanneer u deze cel weer verlaat, dan zal deze bij de totalen verekend worden</t>
        </r>
      </text>
    </comment>
    <comment ref="Z14" authorId="1" shapeId="0" xr:uid="{00000000-0006-0000-0000-000019000000}">
      <text>
        <r>
          <rPr>
            <sz val="9"/>
            <color indexed="81"/>
            <rFont val="Tahoma"/>
            <family val="2"/>
          </rPr>
          <t>Heeft u op een feestdag gewerkt , 
dan zet ( drukt ) u op die desbetreffende dag
toets -F-
overwerk vergoeding op een feestdag ( Art.23 )</t>
        </r>
      </text>
    </comment>
    <comment ref="AB14" authorId="0" shapeId="0" xr:uid="{00000000-0006-0000-0000-00001A000000}">
      <text>
        <r>
          <rPr>
            <sz val="9"/>
            <color indexed="81"/>
            <rFont val="Tahoma"/>
            <family val="2"/>
          </rPr>
          <t>- overwerk percentage 1,3 % op alle roostervrije dagen,
(behalve op zaterdag en zondagnacht)
 Art-23</t>
        </r>
      </text>
    </comment>
    <comment ref="AD14" authorId="0" shapeId="0" xr:uid="{00000000-0006-0000-0000-00001B000000}">
      <text>
        <r>
          <rPr>
            <sz val="9"/>
            <color indexed="81"/>
            <rFont val="Tahoma"/>
            <family val="2"/>
          </rPr>
          <t>overwerk percentage 1,4 % op roostervrije zaterdag- en zondagnachten.
Art.23</t>
        </r>
      </text>
    </comment>
    <comment ref="D15" authorId="0" shapeId="0" xr:uid="{00000000-0006-0000-0000-00001C000000}">
      <text>
        <r>
          <rPr>
            <b/>
            <sz val="9"/>
            <color indexed="81"/>
            <rFont val="Tahoma"/>
            <family val="2"/>
          </rPr>
          <t xml:space="preserve">totaal opgenomen TvT   (uren : minuten)
</t>
        </r>
        <r>
          <rPr>
            <sz val="9"/>
            <color indexed="81"/>
            <rFont val="Tahoma"/>
            <family val="2"/>
          </rPr>
          <t>- ga in het rooster boven de desbetreffende dienst staan.
- ( elke dag heeft 4 cellen onder elkaar, ga dus op de derde staan )   
- vul hier de opgenomen tijd in, bijvoorbeeld 3:45 (halve dag)
wanneer u deze cel weer verlaat, dan zal deze bij de totalen verekend worden</t>
        </r>
      </text>
    </comment>
  </commentList>
</comments>
</file>

<file path=xl/sharedStrings.xml><?xml version="1.0" encoding="utf-8"?>
<sst xmlns="http://schemas.openxmlformats.org/spreadsheetml/2006/main" count="796" uniqueCount="120">
  <si>
    <t>n</t>
  </si>
  <si>
    <t>o</t>
  </si>
  <si>
    <t>m</t>
  </si>
  <si>
    <t>December</t>
  </si>
  <si>
    <t>zo</t>
  </si>
  <si>
    <t>za</t>
  </si>
  <si>
    <t>vr</t>
  </si>
  <si>
    <t>do</t>
  </si>
  <si>
    <t>wo</t>
  </si>
  <si>
    <t>di</t>
  </si>
  <si>
    <t>ma</t>
  </si>
  <si>
    <t>November</t>
  </si>
  <si>
    <t>Oktober</t>
  </si>
  <si>
    <t>September</t>
  </si>
  <si>
    <t>Augustus</t>
  </si>
  <si>
    <t>Juli</t>
  </si>
  <si>
    <t>Juni</t>
  </si>
  <si>
    <t>Mei</t>
  </si>
  <si>
    <t>April</t>
  </si>
  <si>
    <t>Maart</t>
  </si>
  <si>
    <t>Februari</t>
  </si>
  <si>
    <t>Januari</t>
  </si>
  <si>
    <t>feestdag</t>
  </si>
  <si>
    <t>overwerk</t>
  </si>
  <si>
    <t>Ziek</t>
  </si>
  <si>
    <t>CorDa</t>
  </si>
  <si>
    <t>90prD</t>
  </si>
  <si>
    <t>ADV</t>
  </si>
  <si>
    <t>TvT</t>
  </si>
  <si>
    <t>VAKV</t>
  </si>
  <si>
    <t xml:space="preserve"> </t>
  </si>
  <si>
    <t>dagen</t>
  </si>
  <si>
    <t>diensten totaal</t>
  </si>
  <si>
    <t>diensten niet gewerkt</t>
  </si>
  <si>
    <t>diensten gewerkt</t>
  </si>
  <si>
    <t>halve dagen</t>
  </si>
  <si>
    <t>tvt opgenomen</t>
  </si>
  <si>
    <t>extra gewerkt</t>
  </si>
  <si>
    <t>extra gewerkt in tvt</t>
  </si>
  <si>
    <t>LevDa</t>
  </si>
  <si>
    <t>Dagen</t>
  </si>
  <si>
    <t>opgenomen</t>
  </si>
  <si>
    <t>opgebouwd</t>
  </si>
  <si>
    <r>
      <t>toets -</t>
    </r>
    <r>
      <rPr>
        <b/>
        <sz val="7"/>
        <rFont val="Arial"/>
        <family val="2"/>
      </rPr>
      <t>H</t>
    </r>
    <r>
      <rPr>
        <sz val="7"/>
        <rFont val="Arial"/>
        <family val="2"/>
      </rPr>
      <t>-</t>
    </r>
  </si>
  <si>
    <r>
      <t>toets -</t>
    </r>
    <r>
      <rPr>
        <b/>
        <sz val="7"/>
        <rFont val="Arial"/>
        <family val="2"/>
      </rPr>
      <t>R</t>
    </r>
    <r>
      <rPr>
        <sz val="7"/>
        <rFont val="Arial"/>
        <family val="2"/>
      </rPr>
      <t>-</t>
    </r>
  </si>
  <si>
    <r>
      <t>toets -</t>
    </r>
    <r>
      <rPr>
        <b/>
        <sz val="7"/>
        <rFont val="Arial"/>
        <family val="2"/>
      </rPr>
      <t>A</t>
    </r>
    <r>
      <rPr>
        <sz val="7"/>
        <rFont val="Arial"/>
        <family val="2"/>
      </rPr>
      <t>-</t>
    </r>
  </si>
  <si>
    <r>
      <t>toets -</t>
    </r>
    <r>
      <rPr>
        <b/>
        <sz val="7"/>
        <rFont val="Arial"/>
        <family val="2"/>
      </rPr>
      <t>C</t>
    </r>
    <r>
      <rPr>
        <sz val="7"/>
        <rFont val="Arial"/>
        <family val="2"/>
      </rPr>
      <t>-</t>
    </r>
  </si>
  <si>
    <r>
      <t>toets -</t>
    </r>
    <r>
      <rPr>
        <b/>
        <sz val="7"/>
        <rFont val="Arial"/>
        <family val="2"/>
      </rPr>
      <t>Z</t>
    </r>
    <r>
      <rPr>
        <sz val="7"/>
        <rFont val="Arial"/>
        <family val="2"/>
      </rPr>
      <t>-</t>
    </r>
  </si>
  <si>
    <r>
      <t>toets -</t>
    </r>
    <r>
      <rPr>
        <b/>
        <sz val="7"/>
        <rFont val="Arial"/>
        <family val="2"/>
      </rPr>
      <t>B</t>
    </r>
    <r>
      <rPr>
        <sz val="7"/>
        <rFont val="Arial"/>
        <family val="2"/>
      </rPr>
      <t>-</t>
    </r>
  </si>
  <si>
    <r>
      <t>toets -</t>
    </r>
    <r>
      <rPr>
        <b/>
        <sz val="7"/>
        <rFont val="Arial"/>
        <family val="2"/>
      </rPr>
      <t>X</t>
    </r>
    <r>
      <rPr>
        <sz val="7"/>
        <rFont val="Arial"/>
        <family val="2"/>
      </rPr>
      <t>-</t>
    </r>
  </si>
  <si>
    <r>
      <t>toets -</t>
    </r>
    <r>
      <rPr>
        <b/>
        <sz val="7"/>
        <rFont val="Arial"/>
        <family val="2"/>
      </rPr>
      <t>U</t>
    </r>
    <r>
      <rPr>
        <sz val="7"/>
        <rFont val="Arial"/>
        <family val="2"/>
      </rPr>
      <t>-</t>
    </r>
  </si>
  <si>
    <r>
      <t>toets -</t>
    </r>
    <r>
      <rPr>
        <b/>
        <sz val="7"/>
        <rFont val="Arial"/>
        <family val="2"/>
      </rPr>
      <t>T</t>
    </r>
    <r>
      <rPr>
        <sz val="7"/>
        <rFont val="Arial"/>
        <family val="2"/>
      </rPr>
      <t>-</t>
    </r>
  </si>
  <si>
    <r>
      <t>toets -</t>
    </r>
    <r>
      <rPr>
        <b/>
        <sz val="7"/>
        <rFont val="Arial"/>
        <family val="2"/>
      </rPr>
      <t>F</t>
    </r>
    <r>
      <rPr>
        <sz val="7"/>
        <rFont val="Arial"/>
        <family val="2"/>
      </rPr>
      <t>-</t>
    </r>
  </si>
  <si>
    <r>
      <t>toets -</t>
    </r>
    <r>
      <rPr>
        <b/>
        <sz val="7"/>
        <rFont val="Arial"/>
        <family val="2"/>
      </rPr>
      <t>K</t>
    </r>
    <r>
      <rPr>
        <sz val="7"/>
        <rFont val="Arial"/>
        <family val="2"/>
      </rPr>
      <t>-</t>
    </r>
  </si>
  <si>
    <t>nacht</t>
  </si>
  <si>
    <t>middag</t>
  </si>
  <si>
    <t>ochtend</t>
  </si>
  <si>
    <t>totaal</t>
  </si>
  <si>
    <t>u:min</t>
  </si>
  <si>
    <t>in tijd</t>
  </si>
  <si>
    <t>diensten</t>
  </si>
  <si>
    <r>
      <t>toets -</t>
    </r>
    <r>
      <rPr>
        <b/>
        <sz val="7"/>
        <rFont val="Arial"/>
        <family val="2"/>
      </rPr>
      <t>L</t>
    </r>
    <r>
      <rPr>
        <sz val="7"/>
        <rFont val="Arial"/>
        <family val="2"/>
      </rPr>
      <t>-</t>
    </r>
  </si>
  <si>
    <t>tvt opgebouwd</t>
  </si>
  <si>
    <t>(dagen)</t>
  </si>
  <si>
    <r>
      <t xml:space="preserve">toets </t>
    </r>
    <r>
      <rPr>
        <b/>
        <sz val="7"/>
        <rFont val="Arial"/>
        <family val="2"/>
      </rPr>
      <t>-V-</t>
    </r>
  </si>
  <si>
    <t>op dienst</t>
  </si>
  <si>
    <t>Bijzonder</t>
  </si>
  <si>
    <t>verlof</t>
  </si>
  <si>
    <t>Halve</t>
  </si>
  <si>
    <t>Saldi</t>
  </si>
  <si>
    <t>feestdagen vrij</t>
  </si>
  <si>
    <t>2 uur vakv</t>
  </si>
  <si>
    <t>2 uur</t>
  </si>
  <si>
    <t>Feestdagen</t>
  </si>
  <si>
    <t>za-zo nacht</t>
  </si>
  <si>
    <r>
      <t>toets -</t>
    </r>
    <r>
      <rPr>
        <b/>
        <sz val="7"/>
        <rFont val="Arial"/>
        <family val="2"/>
      </rPr>
      <t>D</t>
    </r>
    <r>
      <rPr>
        <sz val="7"/>
        <rFont val="Arial"/>
        <family val="2"/>
      </rPr>
      <t>-</t>
    </r>
  </si>
  <si>
    <t>Nieuwjaarsdag 1 januari</t>
  </si>
  <si>
    <t>Koningsdag 27 april</t>
  </si>
  <si>
    <t>Pasen 21 - 22 april</t>
  </si>
  <si>
    <t>Hemelvaartsdag 30 mei</t>
  </si>
  <si>
    <t>Pinksteren 9 -10 juni</t>
  </si>
  <si>
    <t>…</t>
  </si>
  <si>
    <t>De minister van onderwijs</t>
  </si>
  <si>
    <t>bepaalt de zomervakantie.</t>
  </si>
  <si>
    <t>De data voor alle andere</t>
  </si>
  <si>
    <r>
      <t>toets -</t>
    </r>
    <r>
      <rPr>
        <b/>
        <sz val="7"/>
        <rFont val="Arial"/>
        <family val="2"/>
      </rPr>
      <t>W</t>
    </r>
    <r>
      <rPr>
        <sz val="7"/>
        <rFont val="Arial"/>
        <family val="2"/>
      </rPr>
      <t>-</t>
    </r>
  </si>
  <si>
    <r>
      <t>toets -</t>
    </r>
    <r>
      <rPr>
        <b/>
        <sz val="7"/>
        <rFont val="Arial"/>
        <family val="2"/>
      </rPr>
      <t>S</t>
    </r>
    <r>
      <rPr>
        <sz val="7"/>
        <rFont val="Arial"/>
        <family val="2"/>
      </rPr>
      <t>-</t>
    </r>
  </si>
  <si>
    <t>Ploeg 1</t>
  </si>
  <si>
    <t>vakantie`s zijn niet verplicht,</t>
  </si>
  <si>
    <t>Zo-Wint.tijd 31-3 &amp; 27-10</t>
  </si>
  <si>
    <t>scholen bepalen deze zelf.</t>
  </si>
  <si>
    <t>Voor deze data worden wel</t>
  </si>
  <si>
    <t>adviezen gegeven.</t>
  </si>
  <si>
    <r>
      <t>toets -</t>
    </r>
    <r>
      <rPr>
        <b/>
        <sz val="7"/>
        <rFont val="Arial"/>
        <family val="2"/>
      </rPr>
      <t>i</t>
    </r>
    <r>
      <rPr>
        <sz val="7"/>
        <rFont val="Arial"/>
        <family val="2"/>
      </rPr>
      <t>-</t>
    </r>
  </si>
  <si>
    <r>
      <t>toets -</t>
    </r>
    <r>
      <rPr>
        <b/>
        <sz val="7"/>
        <rFont val="Arial"/>
        <family val="2"/>
      </rPr>
      <t>E</t>
    </r>
    <r>
      <rPr>
        <sz val="7"/>
        <rFont val="Arial"/>
        <family val="2"/>
      </rPr>
      <t>-</t>
    </r>
  </si>
  <si>
    <t>Plaatselijk of regionaal kan</t>
  </si>
  <si>
    <t>Kerstmis 25 - 26 dec.</t>
  </si>
  <si>
    <t>men hiervan afwijken.</t>
  </si>
  <si>
    <t>Vakantie's</t>
  </si>
  <si>
    <t>Kerst t/m 6 januari</t>
  </si>
  <si>
    <t>Voorjaars 23-2  t/m 3-3</t>
  </si>
  <si>
    <t>Mei 27-4  t/m 5-5</t>
  </si>
  <si>
    <t>Zomer 20-7  t/m 1-9</t>
  </si>
  <si>
    <t>Herfst 19-10  t/m 27-10</t>
  </si>
  <si>
    <t>Kerst vanaf 21-12</t>
  </si>
  <si>
    <t>v</t>
  </si>
  <si>
    <t>diensten werken</t>
  </si>
  <si>
    <t>diensten niet werken</t>
  </si>
  <si>
    <t>f</t>
  </si>
  <si>
    <t>regio Midden</t>
  </si>
  <si>
    <t>i</t>
  </si>
  <si>
    <t>vergadering</t>
  </si>
  <si>
    <t>b</t>
  </si>
  <si>
    <t>Datum :</t>
  </si>
  <si>
    <t>z</t>
  </si>
  <si>
    <t>Pietje puk</t>
  </si>
  <si>
    <t>24:61</t>
  </si>
  <si>
    <t>hier heb ik 24:61 ingevuld . Dat zou ik graag zien dat deze ook gecorrigeerd wordt naar 25:01</t>
  </si>
  <si>
    <t>als je hier 10:66 invuld dan wordt die tijd gecorrigeerd , probeer maar !</t>
  </si>
  <si>
    <t>hier heb ik 24:59 ingevuld . Tot deze tijd gaat het goed , wanneer deze waarde groter word corrigeerd hij niet meer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</si>
</sst>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0_ ;[Red]\-0.00\ "/>
    <numFmt numFmtId="165" formatCode="0.0"/>
    <numFmt numFmtId="166" formatCode="0.0%"/>
    <numFmt numFmtId="167" formatCode="_-&quot;fl. &quot;\ * 0.00_-;_-&quot;fl. &quot;\ * 0.00\-;_-&quot;fl. &quot;\ * &quot;-&quot;??_-;_-@_-"/>
    <numFmt numFmtId="168" formatCode="[h]:mm"/>
    <numFmt numFmtId="169" formatCode="h:mm;@"/>
    <numFmt numFmtId="170" formatCode="0.0_ ;\-0.0\ "/>
    <numFmt numFmtId="171" formatCode="[$-413]d/mmm;@"/>
    <numFmt numFmtId="172" formatCode="d\ mmmm"/>
    <numFmt numFmtId="173" formatCode="[hh]:mm"/>
  </numFmts>
  <fonts count="64" x14ac:knownFonts="1">
    <font>
      <sz val="11"/>
      <color theme="1"/>
      <name val="Calibri"/>
      <family val="2"/>
      <scheme val="minor"/>
    </font>
    <font>
      <sz val="10"/>
      <name val="Arial"/>
      <family val="2"/>
    </font>
    <font>
      <sz val="6"/>
      <name val="Arial"/>
      <family val="2"/>
    </font>
    <font>
      <sz val="8"/>
      <color theme="1"/>
      <name val="Calibri"/>
      <family val="2"/>
      <scheme val="minor"/>
    </font>
    <font>
      <sz val="8"/>
      <name val="Arial"/>
      <family val="2"/>
    </font>
    <font>
      <sz val="8"/>
      <color indexed="9"/>
      <name val="Arial"/>
      <family val="2"/>
    </font>
    <font>
      <sz val="7"/>
      <name val="Arial"/>
      <family val="2"/>
    </font>
    <font>
      <sz val="10"/>
      <name val="Tahoma"/>
      <family val="2"/>
    </font>
    <font>
      <sz val="10"/>
      <name val="Arial"/>
      <family val="2"/>
    </font>
    <font>
      <sz val="9"/>
      <name val="Arial"/>
      <family val="2"/>
    </font>
    <font>
      <b/>
      <sz val="10"/>
      <name val="Arial"/>
      <family val="2"/>
    </font>
    <font>
      <sz val="10"/>
      <color theme="0"/>
      <name val="Arial"/>
      <family val="2"/>
    </font>
    <font>
      <sz val="6"/>
      <name val="Tahoma"/>
      <family val="2"/>
    </font>
    <font>
      <b/>
      <sz val="7"/>
      <name val="Arial"/>
      <family val="2"/>
    </font>
    <font>
      <b/>
      <sz val="9"/>
      <color indexed="81"/>
      <name val="Tahoma"/>
      <family val="2"/>
    </font>
    <font>
      <sz val="9"/>
      <color indexed="81"/>
      <name val="Tahoma"/>
      <family val="2"/>
    </font>
    <font>
      <b/>
      <sz val="9"/>
      <color indexed="81"/>
      <name val="Courier New"/>
      <family val="3"/>
    </font>
    <font>
      <sz val="11"/>
      <name val="Arial"/>
      <family val="2"/>
    </font>
    <font>
      <b/>
      <sz val="8"/>
      <name val="Arial"/>
      <family val="2"/>
    </font>
    <font>
      <b/>
      <sz val="9"/>
      <name val="Arial"/>
      <family val="2"/>
    </font>
    <font>
      <b/>
      <sz val="8"/>
      <color theme="0"/>
      <name val="Arial"/>
      <family val="2"/>
    </font>
    <font>
      <b/>
      <sz val="11"/>
      <color theme="1"/>
      <name val="Calibri"/>
      <family val="2"/>
      <scheme val="minor"/>
    </font>
    <font>
      <sz val="10"/>
      <name val="Arial"/>
      <family val="2"/>
    </font>
    <font>
      <sz val="6.5"/>
      <color theme="0"/>
      <name val="Arial"/>
      <family val="2"/>
    </font>
    <font>
      <sz val="7.5"/>
      <name val="Arial"/>
      <family val="2"/>
    </font>
    <font>
      <sz val="6.5"/>
      <name val="Arial"/>
      <family val="2"/>
    </font>
    <font>
      <sz val="6.5"/>
      <color theme="1"/>
      <name val="Arial"/>
      <family val="2"/>
    </font>
    <font>
      <b/>
      <sz val="11"/>
      <name val="Arial"/>
      <family val="2"/>
    </font>
    <font>
      <sz val="11"/>
      <color theme="0"/>
      <name val="Calibri"/>
      <family val="2"/>
      <scheme val="minor"/>
    </font>
    <font>
      <sz val="10"/>
      <name val="Arial"/>
      <family val="2"/>
    </font>
    <font>
      <sz val="7"/>
      <color theme="1"/>
      <name val="Arial"/>
      <family val="2"/>
    </font>
    <font>
      <b/>
      <sz val="12"/>
      <name val="Arial"/>
      <family val="2"/>
    </font>
    <font>
      <sz val="12"/>
      <name val="Calibri"/>
      <family val="2"/>
      <scheme val="minor"/>
    </font>
    <font>
      <sz val="9"/>
      <color theme="0"/>
      <name val="Arial"/>
      <family val="2"/>
    </font>
    <font>
      <sz val="5"/>
      <name val="Arial"/>
      <family val="2"/>
    </font>
    <font>
      <b/>
      <sz val="15"/>
      <name val="Arial"/>
      <family val="2"/>
    </font>
    <font>
      <b/>
      <sz val="11"/>
      <name val="Calibri"/>
      <family val="2"/>
      <scheme val="minor"/>
    </font>
    <font>
      <b/>
      <sz val="20"/>
      <name val="Arial"/>
      <family val="2"/>
    </font>
    <font>
      <sz val="10"/>
      <name val="Arial"/>
      <family val="2"/>
    </font>
    <font>
      <b/>
      <sz val="9"/>
      <color theme="1"/>
      <name val="Arial"/>
      <family val="2"/>
    </font>
    <font>
      <sz val="9"/>
      <color theme="1"/>
      <name val="Calibri"/>
      <family val="2"/>
      <scheme val="minor"/>
    </font>
    <font>
      <sz val="8"/>
      <name val="Calibri"/>
      <family val="2"/>
      <scheme val="minor"/>
    </font>
    <font>
      <sz val="9"/>
      <color theme="0"/>
      <name val="Calibri"/>
      <family val="2"/>
      <scheme val="minor"/>
    </font>
    <font>
      <sz val="7"/>
      <color theme="1"/>
      <name val="Calibri"/>
      <family val="2"/>
      <scheme val="minor"/>
    </font>
    <font>
      <sz val="7"/>
      <color theme="9" tint="-0.499984740745262"/>
      <name val="Arial"/>
      <family val="2"/>
    </font>
    <font>
      <sz val="7"/>
      <color theme="0"/>
      <name val="Arial"/>
      <family val="2"/>
    </font>
    <font>
      <b/>
      <sz val="6.5"/>
      <color theme="0"/>
      <name val="Arial"/>
      <family val="2"/>
    </font>
    <font>
      <b/>
      <sz val="6.5"/>
      <name val="Arial"/>
      <family val="2"/>
    </font>
    <font>
      <b/>
      <sz val="7"/>
      <color theme="0"/>
      <name val="Arial"/>
      <family val="2"/>
    </font>
    <font>
      <b/>
      <sz val="7"/>
      <color theme="0"/>
      <name val="Calibri"/>
      <family val="2"/>
      <scheme val="minor"/>
    </font>
    <font>
      <sz val="10"/>
      <name val="Arial"/>
      <family val="2"/>
    </font>
    <font>
      <sz val="8"/>
      <name val="Calibri"/>
      <family val="2"/>
    </font>
    <font>
      <sz val="8"/>
      <color theme="1"/>
      <name val="Calibri"/>
      <family val="2"/>
    </font>
    <font>
      <b/>
      <sz val="13"/>
      <name val="Calibri"/>
      <family val="2"/>
      <scheme val="minor"/>
    </font>
    <font>
      <sz val="13"/>
      <color theme="1"/>
      <name val="Calibri"/>
      <family val="2"/>
      <scheme val="minor"/>
    </font>
    <font>
      <b/>
      <sz val="9"/>
      <color theme="1"/>
      <name val="Calibri"/>
      <family val="2"/>
      <scheme val="minor"/>
    </font>
    <font>
      <sz val="11"/>
      <color theme="1"/>
      <name val="Calibri"/>
      <family val="2"/>
      <scheme val="minor"/>
    </font>
    <font>
      <sz val="10"/>
      <name val="Arial"/>
      <family val="2"/>
    </font>
    <font>
      <b/>
      <sz val="10"/>
      <color theme="1"/>
      <name val="Calibri"/>
      <family val="2"/>
    </font>
    <font>
      <b/>
      <sz val="9"/>
      <color indexed="81"/>
      <name val="Times New Roman"/>
      <family val="1"/>
    </font>
    <font>
      <sz val="9"/>
      <color indexed="81"/>
      <name val="Times New Roman"/>
      <family val="1"/>
    </font>
    <font>
      <sz val="10"/>
      <name val="Arial"/>
    </font>
    <font>
      <b/>
      <u/>
      <sz val="9"/>
      <name val="Arial"/>
      <family val="2"/>
    </font>
    <font>
      <b/>
      <sz val="8"/>
      <color theme="0"/>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0"/>
        <bgColor auto="1"/>
      </patternFill>
    </fill>
    <fill>
      <patternFill patternType="solid">
        <fgColor indexed="9"/>
        <bgColor indexed="64"/>
      </patternFill>
    </fill>
    <fill>
      <patternFill patternType="solid">
        <fgColor theme="0" tint="-0.14999847407452621"/>
        <bgColor indexed="64"/>
      </patternFill>
    </fill>
    <fill>
      <patternFill patternType="lightUp">
        <bgColor theme="0"/>
      </patternFill>
    </fill>
    <fill>
      <patternFill patternType="solid">
        <fgColor rgb="FFCC66FF"/>
        <bgColor indexed="64"/>
      </patternFill>
    </fill>
    <fill>
      <patternFill patternType="solid">
        <fgColor indexed="10"/>
        <bgColor indexed="64"/>
      </patternFill>
    </fill>
    <fill>
      <patternFill patternType="solid">
        <fgColor rgb="FF00DE00"/>
        <bgColor indexed="64"/>
      </patternFill>
    </fill>
    <fill>
      <patternFill patternType="solid">
        <fgColor rgb="FFFFFF00"/>
        <bgColor indexed="64"/>
      </patternFill>
    </fill>
    <fill>
      <patternFill patternType="solid">
        <fgColor theme="2" tint="-0.249977111117893"/>
        <bgColor indexed="64"/>
      </patternFill>
    </fill>
    <fill>
      <patternFill patternType="solid">
        <fgColor rgb="FF00FF00"/>
        <bgColor indexed="64"/>
      </patternFill>
    </fill>
    <fill>
      <patternFill patternType="solid">
        <fgColor rgb="FFFF0000"/>
        <bgColor indexed="64"/>
      </patternFill>
    </fill>
    <fill>
      <patternFill patternType="solid">
        <fgColor rgb="FFFFCCFF"/>
        <bgColor indexed="64"/>
      </patternFill>
    </fill>
    <fill>
      <patternFill patternType="solid">
        <fgColor theme="4" tint="0.39997558519241921"/>
        <bgColor indexed="64"/>
      </patternFill>
    </fill>
    <fill>
      <gradientFill type="path" left="0.5" right="0.5" top="0.5" bottom="0.5">
        <stop position="0">
          <color theme="0"/>
        </stop>
        <stop position="1">
          <color rgb="FFCC66FF"/>
        </stop>
      </gradientFill>
    </fill>
    <fill>
      <gradientFill type="path" left="0.5" right="0.5" top="0.5" bottom="0.5">
        <stop position="0">
          <color rgb="FFCC66FF"/>
        </stop>
        <stop position="1">
          <color theme="0"/>
        </stop>
      </gradientFill>
    </fill>
    <fill>
      <patternFill patternType="solid">
        <fgColor rgb="FFCC99FF"/>
        <bgColor indexed="64"/>
      </patternFill>
    </fill>
    <fill>
      <patternFill patternType="solid">
        <fgColor rgb="FF00FFFF"/>
        <bgColor indexed="64"/>
      </patternFill>
    </fill>
    <fill>
      <gradientFill type="path" left="0.5" right="0.5" top="0.5" bottom="0.5">
        <stop position="0">
          <color theme="0"/>
        </stop>
        <stop position="1">
          <color theme="9" tint="-0.25098422193060094"/>
        </stop>
      </gradientFill>
    </fill>
    <fill>
      <gradientFill type="path" left="0.5" right="0.5" top="0.5" bottom="0.5">
        <stop position="0">
          <color theme="0"/>
        </stop>
        <stop position="1">
          <color theme="7" tint="-0.25098422193060094"/>
        </stop>
      </gradientFill>
    </fill>
    <fill>
      <gradientFill type="path" left="0.5" right="0.5" top="0.5" bottom="0.5">
        <stop position="0">
          <color rgb="FF00B0F0"/>
        </stop>
        <stop position="1">
          <color theme="0"/>
        </stop>
      </gradientFill>
    </fill>
    <fill>
      <gradientFill type="path" left="0.5" right="0.5" top="0.5" bottom="0.5">
        <stop position="0">
          <color theme="0"/>
        </stop>
        <stop position="1">
          <color theme="1" tint="0.25098422193060094"/>
        </stop>
      </gradientFill>
    </fill>
    <fill>
      <gradientFill type="path" left="0.5" right="0.5" top="0.5" bottom="0.5">
        <stop position="0">
          <color theme="0"/>
        </stop>
        <stop position="1">
          <color rgb="FFFFFF00"/>
        </stop>
      </gradientFill>
    </fill>
    <fill>
      <gradientFill type="path" left="0.5" right="0.5" top="0.5" bottom="0.5">
        <stop position="0">
          <color rgb="FFFF0000"/>
        </stop>
        <stop position="1">
          <color rgb="FFFFFF00"/>
        </stop>
      </gradientFill>
    </fill>
  </fills>
  <borders count="73">
    <border>
      <left/>
      <right/>
      <top/>
      <bottom/>
      <diagonal/>
    </border>
    <border>
      <left style="hair">
        <color auto="1"/>
      </left>
      <right/>
      <top style="hair">
        <color auto="1"/>
      </top>
      <bottom/>
      <diagonal/>
    </border>
    <border>
      <left/>
      <right style="hair">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auto="1"/>
      </right>
      <top style="hair">
        <color auto="1"/>
      </top>
      <bottom style="hair">
        <color auto="1"/>
      </bottom>
      <diagonal/>
    </border>
    <border>
      <left style="thin">
        <color indexed="64"/>
      </left>
      <right style="thin">
        <color indexed="64"/>
      </right>
      <top/>
      <bottom/>
      <diagonal/>
    </border>
    <border>
      <left/>
      <right style="thick">
        <color indexed="64"/>
      </right>
      <top/>
      <bottom/>
      <diagonal/>
    </border>
    <border>
      <left style="thin">
        <color indexed="64"/>
      </left>
      <right/>
      <top/>
      <bottom/>
      <diagonal/>
    </border>
    <border>
      <left/>
      <right/>
      <top style="hair">
        <color indexed="64"/>
      </top>
      <bottom/>
      <diagonal/>
    </border>
    <border>
      <left style="thin">
        <color indexed="64"/>
      </left>
      <right style="thin">
        <color indexed="64"/>
      </right>
      <top style="thin">
        <color indexed="64"/>
      </top>
      <bottom/>
      <diagonal/>
    </border>
    <border>
      <left/>
      <right style="thick">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hair">
        <color indexed="64"/>
      </bottom>
      <diagonal/>
    </border>
    <border>
      <left style="hair">
        <color indexed="64"/>
      </left>
      <right/>
      <top/>
      <bottom style="hair">
        <color indexed="64"/>
      </bottom>
      <diagonal/>
    </border>
    <border>
      <left/>
      <right style="thick">
        <color auto="1"/>
      </right>
      <top style="thick">
        <color auto="1"/>
      </top>
      <bottom/>
      <diagonal/>
    </border>
    <border>
      <left/>
      <right/>
      <top style="thick">
        <color auto="1"/>
      </top>
      <bottom/>
      <diagonal/>
    </border>
    <border>
      <left style="thin">
        <color indexed="64"/>
      </left>
      <right/>
      <top style="thick">
        <color auto="1"/>
      </top>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auto="1"/>
      </right>
      <top style="thick">
        <color auto="1"/>
      </top>
      <bottom style="thick">
        <color auto="1"/>
      </bottom>
      <diagonal/>
    </border>
    <border>
      <left/>
      <right/>
      <top style="thick">
        <color indexed="64"/>
      </top>
      <bottom style="thick">
        <color indexed="64"/>
      </bottom>
      <diagonal/>
    </border>
    <border>
      <left style="thick">
        <color auto="1"/>
      </left>
      <right/>
      <top style="thick">
        <color auto="1"/>
      </top>
      <bottom style="thick">
        <color auto="1"/>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style="thin">
        <color indexed="64"/>
      </left>
      <right style="thin">
        <color indexed="64"/>
      </right>
      <top style="thin">
        <color indexed="64"/>
      </top>
      <bottom style="dotted">
        <color theme="4" tint="0.39994506668294322"/>
      </bottom>
      <diagonal/>
    </border>
    <border>
      <left style="thin">
        <color indexed="64"/>
      </left>
      <right style="thin">
        <color indexed="64"/>
      </right>
      <top style="dotted">
        <color theme="4" tint="0.39994506668294322"/>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style="thin">
        <color indexed="64"/>
      </right>
      <top style="dotted">
        <color theme="0" tint="-0.14996795556505021"/>
      </top>
      <bottom style="dotted">
        <color theme="0" tint="-0.14996795556505021"/>
      </bottom>
      <diagonal/>
    </border>
    <border>
      <left style="thin">
        <color indexed="64"/>
      </left>
      <right/>
      <top style="dotted">
        <color theme="0" tint="-0.14996795556505021"/>
      </top>
      <bottom style="dotted">
        <color theme="0" tint="-0.14996795556505021"/>
      </bottom>
      <diagonal/>
    </border>
    <border>
      <left/>
      <right style="thin">
        <color indexed="64"/>
      </right>
      <top style="thick">
        <color indexed="64"/>
      </top>
      <bottom/>
      <diagonal/>
    </border>
    <border>
      <left/>
      <right style="thin">
        <color indexed="64"/>
      </right>
      <top style="dotted">
        <color theme="0" tint="-0.14996795556505021"/>
      </top>
      <bottom style="dotted">
        <color theme="0" tint="-0.14996795556505021"/>
      </bottom>
      <diagonal/>
    </border>
    <border>
      <left style="thin">
        <color indexed="64"/>
      </left>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double">
        <color theme="0"/>
      </left>
      <right/>
      <top style="double">
        <color theme="0"/>
      </top>
      <bottom/>
      <diagonal/>
    </border>
    <border>
      <left/>
      <right/>
      <top style="double">
        <color theme="0"/>
      </top>
      <bottom/>
      <diagonal/>
    </border>
    <border>
      <left/>
      <right style="double">
        <color theme="0"/>
      </right>
      <top style="double">
        <color theme="0"/>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s>
  <cellStyleXfs count="16">
    <xf numFmtId="0" fontId="0" fillId="0" borderId="0"/>
    <xf numFmtId="0" fontId="1" fillId="0" borderId="0"/>
    <xf numFmtId="0" fontId="8" fillId="0" borderId="0"/>
    <xf numFmtId="0" fontId="1" fillId="0" borderId="0"/>
    <xf numFmtId="167" fontId="1" fillId="0" borderId="0" applyFont="0" applyFill="0" applyBorder="0" applyAlignment="0" applyProtection="0"/>
    <xf numFmtId="0" fontId="1" fillId="0" borderId="0"/>
    <xf numFmtId="0" fontId="22" fillId="0" borderId="0"/>
    <xf numFmtId="0" fontId="1" fillId="0" borderId="0"/>
    <xf numFmtId="0" fontId="29" fillId="0" borderId="0"/>
    <xf numFmtId="0" fontId="1" fillId="0" borderId="0"/>
    <xf numFmtId="0" fontId="38" fillId="0" borderId="0"/>
    <xf numFmtId="0" fontId="50" fillId="0" borderId="0"/>
    <xf numFmtId="0" fontId="57" fillId="0" borderId="0"/>
    <xf numFmtId="0" fontId="1" fillId="0" borderId="0"/>
    <xf numFmtId="0" fontId="56" fillId="0" borderId="0"/>
    <xf numFmtId="0" fontId="61" fillId="0" borderId="0"/>
  </cellStyleXfs>
  <cellXfs count="301">
    <xf numFmtId="0" fontId="0" fillId="0" borderId="0" xfId="0"/>
    <xf numFmtId="0" fontId="1" fillId="0" borderId="0" xfId="1"/>
    <xf numFmtId="0" fontId="1" fillId="0" borderId="0" xfId="1" applyBorder="1"/>
    <xf numFmtId="0" fontId="1" fillId="0" borderId="0" xfId="1" applyProtection="1"/>
    <xf numFmtId="0" fontId="1" fillId="0" borderId="0" xfId="1" applyBorder="1" applyProtection="1"/>
    <xf numFmtId="0" fontId="7" fillId="4" borderId="0" xfId="1" applyFont="1" applyFill="1" applyBorder="1" applyProtection="1"/>
    <xf numFmtId="0" fontId="6" fillId="4" borderId="0" xfId="1" applyFont="1" applyFill="1" applyAlignment="1" applyProtection="1">
      <alignment horizontal="right" vertical="top"/>
    </xf>
    <xf numFmtId="0" fontId="6" fillId="4" borderId="0" xfId="1" applyFont="1" applyFill="1" applyAlignment="1" applyProtection="1">
      <alignment horizontal="center" vertical="top"/>
    </xf>
    <xf numFmtId="0" fontId="6" fillId="4" borderId="6" xfId="1" applyFont="1" applyFill="1" applyBorder="1" applyAlignment="1" applyProtection="1">
      <alignment horizontal="center" vertical="top"/>
    </xf>
    <xf numFmtId="49" fontId="6" fillId="4" borderId="0" xfId="1" applyNumberFormat="1" applyFont="1" applyFill="1" applyAlignment="1" applyProtection="1">
      <alignment horizontal="center" vertical="top"/>
    </xf>
    <xf numFmtId="0" fontId="6" fillId="4" borderId="0" xfId="1" applyFont="1" applyFill="1" applyBorder="1" applyAlignment="1" applyProtection="1">
      <alignment horizontal="center" vertical="top"/>
    </xf>
    <xf numFmtId="0" fontId="6" fillId="4" borderId="0" xfId="1" applyFont="1" applyFill="1" applyAlignment="1" applyProtection="1">
      <alignment horizontal="left" vertical="top"/>
    </xf>
    <xf numFmtId="0" fontId="2" fillId="0" borderId="0" xfId="1" applyFont="1"/>
    <xf numFmtId="0" fontId="12" fillId="4" borderId="0" xfId="1" applyFont="1" applyFill="1" applyBorder="1" applyProtection="1"/>
    <xf numFmtId="0" fontId="2" fillId="0" borderId="0" xfId="1" applyFont="1" applyProtection="1"/>
    <xf numFmtId="0" fontId="2" fillId="0" borderId="0" xfId="1" applyFont="1" applyAlignment="1" applyProtection="1">
      <alignment vertical="top"/>
    </xf>
    <xf numFmtId="0" fontId="2" fillId="0" borderId="0" xfId="1" applyFont="1" applyAlignment="1">
      <alignment vertical="top"/>
    </xf>
    <xf numFmtId="0" fontId="1" fillId="0" borderId="0" xfId="1" applyBorder="1" applyAlignment="1" applyProtection="1"/>
    <xf numFmtId="0" fontId="7" fillId="4" borderId="0" xfId="1" applyFont="1" applyFill="1" applyBorder="1" applyAlignment="1" applyProtection="1">
      <alignment horizontal="center"/>
    </xf>
    <xf numFmtId="0" fontId="7" fillId="0" borderId="0" xfId="1" applyFont="1" applyBorder="1" applyAlignment="1" applyProtection="1"/>
    <xf numFmtId="0" fontId="7" fillId="4" borderId="0" xfId="1" applyFont="1" applyFill="1" applyBorder="1" applyAlignment="1" applyProtection="1"/>
    <xf numFmtId="0" fontId="1" fillId="0" borderId="0" xfId="1" applyFont="1" applyBorder="1" applyAlignment="1" applyProtection="1">
      <alignment horizontal="center"/>
    </xf>
    <xf numFmtId="0" fontId="6" fillId="0" borderId="0" xfId="1" applyFont="1" applyAlignment="1">
      <alignment horizontal="center"/>
    </xf>
    <xf numFmtId="0" fontId="6" fillId="11" borderId="0" xfId="1" applyFont="1" applyFill="1" applyAlignment="1" applyProtection="1">
      <alignment horizontal="center" vertical="center"/>
    </xf>
    <xf numFmtId="0" fontId="6" fillId="0" borderId="0" xfId="1" applyFont="1" applyAlignment="1">
      <alignment horizontal="center" vertical="center"/>
    </xf>
    <xf numFmtId="0" fontId="1" fillId="0" borderId="0" xfId="1" applyAlignment="1" applyProtection="1"/>
    <xf numFmtId="0" fontId="6" fillId="4" borderId="0" xfId="1" applyFont="1" applyFill="1" applyAlignment="1" applyProtection="1">
      <alignment horizontal="center"/>
    </xf>
    <xf numFmtId="0" fontId="6" fillId="0" borderId="0" xfId="1" applyFont="1" applyAlignment="1" applyProtection="1"/>
    <xf numFmtId="0" fontId="6" fillId="0" borderId="0" xfId="1" applyFont="1" applyAlignment="1" applyProtection="1">
      <alignment horizontal="center"/>
    </xf>
    <xf numFmtId="0" fontId="6" fillId="4" borderId="0" xfId="1" applyFont="1" applyFill="1" applyAlignment="1" applyProtection="1">
      <alignment horizontal="left"/>
    </xf>
    <xf numFmtId="0" fontId="6" fillId="4" borderId="0" xfId="1" applyFont="1" applyFill="1" applyBorder="1" applyAlignment="1" applyProtection="1">
      <alignment horizontal="center"/>
    </xf>
    <xf numFmtId="0" fontId="6" fillId="0" borderId="0" xfId="1" applyFont="1" applyAlignment="1" applyProtection="1">
      <alignment horizontal="center"/>
      <protection locked="0"/>
    </xf>
    <xf numFmtId="0" fontId="1" fillId="0" borderId="0" xfId="1" applyAlignment="1"/>
    <xf numFmtId="0" fontId="6" fillId="0" borderId="0" xfId="1" applyFont="1" applyAlignment="1" applyProtection="1">
      <alignment vertical="top"/>
    </xf>
    <xf numFmtId="0" fontId="6" fillId="0" borderId="0" xfId="1" applyFont="1" applyAlignment="1" applyProtection="1">
      <alignment horizontal="center" vertical="top"/>
    </xf>
    <xf numFmtId="166" fontId="6" fillId="0" borderId="0" xfId="1" applyNumberFormat="1" applyFont="1" applyAlignment="1" applyProtection="1">
      <alignment horizontal="center" vertical="top"/>
    </xf>
    <xf numFmtId="0" fontId="6" fillId="4" borderId="0" xfId="1" applyFont="1" applyFill="1" applyBorder="1" applyAlignment="1" applyProtection="1">
      <alignment horizontal="center" vertical="top"/>
      <protection locked="0"/>
    </xf>
    <xf numFmtId="0" fontId="6" fillId="0" borderId="0" xfId="1" applyFont="1" applyAlignment="1">
      <alignment horizontal="center" vertical="top"/>
    </xf>
    <xf numFmtId="0" fontId="1" fillId="0" borderId="0" xfId="1" applyAlignment="1" applyProtection="1">
      <alignment horizontal="center" vertical="center"/>
    </xf>
    <xf numFmtId="0" fontId="1" fillId="0" borderId="0" xfId="1" applyBorder="1" applyAlignment="1" applyProtection="1">
      <alignment horizontal="center" vertical="center"/>
    </xf>
    <xf numFmtId="2" fontId="6" fillId="0" borderId="0" xfId="1" applyNumberFormat="1" applyFont="1" applyFill="1" applyBorder="1" applyAlignment="1" applyProtection="1">
      <alignment horizontal="center" vertical="center"/>
    </xf>
    <xf numFmtId="0" fontId="7" fillId="4" borderId="0" xfId="1" applyFont="1" applyFill="1" applyBorder="1" applyAlignment="1" applyProtection="1">
      <alignment horizontal="center" vertical="center"/>
    </xf>
    <xf numFmtId="0" fontId="1" fillId="0" borderId="0" xfId="1" applyAlignment="1">
      <alignment horizontal="center" vertical="center"/>
    </xf>
    <xf numFmtId="0" fontId="6" fillId="4" borderId="0" xfId="1" applyFont="1" applyFill="1" applyAlignment="1" applyProtection="1">
      <alignment horizontal="center" vertical="center"/>
    </xf>
    <xf numFmtId="49" fontId="6" fillId="4" borderId="0" xfId="1" applyNumberFormat="1" applyFont="1" applyFill="1" applyAlignment="1" applyProtection="1">
      <alignment horizontal="center" vertical="center"/>
    </xf>
    <xf numFmtId="0" fontId="6" fillId="0" borderId="0" xfId="1" applyFont="1" applyProtection="1"/>
    <xf numFmtId="0" fontId="6" fillId="4" borderId="0" xfId="1" applyFont="1" applyFill="1" applyBorder="1" applyAlignment="1" applyProtection="1">
      <alignment horizontal="center" vertical="center"/>
    </xf>
    <xf numFmtId="0" fontId="6" fillId="11" borderId="0" xfId="1" applyFont="1" applyFill="1" applyBorder="1" applyAlignment="1" applyProtection="1">
      <alignment horizontal="center" vertical="center"/>
    </xf>
    <xf numFmtId="1" fontId="6" fillId="0" borderId="0" xfId="1" applyNumberFormat="1" applyFont="1" applyAlignment="1">
      <alignment horizontal="center" vertical="center"/>
    </xf>
    <xf numFmtId="0" fontId="19" fillId="6" borderId="14" xfId="5" applyFont="1" applyFill="1" applyBorder="1" applyAlignment="1" applyProtection="1">
      <alignment horizontal="center" vertical="center"/>
    </xf>
    <xf numFmtId="0" fontId="7" fillId="4" borderId="12" xfId="1" applyFont="1" applyFill="1" applyBorder="1" applyProtection="1"/>
    <xf numFmtId="0" fontId="7" fillId="4" borderId="12" xfId="1" applyFont="1" applyFill="1" applyBorder="1" applyAlignment="1" applyProtection="1">
      <alignment vertical="center" shrinkToFit="1"/>
    </xf>
    <xf numFmtId="49" fontId="7" fillId="4" borderId="0" xfId="1" applyNumberFormat="1" applyFont="1" applyFill="1" applyBorder="1" applyAlignment="1" applyProtection="1"/>
    <xf numFmtId="0" fontId="1" fillId="0" borderId="0" xfId="1" applyFont="1" applyBorder="1" applyAlignment="1" applyProtection="1"/>
    <xf numFmtId="0" fontId="2" fillId="0" borderId="0" xfId="1" applyFont="1" applyBorder="1" applyAlignment="1" applyProtection="1">
      <alignment vertical="top"/>
    </xf>
    <xf numFmtId="0" fontId="25" fillId="0" borderId="0" xfId="1" applyFont="1" applyBorder="1" applyAlignment="1" applyProtection="1">
      <alignment horizontal="center" vertical="center"/>
    </xf>
    <xf numFmtId="0" fontId="6" fillId="4" borderId="0" xfId="1" applyFont="1" applyFill="1" applyAlignment="1" applyProtection="1">
      <alignment horizontal="left" vertical="center"/>
    </xf>
    <xf numFmtId="0" fontId="9" fillId="5" borderId="14" xfId="5" applyFont="1" applyFill="1" applyBorder="1" applyAlignment="1">
      <alignment horizontal="center" vertical="center"/>
    </xf>
    <xf numFmtId="0" fontId="9" fillId="2" borderId="14" xfId="5" applyFont="1" applyFill="1" applyBorder="1" applyAlignment="1">
      <alignment horizontal="center" vertical="center"/>
    </xf>
    <xf numFmtId="0" fontId="25" fillId="0" borderId="49" xfId="1" applyFont="1" applyBorder="1" applyAlignment="1" applyProtection="1">
      <alignment horizontal="center" vertical="center"/>
    </xf>
    <xf numFmtId="0" fontId="25" fillId="0" borderId="50" xfId="1" applyFont="1" applyBorder="1" applyProtection="1"/>
    <xf numFmtId="0" fontId="25" fillId="0" borderId="0" xfId="1" applyFont="1" applyProtection="1"/>
    <xf numFmtId="168" fontId="23" fillId="9" borderId="50" xfId="1" applyNumberFormat="1" applyFont="1" applyFill="1" applyBorder="1" applyAlignment="1" applyProtection="1">
      <alignment horizontal="center" vertical="center"/>
    </xf>
    <xf numFmtId="0" fontId="6" fillId="12" borderId="0" xfId="1" applyFont="1" applyFill="1" applyAlignment="1" applyProtection="1">
      <alignment horizontal="left" vertical="center"/>
    </xf>
    <xf numFmtId="0" fontId="6" fillId="11" borderId="0" xfId="1" applyFont="1" applyFill="1" applyAlignment="1">
      <alignment horizontal="center" vertical="center"/>
    </xf>
    <xf numFmtId="0" fontId="9" fillId="5" borderId="36" xfId="9" applyFont="1" applyFill="1" applyBorder="1" applyAlignment="1">
      <alignment horizontal="center" vertical="center"/>
    </xf>
    <xf numFmtId="0" fontId="9" fillId="2" borderId="36" xfId="9" applyFont="1" applyFill="1" applyBorder="1" applyAlignment="1">
      <alignment horizontal="center" vertical="center"/>
    </xf>
    <xf numFmtId="0" fontId="9" fillId="5" borderId="14" xfId="9" applyFont="1" applyFill="1" applyBorder="1" applyAlignment="1">
      <alignment horizontal="center" vertical="center"/>
    </xf>
    <xf numFmtId="0" fontId="40" fillId="6" borderId="3" xfId="0" applyFont="1" applyFill="1" applyBorder="1" applyAlignment="1" applyProtection="1">
      <alignment horizontal="center" vertical="center"/>
    </xf>
    <xf numFmtId="0" fontId="10" fillId="2" borderId="23" xfId="1" applyFont="1" applyFill="1" applyBorder="1" applyAlignment="1" applyProtection="1">
      <alignment horizontal="center" vertical="center" shrinkToFit="1"/>
    </xf>
    <xf numFmtId="168" fontId="26" fillId="2" borderId="49" xfId="1" applyNumberFormat="1" applyFont="1" applyFill="1" applyBorder="1" applyAlignment="1" applyProtection="1">
      <alignment horizontal="center" vertical="center"/>
    </xf>
    <xf numFmtId="0" fontId="6" fillId="15" borderId="0" xfId="1" applyFont="1" applyFill="1" applyAlignment="1" applyProtection="1">
      <alignment horizontal="left" vertical="center"/>
    </xf>
    <xf numFmtId="0" fontId="6" fillId="15" borderId="0" xfId="1" applyFont="1" applyFill="1" applyAlignment="1" applyProtection="1">
      <alignment horizontal="center" vertical="center"/>
    </xf>
    <xf numFmtId="2" fontId="6" fillId="15" borderId="0" xfId="1" applyNumberFormat="1" applyFont="1" applyFill="1" applyAlignment="1" applyProtection="1">
      <alignment horizontal="center" vertical="center"/>
    </xf>
    <xf numFmtId="0" fontId="6" fillId="15" borderId="0" xfId="1" applyFont="1" applyFill="1" applyAlignment="1">
      <alignment horizontal="center" vertical="center"/>
    </xf>
    <xf numFmtId="1" fontId="6" fillId="0" borderId="0" xfId="1" applyNumberFormat="1" applyFont="1" applyAlignment="1">
      <alignment horizontal="center"/>
    </xf>
    <xf numFmtId="2" fontId="6" fillId="11" borderId="0" xfId="1" applyNumberFormat="1" applyFont="1" applyFill="1" applyAlignment="1" applyProtection="1">
      <alignment horizontal="center" vertical="center"/>
    </xf>
    <xf numFmtId="0" fontId="6" fillId="13" borderId="0" xfId="1" applyFont="1" applyFill="1" applyAlignment="1" applyProtection="1">
      <alignment horizontal="left" vertical="center"/>
    </xf>
    <xf numFmtId="2" fontId="30" fillId="11" borderId="0" xfId="1" applyNumberFormat="1" applyFont="1" applyFill="1" applyAlignment="1" applyProtection="1">
      <alignment horizontal="center" vertical="center"/>
    </xf>
    <xf numFmtId="168" fontId="19" fillId="2" borderId="57" xfId="5" applyNumberFormat="1" applyFont="1" applyFill="1" applyBorder="1" applyAlignment="1" applyProtection="1">
      <alignment horizontal="center" vertical="center"/>
      <protection locked="0"/>
    </xf>
    <xf numFmtId="168" fontId="19" fillId="2" borderId="54" xfId="5" applyNumberFormat="1" applyFont="1" applyFill="1" applyBorder="1" applyAlignment="1" applyProtection="1">
      <alignment horizontal="center" vertical="center"/>
      <protection locked="0"/>
    </xf>
    <xf numFmtId="168" fontId="9" fillId="2" borderId="54" xfId="5" applyNumberFormat="1" applyFont="1" applyFill="1" applyBorder="1" applyAlignment="1" applyProtection="1">
      <alignment horizontal="center" vertical="center"/>
      <protection locked="0"/>
    </xf>
    <xf numFmtId="168" fontId="9" fillId="2" borderId="55" xfId="5" applyNumberFormat="1" applyFont="1" applyFill="1" applyBorder="1" applyAlignment="1" applyProtection="1">
      <alignment horizontal="center" vertical="center"/>
      <protection locked="0"/>
    </xf>
    <xf numFmtId="0" fontId="9" fillId="2" borderId="36" xfId="5" applyFont="1" applyFill="1" applyBorder="1" applyAlignment="1">
      <alignment horizontal="center" vertical="center"/>
    </xf>
    <xf numFmtId="0" fontId="9" fillId="5" borderId="36" xfId="5" applyFont="1" applyFill="1" applyBorder="1" applyAlignment="1">
      <alignment horizontal="center" vertical="center"/>
    </xf>
    <xf numFmtId="2" fontId="6" fillId="0" borderId="0" xfId="1" applyNumberFormat="1" applyFont="1" applyAlignment="1">
      <alignment horizontal="center" vertical="center"/>
    </xf>
    <xf numFmtId="165" fontId="6" fillId="2" borderId="30" xfId="0" applyNumberFormat="1" applyFont="1" applyFill="1" applyBorder="1" applyAlignment="1" applyProtection="1">
      <alignment horizontal="center" vertical="center"/>
    </xf>
    <xf numFmtId="0" fontId="6" fillId="2" borderId="48" xfId="1" applyFont="1" applyFill="1" applyBorder="1" applyAlignment="1" applyProtection="1">
      <alignment horizontal="left" vertical="center"/>
    </xf>
    <xf numFmtId="165" fontId="6" fillId="2" borderId="58" xfId="0" applyNumberFormat="1" applyFont="1" applyFill="1" applyBorder="1" applyAlignment="1" applyProtection="1">
      <alignment horizontal="center" vertical="center"/>
    </xf>
    <xf numFmtId="0" fontId="6" fillId="2" borderId="18" xfId="1" applyFont="1" applyFill="1" applyBorder="1" applyAlignment="1" applyProtection="1">
      <alignment horizontal="left" vertical="center"/>
    </xf>
    <xf numFmtId="0" fontId="25" fillId="2" borderId="33" xfId="1" applyFont="1" applyFill="1" applyBorder="1" applyAlignment="1" applyProtection="1">
      <alignment horizontal="center" vertical="center"/>
    </xf>
    <xf numFmtId="0" fontId="25" fillId="2" borderId="29" xfId="0" applyFont="1" applyFill="1" applyBorder="1" applyAlignment="1" applyProtection="1">
      <alignment horizontal="center" vertical="center"/>
    </xf>
    <xf numFmtId="165" fontId="6" fillId="2" borderId="43" xfId="0" applyNumberFormat="1" applyFont="1" applyFill="1" applyBorder="1" applyAlignment="1" applyProtection="1">
      <alignment horizontal="center" vertical="center"/>
    </xf>
    <xf numFmtId="0" fontId="6" fillId="2" borderId="45" xfId="1" applyFont="1" applyFill="1" applyBorder="1" applyAlignment="1" applyProtection="1">
      <alignment horizontal="left" vertical="center"/>
    </xf>
    <xf numFmtId="0" fontId="10" fillId="10" borderId="24" xfId="1" applyFont="1" applyFill="1" applyBorder="1" applyAlignment="1" applyProtection="1">
      <alignment horizontal="center" vertical="center" shrinkToFit="1"/>
    </xf>
    <xf numFmtId="0" fontId="10" fillId="10" borderId="23" xfId="1" applyFont="1" applyFill="1" applyBorder="1" applyAlignment="1" applyProtection="1">
      <alignment horizontal="center" vertical="center" shrinkToFit="1"/>
    </xf>
    <xf numFmtId="0" fontId="6" fillId="0" borderId="0" xfId="1" applyFont="1" applyAlignment="1" applyProtection="1">
      <alignment horizontal="center" vertical="center"/>
      <protection locked="0"/>
    </xf>
    <xf numFmtId="0" fontId="1" fillId="0" borderId="0" xfId="1" applyAlignment="1" applyProtection="1">
      <alignment horizontal="center" vertical="center"/>
      <protection locked="0"/>
    </xf>
    <xf numFmtId="0" fontId="1" fillId="0" borderId="0" xfId="1" applyBorder="1" applyAlignment="1" applyProtection="1">
      <alignment horizontal="center" vertical="center"/>
      <protection locked="0"/>
    </xf>
    <xf numFmtId="0" fontId="39" fillId="0" borderId="3" xfId="0" applyFont="1" applyBorder="1" applyAlignment="1" applyProtection="1">
      <alignment horizontal="center" vertical="center" wrapText="1"/>
    </xf>
    <xf numFmtId="0" fontId="39" fillId="19" borderId="3" xfId="0" applyFont="1" applyFill="1" applyBorder="1" applyAlignment="1" applyProtection="1">
      <alignment horizontal="center" vertical="center" wrapText="1"/>
    </xf>
    <xf numFmtId="0" fontId="39" fillId="12" borderId="3" xfId="0" applyFont="1" applyFill="1" applyBorder="1" applyAlignment="1" applyProtection="1">
      <alignment horizontal="center" vertical="center" wrapText="1"/>
    </xf>
    <xf numFmtId="0" fontId="39" fillId="10" borderId="3" xfId="0" applyFont="1" applyFill="1" applyBorder="1" applyAlignment="1" applyProtection="1">
      <alignment horizontal="center" vertical="center" wrapText="1"/>
    </xf>
    <xf numFmtId="0" fontId="4" fillId="2" borderId="38" xfId="1" applyFont="1" applyFill="1" applyBorder="1" applyAlignment="1" applyProtection="1">
      <alignment vertical="center"/>
    </xf>
    <xf numFmtId="0" fontId="35" fillId="10" borderId="17" xfId="1" applyFont="1" applyFill="1" applyBorder="1" applyAlignment="1" applyProtection="1">
      <alignment horizontal="left" vertical="center"/>
    </xf>
    <xf numFmtId="0" fontId="24" fillId="2" borderId="34" xfId="1" applyFont="1" applyFill="1" applyBorder="1" applyAlignment="1" applyProtection="1">
      <alignment horizontal="center" vertical="center"/>
    </xf>
    <xf numFmtId="0" fontId="34" fillId="0" borderId="0" xfId="1" applyFont="1" applyAlignment="1">
      <alignment horizontal="center"/>
    </xf>
    <xf numFmtId="0" fontId="32" fillId="0" borderId="12" xfId="0" applyFont="1" applyBorder="1" applyAlignment="1" applyProtection="1">
      <alignment vertical="center"/>
    </xf>
    <xf numFmtId="0" fontId="0" fillId="2" borderId="37" xfId="0" applyFill="1" applyBorder="1" applyAlignment="1" applyProtection="1"/>
    <xf numFmtId="0" fontId="6" fillId="4" borderId="0" xfId="1" applyFont="1" applyFill="1" applyBorder="1" applyAlignment="1" applyProtection="1">
      <alignment horizontal="center"/>
      <protection locked="0"/>
    </xf>
    <xf numFmtId="0" fontId="6" fillId="4" borderId="0" xfId="1" applyFont="1" applyFill="1" applyBorder="1" applyAlignment="1" applyProtection="1">
      <alignment horizontal="right"/>
      <protection locked="0"/>
    </xf>
    <xf numFmtId="0" fontId="2" fillId="0" borderId="0" xfId="1" applyFont="1" applyBorder="1" applyAlignment="1" applyProtection="1">
      <alignment horizontal="center"/>
    </xf>
    <xf numFmtId="0" fontId="34" fillId="0" borderId="0" xfId="1" applyFont="1" applyAlignment="1">
      <alignment horizontal="center" vertical="center"/>
    </xf>
    <xf numFmtId="1" fontId="9" fillId="20" borderId="40" xfId="1" applyNumberFormat="1" applyFont="1" applyFill="1" applyBorder="1" applyAlignment="1" applyProtection="1">
      <alignment horizontal="center" vertical="center"/>
    </xf>
    <xf numFmtId="1" fontId="9" fillId="21" borderId="40" xfId="1" applyNumberFormat="1" applyFont="1" applyFill="1" applyBorder="1" applyAlignment="1" applyProtection="1">
      <alignment horizontal="center" vertical="center"/>
    </xf>
    <xf numFmtId="0" fontId="36" fillId="10" borderId="16" xfId="0" applyFont="1" applyFill="1" applyBorder="1" applyAlignment="1" applyProtection="1">
      <alignment horizontal="left" vertical="center"/>
    </xf>
    <xf numFmtId="0" fontId="6" fillId="4" borderId="0" xfId="1" applyFont="1" applyFill="1" applyBorder="1" applyAlignment="1" applyProtection="1">
      <alignment horizontal="right" vertical="top"/>
    </xf>
    <xf numFmtId="0" fontId="36" fillId="10" borderId="12" xfId="0" applyFont="1" applyFill="1" applyBorder="1" applyAlignment="1" applyProtection="1">
      <alignment horizontal="left" vertical="center"/>
    </xf>
    <xf numFmtId="0" fontId="36" fillId="10" borderId="0" xfId="0" applyFont="1" applyFill="1" applyAlignment="1" applyProtection="1">
      <alignment horizontal="left" vertical="center"/>
    </xf>
    <xf numFmtId="0" fontId="36" fillId="10" borderId="4" xfId="0" applyFont="1" applyFill="1" applyBorder="1" applyAlignment="1" applyProtection="1">
      <alignment horizontal="left" vertical="center"/>
    </xf>
    <xf numFmtId="0" fontId="36" fillId="10" borderId="6" xfId="0" applyFont="1" applyFill="1" applyBorder="1" applyAlignment="1" applyProtection="1">
      <alignment horizontal="left" vertical="center"/>
    </xf>
    <xf numFmtId="1" fontId="9" fillId="22" borderId="40" xfId="1" applyNumberFormat="1" applyFont="1" applyFill="1" applyBorder="1" applyAlignment="1" applyProtection="1">
      <alignment horizontal="center" vertical="center"/>
    </xf>
    <xf numFmtId="1" fontId="9" fillId="23" borderId="40" xfId="1" applyNumberFormat="1" applyFont="1" applyFill="1" applyBorder="1" applyAlignment="1" applyProtection="1">
      <alignment horizontal="center" vertical="center"/>
    </xf>
    <xf numFmtId="0" fontId="48" fillId="2" borderId="45" xfId="1" applyFont="1" applyFill="1" applyBorder="1" applyAlignment="1" applyProtection="1">
      <alignment horizontal="center" vertical="center"/>
    </xf>
    <xf numFmtId="0" fontId="49" fillId="2" borderId="45" xfId="0" applyFont="1" applyFill="1" applyBorder="1" applyAlignment="1" applyProtection="1">
      <alignment horizontal="center" vertical="center"/>
    </xf>
    <xf numFmtId="0" fontId="48" fillId="2" borderId="12" xfId="1" applyFont="1" applyFill="1" applyBorder="1" applyAlignment="1" applyProtection="1">
      <alignment horizontal="center" vertical="center"/>
    </xf>
    <xf numFmtId="0" fontId="6" fillId="0" borderId="18" xfId="1" applyFont="1" applyBorder="1" applyProtection="1"/>
    <xf numFmtId="0" fontId="43" fillId="0" borderId="18" xfId="0" applyFont="1" applyBorder="1" applyAlignment="1" applyProtection="1">
      <alignment vertical="center"/>
    </xf>
    <xf numFmtId="0" fontId="44" fillId="2" borderId="12" xfId="1" applyFont="1" applyFill="1" applyBorder="1" applyAlignment="1" applyProtection="1">
      <alignment horizontal="center" vertical="center"/>
    </xf>
    <xf numFmtId="0" fontId="6" fillId="0" borderId="48" xfId="1" applyFont="1" applyBorder="1" applyProtection="1"/>
    <xf numFmtId="0" fontId="43" fillId="0" borderId="48" xfId="0" applyFont="1" applyBorder="1" applyAlignment="1" applyProtection="1">
      <alignment vertical="center"/>
    </xf>
    <xf numFmtId="0" fontId="45" fillId="2" borderId="12" xfId="1" applyFont="1" applyFill="1" applyBorder="1" applyAlignment="1" applyProtection="1">
      <alignment horizontal="center" vertical="center"/>
    </xf>
    <xf numFmtId="0" fontId="0" fillId="2" borderId="4" xfId="0" applyFont="1" applyFill="1" applyBorder="1" applyAlignment="1" applyProtection="1">
      <alignment vertical="center"/>
    </xf>
    <xf numFmtId="1" fontId="9" fillId="24" borderId="40" xfId="1" applyNumberFormat="1" applyFont="1" applyFill="1" applyBorder="1" applyAlignment="1" applyProtection="1">
      <alignment horizontal="center" vertical="center"/>
    </xf>
    <xf numFmtId="0" fontId="2" fillId="0" borderId="0" xfId="1" applyFont="1" applyAlignment="1" applyProtection="1"/>
    <xf numFmtId="0" fontId="6" fillId="11" borderId="0" xfId="1" applyFont="1" applyFill="1" applyAlignment="1" applyProtection="1">
      <alignment horizontal="left"/>
    </xf>
    <xf numFmtId="0" fontId="6" fillId="11" borderId="0" xfId="1" applyFont="1" applyFill="1" applyAlignment="1" applyProtection="1">
      <alignment horizontal="center"/>
    </xf>
    <xf numFmtId="0" fontId="6" fillId="11" borderId="0" xfId="1" applyFont="1" applyFill="1" applyAlignment="1">
      <alignment horizontal="center"/>
    </xf>
    <xf numFmtId="1" fontId="9" fillId="25" borderId="40" xfId="1" applyNumberFormat="1" applyFont="1" applyFill="1" applyBorder="1" applyAlignment="1" applyProtection="1">
      <alignment horizontal="center" vertical="center"/>
    </xf>
    <xf numFmtId="0" fontId="19" fillId="2" borderId="3" xfId="0" applyFont="1" applyFill="1" applyBorder="1" applyAlignment="1" applyProtection="1">
      <alignment horizontal="center" vertical="center" wrapText="1"/>
    </xf>
    <xf numFmtId="0" fontId="39" fillId="2" borderId="3" xfId="0" applyFont="1" applyFill="1" applyBorder="1" applyAlignment="1" applyProtection="1">
      <alignment horizontal="center" vertical="center" wrapText="1"/>
    </xf>
    <xf numFmtId="169" fontId="19" fillId="2" borderId="57" xfId="5" applyNumberFormat="1" applyFont="1" applyFill="1" applyBorder="1" applyAlignment="1" applyProtection="1">
      <alignment horizontal="center" vertical="center"/>
      <protection locked="0"/>
    </xf>
    <xf numFmtId="169" fontId="19" fillId="2" borderId="54" xfId="5" applyNumberFormat="1" applyFont="1" applyFill="1" applyBorder="1" applyAlignment="1" applyProtection="1">
      <alignment horizontal="center" vertical="center"/>
      <protection locked="0"/>
    </xf>
    <xf numFmtId="0" fontId="55" fillId="6" borderId="10" xfId="0" applyFont="1" applyFill="1" applyBorder="1" applyAlignment="1" applyProtection="1">
      <alignment horizontal="center" vertical="center"/>
    </xf>
    <xf numFmtId="169" fontId="19" fillId="2" borderId="55" xfId="5" applyNumberFormat="1" applyFont="1" applyFill="1" applyBorder="1" applyAlignment="1" applyProtection="1">
      <alignment horizontal="center" vertical="center"/>
      <protection locked="0"/>
    </xf>
    <xf numFmtId="0" fontId="1" fillId="0" borderId="41" xfId="1" applyBorder="1"/>
    <xf numFmtId="0" fontId="1" fillId="0" borderId="39" xfId="1" applyBorder="1"/>
    <xf numFmtId="0" fontId="1" fillId="0" borderId="9" xfId="1" applyBorder="1"/>
    <xf numFmtId="0" fontId="62" fillId="15" borderId="56" xfId="5" applyFont="1" applyFill="1" applyBorder="1" applyAlignment="1">
      <alignment horizontal="center" vertical="center"/>
    </xf>
    <xf numFmtId="0" fontId="62" fillId="15" borderId="14" xfId="5" applyFont="1" applyFill="1" applyBorder="1" applyAlignment="1">
      <alignment horizontal="center" vertical="center"/>
    </xf>
    <xf numFmtId="0" fontId="62" fillId="15" borderId="36" xfId="9" applyFont="1" applyFill="1" applyBorder="1" applyAlignment="1">
      <alignment horizontal="center" vertical="center"/>
    </xf>
    <xf numFmtId="0" fontId="6" fillId="0" borderId="0" xfId="1" applyFont="1" applyAlignment="1">
      <alignment horizontal="left" vertical="center"/>
    </xf>
    <xf numFmtId="0" fontId="6" fillId="0" borderId="0" xfId="1" applyFont="1" applyAlignment="1">
      <alignment horizontal="left"/>
    </xf>
    <xf numFmtId="171" fontId="20" fillId="2" borderId="68" xfId="1" applyNumberFormat="1" applyFont="1" applyFill="1" applyBorder="1" applyAlignment="1" applyProtection="1">
      <alignment horizontal="center" vertical="center"/>
    </xf>
    <xf numFmtId="171" fontId="63" fillId="2" borderId="69" xfId="0" applyNumberFormat="1" applyFont="1" applyFill="1" applyBorder="1" applyAlignment="1">
      <alignment horizontal="center" vertical="center"/>
    </xf>
    <xf numFmtId="171" fontId="63" fillId="2" borderId="71" xfId="0" applyNumberFormat="1" applyFont="1" applyFill="1" applyBorder="1" applyAlignment="1">
      <alignment horizontal="center" vertical="center"/>
    </xf>
    <xf numFmtId="171" fontId="63" fillId="2" borderId="72" xfId="0" applyNumberFormat="1" applyFont="1" applyFill="1" applyBorder="1" applyAlignment="1">
      <alignment horizontal="center" vertical="center"/>
    </xf>
    <xf numFmtId="164" fontId="2" fillId="2" borderId="0" xfId="1" applyNumberFormat="1" applyFont="1" applyFill="1" applyBorder="1" applyAlignment="1" applyProtection="1">
      <alignment horizontal="center" vertical="center"/>
      <protection locked="0"/>
    </xf>
    <xf numFmtId="164" fontId="0" fillId="2" borderId="0" xfId="0" applyNumberFormat="1" applyFill="1" applyBorder="1" applyAlignment="1" applyProtection="1">
      <alignment horizontal="center" vertical="center"/>
      <protection locked="0"/>
    </xf>
    <xf numFmtId="0" fontId="4" fillId="3" borderId="0" xfId="1" applyFont="1" applyFill="1" applyBorder="1" applyAlignment="1" applyProtection="1">
      <alignment horizontal="left" vertical="center"/>
    </xf>
    <xf numFmtId="0" fontId="3" fillId="2" borderId="0" xfId="0" applyFont="1" applyFill="1" applyBorder="1" applyAlignment="1" applyProtection="1">
      <alignment vertical="center"/>
    </xf>
    <xf numFmtId="0" fontId="4" fillId="2" borderId="0" xfId="1" applyFont="1" applyFill="1" applyBorder="1" applyAlignment="1" applyProtection="1">
      <alignment horizontal="right" vertical="center"/>
    </xf>
    <xf numFmtId="0" fontId="3" fillId="2" borderId="0" xfId="0" applyFont="1" applyFill="1" applyBorder="1" applyAlignment="1" applyProtection="1">
      <alignment horizontal="right" vertical="center"/>
    </xf>
    <xf numFmtId="0" fontId="0" fillId="2" borderId="0" xfId="0" applyFill="1" applyBorder="1" applyAlignment="1" applyProtection="1">
      <alignment horizontal="right" vertical="center"/>
    </xf>
    <xf numFmtId="0" fontId="4" fillId="2" borderId="0" xfId="1" applyFont="1" applyFill="1" applyBorder="1" applyAlignment="1" applyProtection="1">
      <alignment horizontal="center" vertical="center"/>
      <protection locked="0"/>
    </xf>
    <xf numFmtId="0" fontId="5" fillId="2" borderId="0" xfId="1" applyFont="1" applyFill="1" applyBorder="1" applyAlignment="1" applyProtection="1">
      <alignment horizontal="left" vertical="center"/>
    </xf>
    <xf numFmtId="0" fontId="6" fillId="2" borderId="0" xfId="1" applyNumberFormat="1" applyFont="1" applyFill="1" applyBorder="1" applyAlignment="1" applyProtection="1">
      <alignment horizontal="center" vertical="center"/>
    </xf>
    <xf numFmtId="0" fontId="0" fillId="2" borderId="0" xfId="0" applyFill="1" applyBorder="1" applyAlignment="1" applyProtection="1">
      <alignment horizontal="center" vertical="center"/>
    </xf>
    <xf numFmtId="172" fontId="20" fillId="2" borderId="67" xfId="1" applyNumberFormat="1" applyFont="1" applyFill="1" applyBorder="1" applyAlignment="1" applyProtection="1">
      <alignment horizontal="center" vertical="center"/>
    </xf>
    <xf numFmtId="0" fontId="63" fillId="2" borderId="68" xfId="0" applyFont="1" applyFill="1" applyBorder="1" applyAlignment="1">
      <alignment horizontal="center" vertical="center"/>
    </xf>
    <xf numFmtId="0" fontId="63" fillId="2" borderId="70" xfId="0" applyFont="1" applyFill="1" applyBorder="1" applyAlignment="1">
      <alignment horizontal="center" vertical="center"/>
    </xf>
    <xf numFmtId="0" fontId="63" fillId="2" borderId="71" xfId="0" applyFont="1" applyFill="1" applyBorder="1" applyAlignment="1">
      <alignment horizontal="center" vertical="center"/>
    </xf>
    <xf numFmtId="0" fontId="6" fillId="2" borderId="0" xfId="1" applyFont="1" applyFill="1" applyBorder="1" applyAlignment="1" applyProtection="1">
      <alignment horizontal="center" vertical="center"/>
    </xf>
    <xf numFmtId="0" fontId="4" fillId="2" borderId="0" xfId="1" applyFont="1" applyFill="1" applyBorder="1" applyAlignment="1" applyProtection="1">
      <alignment horizontal="left" vertical="center"/>
    </xf>
    <xf numFmtId="0" fontId="27" fillId="2" borderId="17" xfId="1" applyFont="1" applyFill="1" applyBorder="1" applyAlignment="1" applyProtection="1">
      <alignment horizontal="center" vertical="center"/>
    </xf>
    <xf numFmtId="0" fontId="17" fillId="2" borderId="16" xfId="1" applyFont="1" applyFill="1" applyBorder="1" applyAlignment="1" applyProtection="1">
      <alignment horizontal="center" vertical="center"/>
    </xf>
    <xf numFmtId="0" fontId="17" fillId="2" borderId="15" xfId="1" applyFont="1" applyFill="1" applyBorder="1" applyAlignment="1" applyProtection="1"/>
    <xf numFmtId="0" fontId="17" fillId="2" borderId="12" xfId="1" applyFont="1" applyFill="1" applyBorder="1" applyAlignment="1" applyProtection="1">
      <alignment horizontal="center" vertical="center"/>
    </xf>
    <xf numFmtId="0" fontId="17" fillId="2" borderId="0" xfId="1" applyFont="1" applyFill="1" applyBorder="1" applyAlignment="1" applyProtection="1">
      <alignment horizontal="center" vertical="center"/>
    </xf>
    <xf numFmtId="0" fontId="17" fillId="2" borderId="11" xfId="1" applyFont="1" applyFill="1" applyBorder="1" applyAlignment="1" applyProtection="1"/>
    <xf numFmtId="0" fontId="17" fillId="2" borderId="4" xfId="1" applyFont="1" applyFill="1" applyBorder="1" applyAlignment="1" applyProtection="1">
      <alignment horizontal="center" vertical="center"/>
    </xf>
    <xf numFmtId="0" fontId="17" fillId="2" borderId="6" xfId="1" applyFont="1" applyFill="1" applyBorder="1" applyAlignment="1" applyProtection="1">
      <alignment horizontal="center" vertical="center"/>
    </xf>
    <xf numFmtId="0" fontId="17" fillId="2" borderId="5" xfId="1" applyFont="1" applyFill="1" applyBorder="1" applyAlignment="1" applyProtection="1"/>
    <xf numFmtId="0" fontId="27" fillId="10" borderId="17" xfId="1" applyFont="1" applyFill="1" applyBorder="1" applyAlignment="1" applyProtection="1">
      <alignment horizontal="center" vertical="center"/>
    </xf>
    <xf numFmtId="0" fontId="17" fillId="10" borderId="16" xfId="1" applyFont="1" applyFill="1" applyBorder="1" applyAlignment="1" applyProtection="1">
      <alignment horizontal="center" vertical="center"/>
    </xf>
    <xf numFmtId="0" fontId="17" fillId="10" borderId="15" xfId="1" applyFont="1" applyFill="1" applyBorder="1" applyAlignment="1" applyProtection="1"/>
    <xf numFmtId="0" fontId="17" fillId="10" borderId="12" xfId="1" applyFont="1" applyFill="1" applyBorder="1" applyAlignment="1" applyProtection="1">
      <alignment horizontal="center" vertical="center"/>
    </xf>
    <xf numFmtId="0" fontId="17" fillId="10" borderId="0" xfId="1" applyFont="1" applyFill="1" applyBorder="1" applyAlignment="1" applyProtection="1">
      <alignment horizontal="center" vertical="center"/>
    </xf>
    <xf numFmtId="0" fontId="17" fillId="10" borderId="11" xfId="1" applyFont="1" applyFill="1" applyBorder="1" applyAlignment="1" applyProtection="1"/>
    <xf numFmtId="0" fontId="17" fillId="10" borderId="4" xfId="1" applyFont="1" applyFill="1" applyBorder="1" applyAlignment="1" applyProtection="1">
      <alignment horizontal="center" vertical="center"/>
    </xf>
    <xf numFmtId="0" fontId="17" fillId="10" borderId="6" xfId="1" applyFont="1" applyFill="1" applyBorder="1" applyAlignment="1" applyProtection="1">
      <alignment horizontal="center" vertical="center"/>
    </xf>
    <xf numFmtId="0" fontId="17" fillId="10" borderId="5" xfId="1" applyFont="1" applyFill="1" applyBorder="1" applyAlignment="1" applyProtection="1"/>
    <xf numFmtId="0" fontId="1" fillId="2" borderId="0" xfId="1" applyFill="1" applyBorder="1" applyAlignment="1" applyProtection="1">
      <alignment vertical="center"/>
    </xf>
    <xf numFmtId="0" fontId="0" fillId="2" borderId="0" xfId="0" applyFill="1" applyBorder="1" applyAlignment="1" applyProtection="1">
      <alignment vertical="center"/>
    </xf>
    <xf numFmtId="1" fontId="9" fillId="16" borderId="14" xfId="1" applyNumberFormat="1" applyFont="1" applyFill="1" applyBorder="1" applyAlignment="1" applyProtection="1">
      <alignment horizontal="center" vertical="center"/>
    </xf>
    <xf numFmtId="1" fontId="9" fillId="16" borderId="3" xfId="1" applyNumberFormat="1" applyFont="1" applyFill="1" applyBorder="1" applyAlignment="1" applyProtection="1">
      <alignment horizontal="center" vertical="center"/>
    </xf>
    <xf numFmtId="1" fontId="33" fillId="0" borderId="12" xfId="1" applyNumberFormat="1" applyFont="1" applyFill="1" applyBorder="1" applyAlignment="1" applyProtection="1">
      <alignment horizontal="center" vertical="center"/>
    </xf>
    <xf numFmtId="0" fontId="40" fillId="0" borderId="12" xfId="0" applyFont="1" applyFill="1" applyBorder="1" applyAlignment="1" applyProtection="1"/>
    <xf numFmtId="0" fontId="37" fillId="2" borderId="27" xfId="1" applyNumberFormat="1" applyFont="1" applyFill="1" applyBorder="1" applyAlignment="1" applyProtection="1">
      <alignment horizontal="center" vertical="center"/>
    </xf>
    <xf numFmtId="0" fontId="37" fillId="2" borderId="26" xfId="1" applyNumberFormat="1" applyFont="1" applyFill="1" applyBorder="1" applyAlignment="1" applyProtection="1">
      <alignment horizontal="center" vertical="center"/>
    </xf>
    <xf numFmtId="0" fontId="37" fillId="2" borderId="25" xfId="1" applyNumberFormat="1" applyFont="1" applyFill="1" applyBorder="1" applyAlignment="1" applyProtection="1">
      <alignment horizontal="center" vertical="center"/>
    </xf>
    <xf numFmtId="0" fontId="27" fillId="10" borderId="22" xfId="1" applyFont="1" applyFill="1" applyBorder="1" applyAlignment="1" applyProtection="1">
      <alignment horizontal="center" vertical="center"/>
    </xf>
    <xf numFmtId="0" fontId="17" fillId="10" borderId="21" xfId="1" applyFont="1" applyFill="1" applyBorder="1" applyAlignment="1" applyProtection="1">
      <alignment horizontal="center" vertical="center"/>
    </xf>
    <xf numFmtId="0" fontId="17" fillId="10" borderId="20" xfId="1" applyFont="1" applyFill="1" applyBorder="1" applyAlignment="1" applyProtection="1"/>
    <xf numFmtId="1" fontId="33" fillId="9" borderId="14" xfId="1" applyNumberFormat="1" applyFont="1" applyFill="1" applyBorder="1" applyAlignment="1" applyProtection="1">
      <alignment horizontal="center" vertical="center"/>
    </xf>
    <xf numFmtId="1" fontId="33" fillId="9" borderId="3" xfId="1" applyNumberFormat="1" applyFont="1" applyFill="1" applyBorder="1" applyAlignment="1" applyProtection="1">
      <alignment horizontal="center" vertical="center"/>
    </xf>
    <xf numFmtId="1" fontId="9" fillId="14" borderId="14" xfId="1" applyNumberFormat="1" applyFont="1" applyFill="1" applyBorder="1" applyAlignment="1" applyProtection="1">
      <alignment horizontal="center" vertical="center"/>
    </xf>
    <xf numFmtId="0" fontId="40" fillId="14" borderId="3" xfId="0" applyFont="1" applyFill="1" applyBorder="1" applyAlignment="1" applyProtection="1"/>
    <xf numFmtId="1" fontId="33" fillId="8" borderId="14" xfId="1" applyNumberFormat="1" applyFont="1" applyFill="1" applyBorder="1" applyAlignment="1" applyProtection="1">
      <alignment horizontal="center" vertical="center"/>
    </xf>
    <xf numFmtId="1" fontId="33" fillId="8" borderId="3" xfId="1" applyNumberFormat="1" applyFont="1" applyFill="1" applyBorder="1" applyAlignment="1" applyProtection="1">
      <alignment horizontal="center" vertical="center"/>
    </xf>
    <xf numFmtId="1" fontId="9" fillId="15" borderId="14" xfId="1" applyNumberFormat="1" applyFont="1" applyFill="1" applyBorder="1" applyAlignment="1" applyProtection="1">
      <alignment horizontal="center" vertical="center"/>
    </xf>
    <xf numFmtId="1" fontId="9" fillId="15" borderId="3" xfId="1" applyNumberFormat="1" applyFont="1" applyFill="1" applyBorder="1" applyAlignment="1" applyProtection="1">
      <alignment horizontal="center" vertical="center"/>
    </xf>
    <xf numFmtId="0" fontId="11" fillId="7" borderId="14" xfId="1" applyFont="1" applyFill="1" applyBorder="1" applyAlignment="1">
      <alignment horizontal="center" vertical="center"/>
    </xf>
    <xf numFmtId="0" fontId="28" fillId="0" borderId="3" xfId="0" applyFont="1" applyBorder="1" applyAlignment="1"/>
    <xf numFmtId="1" fontId="9" fillId="17" borderId="14" xfId="1" applyNumberFormat="1" applyFont="1" applyFill="1" applyBorder="1" applyAlignment="1" applyProtection="1">
      <alignment horizontal="center" vertical="center"/>
    </xf>
    <xf numFmtId="1" fontId="9" fillId="17" borderId="3" xfId="1" applyNumberFormat="1" applyFont="1" applyFill="1" applyBorder="1" applyAlignment="1" applyProtection="1">
      <alignment horizontal="center" vertical="center"/>
    </xf>
    <xf numFmtId="0" fontId="42" fillId="9" borderId="3" xfId="0" applyFont="1" applyFill="1" applyBorder="1" applyAlignment="1" applyProtection="1"/>
    <xf numFmtId="0" fontId="52" fillId="5" borderId="1" xfId="0" applyFont="1" applyFill="1" applyBorder="1" applyAlignment="1" applyProtection="1">
      <alignment horizontal="center" vertical="center"/>
    </xf>
    <xf numFmtId="0" fontId="0" fillId="0" borderId="13" xfId="0" applyBorder="1" applyAlignment="1">
      <alignment horizontal="center"/>
    </xf>
    <xf numFmtId="0" fontId="0" fillId="0" borderId="66" xfId="0" applyBorder="1" applyAlignment="1">
      <alignment horizontal="center"/>
    </xf>
    <xf numFmtId="170" fontId="20" fillId="18" borderId="30" xfId="1" applyNumberFormat="1" applyFont="1" applyFill="1" applyBorder="1" applyAlignment="1" applyProtection="1">
      <alignment horizontal="center" vertical="center"/>
    </xf>
    <xf numFmtId="0" fontId="0" fillId="0" borderId="29" xfId="0" applyBorder="1" applyAlignment="1" applyProtection="1">
      <alignment vertical="center"/>
    </xf>
    <xf numFmtId="170" fontId="18" fillId="10" borderId="30" xfId="1" applyNumberFormat="1" applyFont="1" applyFill="1" applyBorder="1" applyAlignment="1" applyProtection="1">
      <alignment horizontal="center" vertical="center"/>
    </xf>
    <xf numFmtId="170" fontId="18" fillId="10" borderId="30" xfId="1" applyNumberFormat="1" applyFont="1" applyFill="1" applyBorder="1" applyAlignment="1" applyProtection="1">
      <alignment horizontal="right" vertical="center"/>
    </xf>
    <xf numFmtId="0" fontId="0" fillId="0" borderId="29" xfId="0" applyBorder="1" applyAlignment="1" applyProtection="1"/>
    <xf numFmtId="49" fontId="51" fillId="2" borderId="30" xfId="1" applyNumberFormat="1" applyFont="1" applyFill="1" applyBorder="1" applyAlignment="1" applyProtection="1">
      <alignment horizontal="center" vertical="center"/>
    </xf>
    <xf numFmtId="0" fontId="0" fillId="2" borderId="48" xfId="0" applyFill="1" applyBorder="1" applyAlignment="1">
      <alignment horizontal="center"/>
    </xf>
    <xf numFmtId="0" fontId="0" fillId="2" borderId="62" xfId="0" applyFill="1" applyBorder="1" applyAlignment="1">
      <alignment horizontal="center"/>
    </xf>
    <xf numFmtId="0" fontId="3" fillId="2" borderId="51" xfId="0" applyFont="1" applyFill="1" applyBorder="1" applyAlignment="1">
      <alignment horizontal="center" vertical="center"/>
    </xf>
    <xf numFmtId="0" fontId="3" fillId="0" borderId="6" xfId="0" applyFont="1" applyBorder="1" applyAlignment="1">
      <alignment horizontal="center"/>
    </xf>
    <xf numFmtId="0" fontId="3" fillId="0" borderId="52" xfId="0" applyFont="1" applyBorder="1" applyAlignment="1">
      <alignment horizontal="center"/>
    </xf>
    <xf numFmtId="0" fontId="52" fillId="2" borderId="63" xfId="0" applyFont="1" applyFill="1" applyBorder="1" applyAlignment="1" applyProtection="1">
      <alignment horizontal="center" vertical="center"/>
    </xf>
    <xf numFmtId="0" fontId="0" fillId="2" borderId="29" xfId="0" applyFill="1" applyBorder="1" applyAlignment="1">
      <alignment horizontal="center"/>
    </xf>
    <xf numFmtId="168" fontId="20" fillId="18" borderId="32" xfId="1" applyNumberFormat="1" applyFont="1" applyFill="1" applyBorder="1" applyAlignment="1" applyProtection="1">
      <alignment horizontal="center" vertical="center"/>
    </xf>
    <xf numFmtId="0" fontId="0" fillId="0" borderId="31" xfId="0" applyBorder="1" applyAlignment="1" applyProtection="1">
      <alignment vertical="center"/>
    </xf>
    <xf numFmtId="168" fontId="18" fillId="10" borderId="32" xfId="1" applyNumberFormat="1" applyFont="1" applyFill="1" applyBorder="1" applyAlignment="1" applyProtection="1">
      <alignment horizontal="center" vertical="center"/>
    </xf>
    <xf numFmtId="168" fontId="18" fillId="10" borderId="32" xfId="1" applyNumberFormat="1" applyFont="1" applyFill="1" applyBorder="1" applyAlignment="1" applyProtection="1">
      <alignment horizontal="right" vertical="center"/>
    </xf>
    <xf numFmtId="0" fontId="0" fillId="0" borderId="31" xfId="0" applyBorder="1" applyAlignment="1" applyProtection="1"/>
    <xf numFmtId="49" fontId="51" fillId="2" borderId="41" xfId="1" applyNumberFormat="1" applyFont="1" applyFill="1" applyBorder="1" applyAlignment="1" applyProtection="1">
      <alignment horizontal="center" vertical="center"/>
    </xf>
    <xf numFmtId="0" fontId="0" fillId="2" borderId="39" xfId="0" applyFill="1" applyBorder="1" applyAlignment="1">
      <alignment horizontal="center"/>
    </xf>
    <xf numFmtId="0" fontId="0" fillId="2" borderId="9" xfId="0" applyFill="1" applyBorder="1" applyAlignment="1">
      <alignment horizontal="center"/>
    </xf>
    <xf numFmtId="0" fontId="3" fillId="2" borderId="7" xfId="0" applyFont="1" applyFill="1" applyBorder="1" applyAlignment="1">
      <alignment horizontal="center" vertical="center"/>
    </xf>
    <xf numFmtId="0" fontId="3" fillId="0" borderId="0" xfId="0" applyFont="1" applyBorder="1" applyAlignment="1">
      <alignment horizontal="center"/>
    </xf>
    <xf numFmtId="0" fontId="3" fillId="0" borderId="53" xfId="0" applyFont="1" applyBorder="1" applyAlignment="1">
      <alignment horizontal="center"/>
    </xf>
    <xf numFmtId="0" fontId="52" fillId="5" borderId="8" xfId="0" applyFont="1" applyFill="1" applyBorder="1" applyAlignment="1" applyProtection="1">
      <alignment horizontal="center" vertical="center"/>
    </xf>
    <xf numFmtId="0" fontId="0" fillId="0" borderId="39" xfId="0" applyBorder="1" applyAlignment="1">
      <alignment horizontal="center"/>
    </xf>
    <xf numFmtId="0" fontId="0" fillId="0" borderId="42" xfId="0" applyBorder="1" applyAlignment="1">
      <alignment horizontal="center"/>
    </xf>
    <xf numFmtId="0" fontId="20" fillId="9" borderId="46" xfId="1" applyFont="1" applyFill="1" applyBorder="1" applyAlignment="1" applyProtection="1">
      <alignment horizontal="center" vertical="center"/>
    </xf>
    <xf numFmtId="0" fontId="0" fillId="0" borderId="47" xfId="0" applyBorder="1" applyAlignment="1" applyProtection="1"/>
    <xf numFmtId="173" fontId="4" fillId="2" borderId="46" xfId="1" applyNumberFormat="1" applyFont="1" applyFill="1" applyBorder="1" applyAlignment="1" applyProtection="1">
      <alignment horizontal="center" vertical="center"/>
      <protection locked="0"/>
    </xf>
    <xf numFmtId="173" fontId="0" fillId="0" borderId="47" xfId="0" applyNumberFormat="1" applyBorder="1" applyAlignment="1" applyProtection="1">
      <alignment vertical="center"/>
      <protection locked="0"/>
    </xf>
    <xf numFmtId="173" fontId="19" fillId="10" borderId="46" xfId="1" applyNumberFormat="1" applyFont="1" applyFill="1" applyBorder="1" applyAlignment="1" applyProtection="1">
      <alignment horizontal="right" vertical="center"/>
    </xf>
    <xf numFmtId="173" fontId="0" fillId="0" borderId="47" xfId="0" applyNumberFormat="1" applyBorder="1" applyAlignment="1" applyProtection="1"/>
    <xf numFmtId="0" fontId="20" fillId="9" borderId="41" xfId="1" applyFont="1" applyFill="1" applyBorder="1" applyAlignment="1" applyProtection="1">
      <alignment horizontal="center" vertical="center"/>
    </xf>
    <xf numFmtId="0" fontId="0" fillId="0" borderId="42" xfId="0" applyBorder="1" applyAlignment="1" applyProtection="1"/>
    <xf numFmtId="168" fontId="4" fillId="2" borderId="41" xfId="1" applyNumberFormat="1" applyFont="1" applyFill="1" applyBorder="1" applyAlignment="1" applyProtection="1">
      <alignment horizontal="center" vertical="center"/>
      <protection locked="0"/>
    </xf>
    <xf numFmtId="0" fontId="0" fillId="0" borderId="42" xfId="0" applyBorder="1" applyAlignment="1" applyProtection="1">
      <alignment vertical="center"/>
      <protection locked="0"/>
    </xf>
    <xf numFmtId="168" fontId="19" fillId="10" borderId="41" xfId="1" applyNumberFormat="1" applyFont="1" applyFill="1" applyBorder="1" applyAlignment="1" applyProtection="1">
      <alignment horizontal="right" vertical="center"/>
    </xf>
    <xf numFmtId="49" fontId="51" fillId="15" borderId="64" xfId="1" applyNumberFormat="1" applyFont="1" applyFill="1" applyBorder="1" applyAlignment="1" applyProtection="1">
      <alignment horizontal="center" vertical="center"/>
    </xf>
    <xf numFmtId="0" fontId="0" fillId="15" borderId="13" xfId="0" applyFill="1" applyBorder="1" applyAlignment="1">
      <alignment horizontal="center"/>
    </xf>
    <xf numFmtId="0" fontId="0" fillId="15" borderId="2" xfId="0" applyFill="1" applyBorder="1" applyAlignment="1">
      <alignment horizontal="center"/>
    </xf>
    <xf numFmtId="0" fontId="47" fillId="10" borderId="38" xfId="1" applyNumberFormat="1" applyFont="1" applyFill="1" applyBorder="1" applyAlignment="1" applyProtection="1">
      <alignment horizontal="center" vertical="center"/>
    </xf>
    <xf numFmtId="0" fontId="0" fillId="0" borderId="37" xfId="0" applyBorder="1" applyAlignment="1" applyProtection="1">
      <alignment vertical="center"/>
    </xf>
    <xf numFmtId="0" fontId="19" fillId="10" borderId="38" xfId="1" applyFont="1" applyFill="1" applyBorder="1" applyAlignment="1" applyProtection="1">
      <alignment horizontal="right" vertical="center"/>
    </xf>
    <xf numFmtId="0" fontId="0" fillId="0" borderId="37" xfId="0" applyBorder="1" applyAlignment="1" applyProtection="1"/>
    <xf numFmtId="49" fontId="51" fillId="15" borderId="43" xfId="1" applyNumberFormat="1" applyFont="1" applyFill="1" applyBorder="1" applyAlignment="1" applyProtection="1">
      <alignment horizontal="center" vertical="center"/>
    </xf>
    <xf numFmtId="0" fontId="0" fillId="15" borderId="45" xfId="0" applyFill="1" applyBorder="1" applyAlignment="1">
      <alignment horizontal="center"/>
    </xf>
    <xf numFmtId="0" fontId="0" fillId="15" borderId="61" xfId="0" applyFill="1" applyBorder="1" applyAlignment="1">
      <alignment horizontal="center"/>
    </xf>
    <xf numFmtId="9" fontId="20" fillId="9" borderId="41" xfId="1" applyNumberFormat="1" applyFont="1" applyFill="1" applyBorder="1" applyAlignment="1" applyProtection="1">
      <alignment horizontal="center" vertical="center"/>
    </xf>
    <xf numFmtId="49" fontId="51" fillId="15" borderId="41" xfId="1" applyNumberFormat="1" applyFont="1" applyFill="1" applyBorder="1" applyAlignment="1" applyProtection="1">
      <alignment horizontal="center" vertical="center"/>
    </xf>
    <xf numFmtId="0" fontId="0" fillId="15" borderId="39" xfId="0" applyFill="1" applyBorder="1" applyAlignment="1">
      <alignment horizontal="center"/>
    </xf>
    <xf numFmtId="0" fontId="0" fillId="15" borderId="9" xfId="0" applyFill="1" applyBorder="1" applyAlignment="1">
      <alignment horizontal="center"/>
    </xf>
    <xf numFmtId="0" fontId="52" fillId="5" borderId="19" xfId="0" applyFont="1" applyFill="1" applyBorder="1" applyAlignment="1" applyProtection="1">
      <alignment horizontal="center" vertical="center"/>
    </xf>
    <xf numFmtId="0" fontId="0" fillId="0" borderId="18" xfId="0" applyBorder="1" applyAlignment="1">
      <alignment horizontal="center"/>
    </xf>
    <xf numFmtId="0" fontId="0" fillId="0" borderId="65" xfId="0" applyBorder="1" applyAlignment="1">
      <alignment horizontal="center"/>
    </xf>
    <xf numFmtId="0" fontId="53" fillId="10" borderId="0" xfId="0" applyFont="1" applyFill="1" applyAlignment="1" applyProtection="1">
      <alignment horizontal="center" vertical="center"/>
    </xf>
    <xf numFmtId="0" fontId="54" fillId="0" borderId="35" xfId="0" applyFont="1" applyBorder="1" applyAlignment="1" applyProtection="1">
      <alignment horizontal="center" vertical="center"/>
    </xf>
    <xf numFmtId="0" fontId="54" fillId="0" borderId="0" xfId="0" applyFont="1" applyAlignment="1" applyProtection="1">
      <alignment horizontal="center" vertical="center"/>
    </xf>
    <xf numFmtId="0" fontId="3" fillId="2" borderId="59" xfId="0" applyFont="1" applyFill="1" applyBorder="1" applyAlignment="1">
      <alignment horizontal="center" vertical="center"/>
    </xf>
    <xf numFmtId="0" fontId="3" fillId="0" borderId="16" xfId="0" applyFont="1" applyBorder="1" applyAlignment="1">
      <alignment horizontal="center"/>
    </xf>
    <xf numFmtId="0" fontId="3" fillId="0" borderId="60" xfId="0" applyFont="1" applyBorder="1" applyAlignment="1">
      <alignment horizontal="center"/>
    </xf>
    <xf numFmtId="0" fontId="58" fillId="2" borderId="59" xfId="0" applyFont="1" applyFill="1" applyBorder="1" applyAlignment="1" applyProtection="1">
      <alignment horizontal="center" vertical="center"/>
    </xf>
    <xf numFmtId="0" fontId="21" fillId="0" borderId="16" xfId="0" applyFont="1" applyBorder="1" applyAlignment="1">
      <alignment horizontal="center"/>
    </xf>
    <xf numFmtId="0" fontId="21" fillId="0" borderId="36" xfId="0" applyFont="1" applyBorder="1" applyAlignment="1">
      <alignment horizontal="center"/>
    </xf>
    <xf numFmtId="0" fontId="20" fillId="9" borderId="43" xfId="1" applyFont="1" applyFill="1" applyBorder="1" applyAlignment="1" applyProtection="1">
      <alignment horizontal="center" vertical="center"/>
    </xf>
    <xf numFmtId="0" fontId="0" fillId="0" borderId="44" xfId="0" applyBorder="1" applyAlignment="1" applyProtection="1"/>
    <xf numFmtId="168" fontId="4" fillId="2" borderId="43" xfId="1" applyNumberFormat="1" applyFont="1" applyFill="1" applyBorder="1" applyAlignment="1" applyProtection="1">
      <alignment horizontal="center" vertical="center"/>
      <protection locked="0"/>
    </xf>
    <xf numFmtId="0" fontId="0" fillId="0" borderId="44" xfId="0" applyBorder="1" applyAlignment="1" applyProtection="1">
      <alignment vertical="center"/>
      <protection locked="0"/>
    </xf>
    <xf numFmtId="168" fontId="19" fillId="10" borderId="43" xfId="1" applyNumberFormat="1" applyFont="1" applyFill="1" applyBorder="1" applyAlignment="1" applyProtection="1">
      <alignment horizontal="right" vertical="center"/>
    </xf>
    <xf numFmtId="0" fontId="40" fillId="0" borderId="19" xfId="0" applyFont="1" applyBorder="1" applyAlignment="1">
      <alignment horizontal="center"/>
    </xf>
    <xf numFmtId="0" fontId="40" fillId="0" borderId="18" xfId="0" applyFont="1" applyBorder="1" applyAlignment="1">
      <alignment horizontal="center"/>
    </xf>
    <xf numFmtId="0" fontId="40" fillId="0" borderId="65" xfId="0" applyFont="1" applyBorder="1" applyAlignment="1">
      <alignment horizontal="center"/>
    </xf>
    <xf numFmtId="168" fontId="4" fillId="2" borderId="41" xfId="1" applyNumberFormat="1" applyFont="1" applyFill="1" applyBorder="1" applyAlignment="1" applyProtection="1">
      <alignment horizontal="center" vertical="center"/>
    </xf>
    <xf numFmtId="0" fontId="0" fillId="0" borderId="42" xfId="0" applyBorder="1" applyAlignment="1" applyProtection="1">
      <alignment vertical="center"/>
    </xf>
    <xf numFmtId="0" fontId="31" fillId="2" borderId="17" xfId="1" applyFont="1" applyFill="1" applyBorder="1" applyAlignment="1" applyProtection="1">
      <alignment horizontal="center" vertical="center"/>
      <protection locked="0"/>
    </xf>
    <xf numFmtId="0" fontId="0" fillId="0" borderId="16" xfId="0" applyBorder="1" applyAlignment="1" applyProtection="1">
      <alignment vertical="center"/>
      <protection locked="0"/>
    </xf>
    <xf numFmtId="0" fontId="0" fillId="0" borderId="36" xfId="0" applyBorder="1" applyAlignment="1" applyProtection="1">
      <alignment vertical="center"/>
      <protection locked="0"/>
    </xf>
    <xf numFmtId="0" fontId="0" fillId="0" borderId="4" xfId="0" applyBorder="1" applyAlignment="1" applyProtection="1">
      <alignment vertical="center"/>
      <protection locked="0"/>
    </xf>
    <xf numFmtId="0" fontId="0" fillId="0" borderId="6" xfId="0" applyBorder="1" applyAlignment="1" applyProtection="1">
      <alignment vertical="center"/>
      <protection locked="0"/>
    </xf>
    <xf numFmtId="0" fontId="0" fillId="0" borderId="28" xfId="0" applyBorder="1" applyAlignment="1" applyProtection="1">
      <alignment vertical="center"/>
      <protection locked="0"/>
    </xf>
    <xf numFmtId="0" fontId="46" fillId="18" borderId="38" xfId="1" applyFont="1" applyFill="1" applyBorder="1" applyAlignment="1" applyProtection="1">
      <alignment horizontal="center" vertical="center"/>
    </xf>
  </cellXfs>
  <cellStyles count="16">
    <cellStyle name="Standaard" xfId="0" builtinId="0"/>
    <cellStyle name="Standaard 2" xfId="1" xr:uid="{00000000-0005-0000-0000-000001000000}"/>
    <cellStyle name="Standaard 3" xfId="3" xr:uid="{00000000-0005-0000-0000-000002000000}"/>
    <cellStyle name="Standaard 3 4 2" xfId="7" xr:uid="{00000000-0005-0000-0000-000003000000}"/>
    <cellStyle name="Standaard 4" xfId="8" xr:uid="{00000000-0005-0000-0000-000004000000}"/>
    <cellStyle name="Standaard 4 2" xfId="13" xr:uid="{00000000-0005-0000-0000-000005000000}"/>
    <cellStyle name="Standaard 5" xfId="10" xr:uid="{00000000-0005-0000-0000-000006000000}"/>
    <cellStyle name="Standaard 5 2" xfId="14" xr:uid="{00000000-0005-0000-0000-000007000000}"/>
    <cellStyle name="Standaard 6" xfId="11" xr:uid="{00000000-0005-0000-0000-000008000000}"/>
    <cellStyle name="Standaard 7" xfId="2" xr:uid="{00000000-0005-0000-0000-000009000000}"/>
    <cellStyle name="Standaard 7 2" xfId="5" xr:uid="{00000000-0005-0000-0000-00000A000000}"/>
    <cellStyle name="Standaard 7 3" xfId="6" xr:uid="{00000000-0005-0000-0000-00000B000000}"/>
    <cellStyle name="Standaard 7 3 2" xfId="9" xr:uid="{00000000-0005-0000-0000-00000C000000}"/>
    <cellStyle name="Standaard 8" xfId="12" xr:uid="{00000000-0005-0000-0000-00000D000000}"/>
    <cellStyle name="Standaard 9" xfId="15" xr:uid="{00000000-0005-0000-0000-00000E000000}"/>
    <cellStyle name="Valuta 2" xfId="4" xr:uid="{00000000-0005-0000-0000-00000F000000}"/>
  </cellStyles>
  <dxfs count="25">
    <dxf>
      <font>
        <b/>
        <i val="0"/>
        <color theme="0"/>
      </font>
      <fill>
        <patternFill>
          <bgColor rgb="FF00DE00"/>
        </patternFill>
      </fill>
    </dxf>
    <dxf>
      <font>
        <b/>
        <i val="0"/>
        <color auto="1"/>
        <name val="Cambria"/>
        <scheme val="none"/>
      </font>
      <fill>
        <gradientFill type="path" left="0.5" right="0.5" top="0.5" bottom="0.5">
          <stop position="0">
            <color rgb="FFCC66FF"/>
          </stop>
          <stop position="1">
            <color theme="0"/>
          </stop>
        </gradientFill>
      </fill>
    </dxf>
    <dxf>
      <font>
        <b/>
        <i val="0"/>
        <color auto="1"/>
        <name val="Cambria"/>
        <scheme val="none"/>
      </font>
      <fill>
        <gradientFill type="path" left="0.5" right="0.5" top="0.5" bottom="0.5">
          <stop position="0">
            <color theme="0"/>
          </stop>
          <stop position="1">
            <color rgb="FFCC66FF"/>
          </stop>
        </gradientFill>
      </fill>
    </dxf>
    <dxf>
      <font>
        <b/>
        <i val="0"/>
        <color theme="0"/>
      </font>
      <fill>
        <patternFill patternType="solid">
          <fgColor auto="1"/>
          <bgColor rgb="FFCC66FF"/>
        </patternFill>
      </fill>
    </dxf>
    <dxf>
      <font>
        <color rgb="FFFF0000"/>
      </font>
      <fill>
        <patternFill>
          <bgColor rgb="FFFF0000"/>
        </patternFill>
      </fill>
    </dxf>
    <dxf>
      <font>
        <b/>
        <i val="0"/>
        <color auto="1"/>
      </font>
      <fill>
        <patternFill>
          <bgColor rgb="FFFFCCFF"/>
        </patternFill>
      </fill>
    </dxf>
    <dxf>
      <font>
        <color theme="0"/>
      </font>
      <fill>
        <patternFill>
          <bgColor rgb="FF00DE00"/>
        </patternFill>
      </fill>
    </dxf>
    <dxf>
      <font>
        <color theme="0"/>
      </font>
      <fill>
        <patternFill>
          <bgColor rgb="FF00DE00"/>
        </patternFill>
      </fill>
    </dxf>
    <dxf>
      <font>
        <b/>
        <i val="0"/>
        <color theme="0"/>
      </font>
      <fill>
        <patternFill patternType="solid">
          <fgColor auto="1"/>
          <bgColor rgb="FF00DE00"/>
        </patternFill>
      </fill>
    </dxf>
    <dxf>
      <font>
        <color theme="0"/>
      </font>
      <fill>
        <patternFill>
          <bgColor rgb="FF00DE00"/>
        </patternFill>
      </fill>
    </dxf>
    <dxf>
      <font>
        <color theme="0"/>
        <name val="Cambria"/>
        <scheme val="none"/>
      </font>
      <fill>
        <patternFill>
          <bgColor rgb="FF00DE00"/>
        </patternFill>
      </fill>
    </dxf>
    <dxf>
      <font>
        <color theme="0"/>
        <name val="Cambria"/>
        <scheme val="none"/>
      </font>
      <fill>
        <patternFill>
          <bgColor rgb="FF00DE00"/>
        </patternFill>
      </fill>
    </dxf>
    <dxf>
      <font>
        <color theme="0"/>
      </font>
      <fill>
        <patternFill>
          <bgColor rgb="FF00DE00"/>
        </patternFill>
      </fill>
    </dxf>
    <dxf>
      <font>
        <b/>
        <i val="0"/>
      </font>
    </dxf>
    <dxf>
      <font>
        <b/>
        <i val="0"/>
      </font>
    </dxf>
    <dxf>
      <font>
        <b/>
        <i val="0"/>
        <color theme="0"/>
      </font>
      <fill>
        <patternFill>
          <bgColor theme="7" tint="-0.499984740745262"/>
        </patternFill>
      </fill>
    </dxf>
    <dxf>
      <font>
        <b/>
        <i val="0"/>
        <color theme="1"/>
      </font>
      <fill>
        <patternFill>
          <bgColor theme="7" tint="0.39994506668294322"/>
        </patternFill>
      </fill>
    </dxf>
    <dxf>
      <font>
        <b/>
        <i val="0"/>
        <color theme="1"/>
      </font>
      <fill>
        <patternFill>
          <bgColor theme="7" tint="0.79998168889431442"/>
        </patternFill>
      </fill>
    </dxf>
    <dxf>
      <font>
        <b/>
        <i val="0"/>
        <color rgb="FFFFFFCC"/>
      </font>
      <fill>
        <gradientFill type="path" left="0.5" right="0.5" top="0.5" bottom="0.5">
          <stop position="0">
            <color theme="0"/>
          </stop>
          <stop position="1">
            <color rgb="FFF2EC00"/>
          </stop>
        </gradientFill>
      </fill>
    </dxf>
    <dxf>
      <font>
        <b/>
        <i val="0"/>
        <color rgb="FFFF5B5B"/>
        <name val="Cambria"/>
        <scheme val="none"/>
      </font>
      <fill>
        <gradientFill type="path" left="0.5" right="0.5" top="0.5" bottom="0.5">
          <stop position="0">
            <color rgb="FFFF0000"/>
          </stop>
          <stop position="1">
            <color rgb="FFFFFF00"/>
          </stop>
        </gradientFill>
      </fill>
    </dxf>
    <dxf>
      <font>
        <b/>
        <i val="0"/>
        <color theme="2" tint="-9.9948118533890809E-2"/>
      </font>
      <fill>
        <gradientFill type="path" left="0.5" right="0.5" top="0.5" bottom="0.5">
          <stop position="0">
            <color theme="0"/>
          </stop>
          <stop position="1">
            <color theme="1" tint="0.25098422193060094"/>
          </stop>
        </gradientFill>
      </fill>
    </dxf>
    <dxf>
      <font>
        <b/>
        <i val="0"/>
        <color rgb="FF66CCFF"/>
      </font>
      <fill>
        <gradientFill type="path" left="0.5" right="0.5" top="0.5" bottom="0.5">
          <stop position="0">
            <color rgb="FF00B0F0"/>
          </stop>
          <stop position="1">
            <color theme="0"/>
          </stop>
        </gradientFill>
      </fill>
    </dxf>
    <dxf>
      <font>
        <b/>
        <i val="0"/>
        <color theme="7" tint="0.39994506668294322"/>
      </font>
      <fill>
        <gradientFill type="path" left="0.5" right="0.5" top="0.5" bottom="0.5">
          <stop position="0">
            <color theme="0"/>
          </stop>
          <stop position="1">
            <color theme="7" tint="-0.25098422193060094"/>
          </stop>
        </gradientFill>
      </fill>
    </dxf>
    <dxf>
      <font>
        <b/>
        <i val="0"/>
        <color theme="9" tint="0.39994506668294322"/>
      </font>
      <fill>
        <gradientFill type="path" left="0.5" right="0.5" top="0.5" bottom="0.5">
          <stop position="0">
            <color theme="0"/>
          </stop>
          <stop position="1">
            <color theme="9" tint="-0.25098422193060094"/>
          </stop>
        </gradientFill>
      </fill>
    </dxf>
    <dxf>
      <font>
        <color theme="0"/>
      </font>
    </dxf>
  </dxfs>
  <tableStyles count="0" defaultTableStyle="TableStyleMedium2" defaultPivotStyle="PivotStyleLight16"/>
  <colors>
    <mruColors>
      <color rgb="FF663300"/>
      <color rgb="FFA50021"/>
      <color rgb="FF990000"/>
      <color rgb="FFCC3300"/>
      <color rgb="FFCCFFFF"/>
      <color rgb="FF00DE00"/>
      <color rgb="FF00FF00"/>
      <color rgb="FFF2EC00"/>
      <color rgb="FFF8F2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51497</xdr:colOff>
      <xdr:row>3</xdr:row>
      <xdr:rowOff>35201</xdr:rowOff>
    </xdr:from>
    <xdr:to>
      <xdr:col>3</xdr:col>
      <xdr:colOff>210730</xdr:colOff>
      <xdr:row>6</xdr:row>
      <xdr:rowOff>114886</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172" y="397151"/>
          <a:ext cx="768833" cy="536885"/>
        </a:xfrm>
        <a:prstGeom prst="rect">
          <a:avLst/>
        </a:prstGeom>
      </xdr:spPr>
    </xdr:pic>
    <xdr:clientData/>
  </xdr:twoCellAnchor>
  <xdr:twoCellAnchor>
    <xdr:from>
      <xdr:col>12</xdr:col>
      <xdr:colOff>210733</xdr:colOff>
      <xdr:row>5</xdr:row>
      <xdr:rowOff>67435</xdr:rowOff>
    </xdr:from>
    <xdr:to>
      <xdr:col>35</xdr:col>
      <xdr:colOff>278163</xdr:colOff>
      <xdr:row>5</xdr:row>
      <xdr:rowOff>92721</xdr:rowOff>
    </xdr:to>
    <xdr:cxnSp macro="">
      <xdr:nvCxnSpPr>
        <xdr:cNvPr id="5" name="Rechte verbindingslijn met pijl 4">
          <a:extLst>
            <a:ext uri="{FF2B5EF4-FFF2-40B4-BE49-F238E27FC236}">
              <a16:creationId xmlns:a16="http://schemas.microsoft.com/office/drawing/2014/main" id="{CE5557F9-58D2-44F8-8E0B-46B1FA9ED53A}"/>
            </a:ext>
          </a:extLst>
        </xdr:cNvPr>
        <xdr:cNvCxnSpPr/>
      </xdr:nvCxnSpPr>
      <xdr:spPr>
        <a:xfrm flipH="1" flipV="1">
          <a:off x="3616131" y="733342"/>
          <a:ext cx="7046811" cy="25286"/>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210731</xdr:colOff>
      <xdr:row>2</xdr:row>
      <xdr:rowOff>84292</xdr:rowOff>
    </xdr:from>
    <xdr:to>
      <xdr:col>35</xdr:col>
      <xdr:colOff>278163</xdr:colOff>
      <xdr:row>4</xdr:row>
      <xdr:rowOff>75865</xdr:rowOff>
    </xdr:to>
    <xdr:cxnSp macro="">
      <xdr:nvCxnSpPr>
        <xdr:cNvPr id="8" name="Rechte verbindingslijn met pijl 7">
          <a:extLst>
            <a:ext uri="{FF2B5EF4-FFF2-40B4-BE49-F238E27FC236}">
              <a16:creationId xmlns:a16="http://schemas.microsoft.com/office/drawing/2014/main" id="{84B1C262-22E6-4D59-944E-2B247083699C}"/>
            </a:ext>
          </a:extLst>
        </xdr:cNvPr>
        <xdr:cNvCxnSpPr/>
      </xdr:nvCxnSpPr>
      <xdr:spPr>
        <a:xfrm flipH="1">
          <a:off x="3616129" y="295022"/>
          <a:ext cx="7046813" cy="295024"/>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210732</xdr:colOff>
      <xdr:row>6</xdr:row>
      <xdr:rowOff>84292</xdr:rowOff>
    </xdr:from>
    <xdr:to>
      <xdr:col>35</xdr:col>
      <xdr:colOff>295022</xdr:colOff>
      <xdr:row>9</xdr:row>
      <xdr:rowOff>84292</xdr:rowOff>
    </xdr:to>
    <xdr:cxnSp macro="">
      <xdr:nvCxnSpPr>
        <xdr:cNvPr id="13" name="Rechte verbindingslijn met pijl 12">
          <a:extLst>
            <a:ext uri="{FF2B5EF4-FFF2-40B4-BE49-F238E27FC236}">
              <a16:creationId xmlns:a16="http://schemas.microsoft.com/office/drawing/2014/main" id="{1A0405FB-1D5B-4A3E-817C-94095B267268}"/>
            </a:ext>
          </a:extLst>
        </xdr:cNvPr>
        <xdr:cNvCxnSpPr/>
      </xdr:nvCxnSpPr>
      <xdr:spPr>
        <a:xfrm flipH="1" flipV="1">
          <a:off x="3616130" y="901925"/>
          <a:ext cx="7063671" cy="455177"/>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252876</xdr:colOff>
      <xdr:row>14</xdr:row>
      <xdr:rowOff>84293</xdr:rowOff>
    </xdr:from>
    <xdr:to>
      <xdr:col>52</xdr:col>
      <xdr:colOff>50575</xdr:colOff>
      <xdr:row>24</xdr:row>
      <xdr:rowOff>67434</xdr:rowOff>
    </xdr:to>
    <xdr:sp macro="" textlink="">
      <xdr:nvSpPr>
        <xdr:cNvPr id="18" name="Tekstvak 17">
          <a:extLst>
            <a:ext uri="{FF2B5EF4-FFF2-40B4-BE49-F238E27FC236}">
              <a16:creationId xmlns:a16="http://schemas.microsoft.com/office/drawing/2014/main" id="{4AB601E9-FBF6-45D0-B935-7E0F987CD576}"/>
            </a:ext>
          </a:extLst>
        </xdr:cNvPr>
        <xdr:cNvSpPr txBox="1"/>
      </xdr:nvSpPr>
      <xdr:spPr>
        <a:xfrm>
          <a:off x="10941106" y="2082014"/>
          <a:ext cx="4062876" cy="12728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de tegoeden</a:t>
          </a:r>
          <a:r>
            <a:rPr lang="nl-NL" sz="1100" baseline="0"/>
            <a:t> die worden verstrekt aan de medewerkers</a:t>
          </a:r>
        </a:p>
        <a:p>
          <a:r>
            <a:rPr lang="nl-NL" sz="1100" baseline="0"/>
            <a:t>zijn vaak uren:minuten waarvan de minuten meer dan 59 bedragen</a:t>
          </a:r>
        </a:p>
        <a:p>
          <a:endParaRPr lang="nl-NL" sz="1100" baseline="0"/>
        </a:p>
        <a:p>
          <a:r>
            <a:rPr lang="nl-NL" sz="1100" baseline="0"/>
            <a:t>mensen nemen deze waardes dan 1 op 1 over.</a:t>
          </a:r>
        </a:p>
        <a:p>
          <a:endParaRPr lang="nl-NL" sz="1100"/>
        </a:p>
        <a:p>
          <a:r>
            <a:rPr lang="nl-NL" sz="1100"/>
            <a:t>vandaar.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an%20Schelling/Mijn%20documenten/Eecv/Eecv%20actueel/2009%20ROOSTERS%20PRIV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n%20schelling/Documents/Eecv/roosters%202016/2016%20roosters%20en%20vakantie%20lijsten%20ploeg%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Jan%20Schelling/Mijn%20documenten/Eecv/Oude%20bestanden/2005%20ROOSTERS%20PRIV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ocumenten\EECV\Allerlei\A0\2004%20ROOSTERS%20PRIV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ster PA"/>
      <sheetName val="Flex rooster Glen ploeg 4"/>
      <sheetName val="TVT"/>
      <sheetName val="rooster GLEN"/>
      <sheetName val="overwerk opg."/>
      <sheetName val="overw. vergad. kilom."/>
      <sheetName val="reiskosten decl."/>
      <sheetName val="5 pl."/>
      <sheetName val="school vak."/>
      <sheetName val="zeekade &amp; A0"/>
      <sheetName val="financieel"/>
      <sheetName val="vergaderd."/>
      <sheetName val="microsoft Help"/>
      <sheetName val="roosters inst."/>
      <sheetName val="info"/>
      <sheetName val="Glen pl.4"/>
      <sheetName val="rooster PA totalen"/>
      <sheetName val="PA &amp; Glen rooster"/>
      <sheetName val="opgave overwerk"/>
      <sheetName val="overwerk opgave"/>
      <sheetName val="rooster GLEN Olympia"/>
      <sheetName val="overwerk vergaderen kilometers"/>
      <sheetName val="5 ploegen"/>
      <sheetName val="school vakantie`s "/>
      <sheetName val="vergaderdata"/>
      <sheetName val="jan info"/>
    </sheetNames>
    <sheetDataSet>
      <sheetData sheetId="0"/>
      <sheetData sheetId="1"/>
      <sheetData sheetId="2"/>
      <sheetData sheetId="3">
        <row r="16">
          <cell r="C16">
            <v>0</v>
          </cell>
        </row>
      </sheetData>
      <sheetData sheetId="4">
        <row r="3">
          <cell r="AC3" t="str">
            <v>Stuw</v>
          </cell>
        </row>
      </sheetData>
      <sheetData sheetId="5"/>
      <sheetData sheetId="6">
        <row r="3">
          <cell r="AC3" t="str">
            <v>Stuw</v>
          </cell>
          <cell r="AD3">
            <v>1</v>
          </cell>
        </row>
        <row r="4">
          <cell r="AC4" t="str">
            <v>Bemonstering</v>
          </cell>
          <cell r="AD4">
            <v>2</v>
          </cell>
        </row>
        <row r="5">
          <cell r="AC5" t="str">
            <v>ETD</v>
          </cell>
          <cell r="AD5">
            <v>3</v>
          </cell>
        </row>
        <row r="6">
          <cell r="AC6" t="str">
            <v>MTD</v>
          </cell>
          <cell r="AD6">
            <v>4</v>
          </cell>
        </row>
        <row r="7">
          <cell r="AC7" t="str">
            <v>HYDR.</v>
          </cell>
          <cell r="AD7">
            <v>5</v>
          </cell>
        </row>
        <row r="8">
          <cell r="AC8" t="str">
            <v>Garage</v>
          </cell>
        </row>
        <row r="9">
          <cell r="AC9" t="str">
            <v>Werkplaats</v>
          </cell>
        </row>
      </sheetData>
      <sheetData sheetId="7">
        <row r="3">
          <cell r="AC3" t="str">
            <v>Stuw</v>
          </cell>
        </row>
      </sheetData>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ar overzicht"/>
      <sheetName val="print 3 maanden"/>
      <sheetName val="print 1 maand"/>
      <sheetName val="ploeg 1 rooster"/>
      <sheetName val="zeekade rooster"/>
      <sheetName val="5 ploegen"/>
      <sheetName val="Vergader rooster"/>
      <sheetName val="ingeleverde lijsten"/>
      <sheetName val="aantekeningen"/>
      <sheetName val="vakantie site`s"/>
      <sheetName val="info"/>
      <sheetName val="print voorblad"/>
      <sheetName val="rooster layout"/>
      <sheetName val="reiskosten decl."/>
      <sheetName val="opgave overwerk"/>
      <sheetName val="a0 rooster"/>
      <sheetName val="vergoedingen !"/>
      <sheetName val="financieel"/>
      <sheetName val="financieel handmatig"/>
      <sheetName val="jaar overzicht test"/>
      <sheetName val="funcie blokken (2)"/>
      <sheetName val="funcie blokken"/>
      <sheetName val="Legenda"/>
      <sheetName val="info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ster"/>
      <sheetName val="overwerklijst"/>
      <sheetName val="financieel"/>
      <sheetName val="loonslip info"/>
      <sheetName val="zeekade rooster"/>
      <sheetName val="rooster schoolvakantie`s"/>
      <sheetName val="5 ploegen"/>
      <sheetName val="opgave overwerk"/>
      <sheetName val="-"/>
    </sheetNames>
    <sheetDataSet>
      <sheetData sheetId="0"/>
      <sheetData sheetId="1"/>
      <sheetData sheetId="2"/>
      <sheetData sheetId="3"/>
      <sheetData sheetId="4"/>
      <sheetData sheetId="5"/>
      <sheetData sheetId="6"/>
      <sheetData sheetId="7"/>
      <sheetData sheetId="8">
        <row r="3">
          <cell r="A3">
            <v>31.83</v>
          </cell>
          <cell r="C3" t="str">
            <v xml:space="preserve">gedeeld door </v>
          </cell>
        </row>
        <row r="4">
          <cell r="A4">
            <v>0.28779385171790234</v>
          </cell>
          <cell r="C4" t="str">
            <v>maal</v>
          </cell>
        </row>
        <row r="5">
          <cell r="A5">
            <v>28.779385171790235</v>
          </cell>
          <cell r="C5" t="str">
            <v>maal</v>
          </cell>
          <cell r="E5" t="str">
            <v>%</v>
          </cell>
        </row>
        <row r="6">
          <cell r="A6">
            <v>74.826401446654614</v>
          </cell>
          <cell r="C6" t="str">
            <v>maal</v>
          </cell>
          <cell r="E6" t="str">
            <v>gewerkte uren</v>
          </cell>
        </row>
        <row r="10">
          <cell r="A10" t="str">
            <v>110,6</v>
          </cell>
        </row>
        <row r="11">
          <cell r="A11" t="str">
            <v>110,598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oster"/>
      <sheetName val="overwerk"/>
      <sheetName val="zeekade rooster"/>
      <sheetName val="rijtijden"/>
      <sheetName val="schoolvakantie"/>
      <sheetName val="5 ploegen"/>
      <sheetName val="lostorens"/>
      <sheetName val="rommelblad"/>
      <sheetName val="keuzevak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K2">
            <v>1</v>
          </cell>
        </row>
        <row r="3">
          <cell r="K3">
            <v>2</v>
          </cell>
        </row>
        <row r="4">
          <cell r="K4">
            <v>3</v>
          </cell>
        </row>
        <row r="5">
          <cell r="K5">
            <v>4</v>
          </cell>
        </row>
        <row r="6">
          <cell r="K6">
            <v>5</v>
          </cell>
        </row>
        <row r="7">
          <cell r="K7">
            <v>6</v>
          </cell>
        </row>
        <row r="8">
          <cell r="K8">
            <v>7</v>
          </cell>
        </row>
        <row r="9">
          <cell r="K9">
            <v>8</v>
          </cell>
        </row>
        <row r="10">
          <cell r="K10">
            <v>9</v>
          </cell>
        </row>
        <row r="11">
          <cell r="K11">
            <v>10</v>
          </cell>
        </row>
        <row r="12">
          <cell r="K12">
            <v>11</v>
          </cell>
        </row>
        <row r="13">
          <cell r="K13">
            <v>12</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J76"/>
  <sheetViews>
    <sheetView showGridLines="0" showRowColHeaders="0" tabSelected="1" zoomScale="113" zoomScaleNormal="113" workbookViewId="0">
      <selection activeCell="AW31" sqref="AW31"/>
    </sheetView>
  </sheetViews>
  <sheetFormatPr defaultColWidth="9.140625" defaultRowHeight="12.75" x14ac:dyDescent="0.2"/>
  <cols>
    <col min="1" max="1" width="1" style="1" customWidth="1"/>
    <col min="2" max="36" width="4.5703125" style="1" customWidth="1"/>
    <col min="37" max="39" width="4.5703125" style="22" hidden="1" customWidth="1"/>
    <col min="40" max="40" width="5.5703125" style="22" hidden="1" customWidth="1"/>
    <col min="41" max="41" width="6.28515625" style="22" hidden="1" customWidth="1"/>
    <col min="42" max="42" width="5.85546875" style="106" customWidth="1"/>
    <col min="43" max="62" width="5.85546875" style="22" customWidth="1"/>
    <col min="63" max="182" width="5.85546875" style="1" customWidth="1"/>
    <col min="183" max="16384" width="9.140625" style="1"/>
  </cols>
  <sheetData>
    <row r="1" spans="1:62" ht="4.5"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62" ht="12" customHeight="1" x14ac:dyDescent="0.25">
      <c r="A2" s="3"/>
      <c r="B2" s="294" t="s">
        <v>115</v>
      </c>
      <c r="C2" s="295"/>
      <c r="D2" s="295"/>
      <c r="E2" s="295"/>
      <c r="F2" s="296"/>
      <c r="G2" s="107"/>
      <c r="H2" s="103"/>
      <c r="I2" s="108"/>
      <c r="J2" s="300" t="str">
        <f>CONCATENATE("tekort ",B18-1)</f>
        <v>tekort 2018</v>
      </c>
      <c r="K2" s="262"/>
      <c r="L2" s="300" t="str">
        <f>CONCATENATE("tegoed ",B18-1)</f>
        <v>tegoed 2018</v>
      </c>
      <c r="M2" s="262"/>
      <c r="N2" s="261" t="str">
        <f>CONCATENATE("tegoed ",B18)</f>
        <v>tegoed 2019</v>
      </c>
      <c r="O2" s="262"/>
      <c r="P2" s="263" t="s">
        <v>69</v>
      </c>
      <c r="Q2" s="264"/>
      <c r="S2" s="265" t="s">
        <v>76</v>
      </c>
      <c r="T2" s="266"/>
      <c r="U2" s="266"/>
      <c r="V2" s="267"/>
      <c r="W2" s="278" t="s">
        <v>82</v>
      </c>
      <c r="X2" s="279"/>
      <c r="Y2" s="279"/>
      <c r="Z2" s="279"/>
      <c r="AA2" s="280"/>
      <c r="AB2" s="281" t="s">
        <v>98</v>
      </c>
      <c r="AC2" s="282"/>
      <c r="AD2" s="282"/>
      <c r="AE2" s="283"/>
      <c r="AF2" s="3"/>
      <c r="AG2" s="109" t="s">
        <v>81</v>
      </c>
      <c r="AH2" s="3"/>
      <c r="AI2" s="110" t="s">
        <v>81</v>
      </c>
      <c r="AJ2" s="111"/>
      <c r="AK2" s="71" t="s">
        <v>32</v>
      </c>
      <c r="AL2" s="72"/>
      <c r="AM2" s="72"/>
      <c r="AN2" s="73">
        <f>((AN22+AN26+AN30+AN34+AN38+AN42+AN46+AN50+AN54+AN58+AN62+AN66)-AN5)</f>
        <v>211</v>
      </c>
      <c r="AO2" s="74"/>
      <c r="AP2" s="112"/>
      <c r="AQ2" s="24"/>
      <c r="AR2" s="24"/>
      <c r="AS2" s="24"/>
      <c r="AT2" s="24"/>
      <c r="AU2" s="24"/>
      <c r="AV2" s="24"/>
      <c r="AW2" s="24"/>
      <c r="AX2" s="24"/>
    </row>
    <row r="3" spans="1:62" ht="12" customHeight="1" x14ac:dyDescent="0.25">
      <c r="A3" s="3"/>
      <c r="B3" s="297"/>
      <c r="C3" s="298"/>
      <c r="D3" s="298"/>
      <c r="E3" s="298"/>
      <c r="F3" s="299"/>
      <c r="G3" s="107"/>
      <c r="H3" s="284" t="s">
        <v>29</v>
      </c>
      <c r="I3" s="285"/>
      <c r="J3" s="286"/>
      <c r="K3" s="287"/>
      <c r="L3" s="286">
        <v>0.625</v>
      </c>
      <c r="M3" s="287"/>
      <c r="N3" s="286">
        <v>8.125</v>
      </c>
      <c r="O3" s="287"/>
      <c r="P3" s="288">
        <f>(L3+N3)-((B14*450)/1440)-((N14*450)/1440/2)-((P14*450)/1440/3.75)-J3</f>
        <v>2.1875</v>
      </c>
      <c r="Q3" s="285"/>
      <c r="S3" s="269" t="s">
        <v>78</v>
      </c>
      <c r="T3" s="270"/>
      <c r="U3" s="270"/>
      <c r="V3" s="271"/>
      <c r="W3" s="241" t="s">
        <v>83</v>
      </c>
      <c r="X3" s="242"/>
      <c r="Y3" s="242"/>
      <c r="Z3" s="242"/>
      <c r="AA3" s="243"/>
      <c r="AB3" s="289" t="s">
        <v>109</v>
      </c>
      <c r="AC3" s="290"/>
      <c r="AD3" s="290"/>
      <c r="AE3" s="291"/>
      <c r="AF3" s="3"/>
      <c r="AG3" s="113">
        <f>COUNTIF(E19:AI66,"w")</f>
        <v>0</v>
      </c>
      <c r="AH3" s="3"/>
      <c r="AI3" s="114">
        <f>COUNTIF(E19:AI66,"s")</f>
        <v>0</v>
      </c>
      <c r="AJ3" s="111"/>
      <c r="AK3" s="71" t="s">
        <v>33</v>
      </c>
      <c r="AL3" s="72"/>
      <c r="AM3" s="72"/>
      <c r="AN3" s="73">
        <f>((B14+H14+F14+J14+L14+T14+R14+X14)+AN6+AN8+AN11)</f>
        <v>37</v>
      </c>
      <c r="AO3" s="85">
        <f>SUM(AN2-AN4)</f>
        <v>31.5</v>
      </c>
      <c r="AP3" s="151" t="s">
        <v>118</v>
      </c>
      <c r="AQ3" s="24"/>
      <c r="AR3" s="24"/>
      <c r="AS3" s="24"/>
      <c r="AT3" s="24"/>
      <c r="AU3" s="24"/>
      <c r="AV3" s="24"/>
      <c r="AW3" s="24"/>
      <c r="AX3" s="24"/>
    </row>
    <row r="4" spans="1:62" ht="12" customHeight="1" x14ac:dyDescent="0.25">
      <c r="A4" s="3"/>
      <c r="B4" s="104"/>
      <c r="C4" s="115"/>
      <c r="D4" s="115"/>
      <c r="E4" s="115"/>
      <c r="F4" s="115"/>
      <c r="G4" s="107"/>
      <c r="H4" s="253" t="s">
        <v>28</v>
      </c>
      <c r="I4" s="254"/>
      <c r="J4" s="255"/>
      <c r="K4" s="256"/>
      <c r="L4" s="255">
        <v>0.14583333333333334</v>
      </c>
      <c r="M4" s="256"/>
      <c r="N4" s="292">
        <f>SUM(V14-D15)</f>
        <v>0.15625</v>
      </c>
      <c r="O4" s="293"/>
      <c r="P4" s="257">
        <f>L4+(V14-D15)-J4</f>
        <v>0.30208333333333337</v>
      </c>
      <c r="Q4" s="254"/>
      <c r="S4" s="269" t="s">
        <v>77</v>
      </c>
      <c r="T4" s="270"/>
      <c r="U4" s="270"/>
      <c r="V4" s="271"/>
      <c r="W4" s="241" t="s">
        <v>84</v>
      </c>
      <c r="X4" s="242"/>
      <c r="Y4" s="242"/>
      <c r="Z4" s="242"/>
      <c r="AA4" s="243"/>
      <c r="AB4" s="272" t="s">
        <v>99</v>
      </c>
      <c r="AC4" s="273"/>
      <c r="AD4" s="273"/>
      <c r="AE4" s="274"/>
      <c r="AF4" s="3"/>
      <c r="AG4" s="10" t="s">
        <v>85</v>
      </c>
      <c r="AH4" s="3"/>
      <c r="AI4" s="116" t="s">
        <v>86</v>
      </c>
      <c r="AJ4" s="111"/>
      <c r="AK4" s="71" t="s">
        <v>34</v>
      </c>
      <c r="AL4" s="72"/>
      <c r="AM4" s="72"/>
      <c r="AN4" s="73">
        <f>(AN2-AN3)+AN7+AN9+AN10</f>
        <v>179.5</v>
      </c>
      <c r="AO4" s="74"/>
      <c r="AP4" s="151"/>
      <c r="AR4" s="75"/>
      <c r="AS4" s="24"/>
      <c r="AT4" s="24"/>
      <c r="AU4" s="24"/>
      <c r="AV4" s="24"/>
      <c r="AW4" s="24"/>
      <c r="AX4" s="24"/>
    </row>
    <row r="5" spans="1:62" ht="12" customHeight="1" x14ac:dyDescent="0.25">
      <c r="A5" s="3"/>
      <c r="B5" s="117"/>
      <c r="C5" s="118"/>
      <c r="D5" s="118"/>
      <c r="E5" s="275" t="s">
        <v>87</v>
      </c>
      <c r="F5" s="276"/>
      <c r="G5" s="107"/>
      <c r="H5" s="253" t="s">
        <v>27</v>
      </c>
      <c r="I5" s="254"/>
      <c r="J5" s="255"/>
      <c r="K5" s="256"/>
      <c r="L5" s="255">
        <v>0.46249999999999997</v>
      </c>
      <c r="M5" s="256"/>
      <c r="N5" s="255"/>
      <c r="O5" s="256"/>
      <c r="P5" s="257">
        <f>(L5+N5)-((F14*450)/1440)-J5</f>
        <v>0.46249999999999997</v>
      </c>
      <c r="Q5" s="254"/>
      <c r="S5" s="269" t="s">
        <v>79</v>
      </c>
      <c r="T5" s="270"/>
      <c r="U5" s="270"/>
      <c r="V5" s="271"/>
      <c r="W5" s="241" t="s">
        <v>88</v>
      </c>
      <c r="X5" s="242"/>
      <c r="Y5" s="242"/>
      <c r="Z5" s="242"/>
      <c r="AA5" s="243"/>
      <c r="AB5" s="244" t="s">
        <v>100</v>
      </c>
      <c r="AC5" s="245"/>
      <c r="AD5" s="245"/>
      <c r="AE5" s="246"/>
      <c r="AF5" s="3"/>
      <c r="AG5" s="3"/>
      <c r="AH5" s="3"/>
      <c r="AI5" s="3"/>
      <c r="AJ5" s="111"/>
      <c r="AK5" s="63" t="s">
        <v>70</v>
      </c>
      <c r="AL5" s="23"/>
      <c r="AM5" s="23"/>
      <c r="AN5" s="76">
        <f>X14</f>
        <v>7</v>
      </c>
      <c r="AO5" s="64"/>
      <c r="AP5" s="151"/>
      <c r="AQ5" s="24"/>
      <c r="AR5" s="24"/>
      <c r="AS5" s="24"/>
      <c r="AT5" s="24"/>
      <c r="AU5" s="24"/>
      <c r="AV5" s="24"/>
      <c r="AW5" s="24"/>
      <c r="AX5" s="24"/>
    </row>
    <row r="6" spans="1:62" ht="12" customHeight="1" x14ac:dyDescent="0.25">
      <c r="A6" s="3"/>
      <c r="B6" s="117"/>
      <c r="C6" s="118"/>
      <c r="D6" s="118"/>
      <c r="E6" s="277"/>
      <c r="F6" s="276"/>
      <c r="G6" s="107"/>
      <c r="H6" s="268" t="s">
        <v>26</v>
      </c>
      <c r="I6" s="254"/>
      <c r="J6" s="255"/>
      <c r="K6" s="256"/>
      <c r="L6" s="255">
        <v>1.0409722222222222</v>
      </c>
      <c r="M6" s="256"/>
      <c r="N6" s="255"/>
      <c r="O6" s="256"/>
      <c r="P6" s="257">
        <f>(L6+N6)-((H14*450)/1440)-J6</f>
        <v>1.0409722222222222</v>
      </c>
      <c r="Q6" s="254"/>
      <c r="S6" s="269" t="s">
        <v>80</v>
      </c>
      <c r="T6" s="270"/>
      <c r="U6" s="270"/>
      <c r="V6" s="271"/>
      <c r="W6" s="241" t="s">
        <v>90</v>
      </c>
      <c r="X6" s="242"/>
      <c r="Y6" s="242"/>
      <c r="Z6" s="242"/>
      <c r="AA6" s="243"/>
      <c r="AB6" s="244" t="s">
        <v>101</v>
      </c>
      <c r="AC6" s="245"/>
      <c r="AD6" s="245"/>
      <c r="AE6" s="246"/>
      <c r="AF6" s="3"/>
      <c r="AG6" s="109" t="s">
        <v>111</v>
      </c>
      <c r="AH6" s="3"/>
      <c r="AI6" s="110" t="s">
        <v>81</v>
      </c>
      <c r="AJ6" s="111"/>
      <c r="AK6" s="77" t="s">
        <v>35</v>
      </c>
      <c r="AL6" s="23"/>
      <c r="AM6" s="23"/>
      <c r="AN6" s="76">
        <f>N14/2</f>
        <v>0</v>
      </c>
      <c r="AO6" s="64" t="s">
        <v>63</v>
      </c>
      <c r="AP6" s="151" t="s">
        <v>119</v>
      </c>
      <c r="AQ6" s="24"/>
      <c r="AR6" s="24"/>
      <c r="AS6" s="24"/>
      <c r="AT6" s="24"/>
      <c r="AU6" s="24"/>
      <c r="AV6" s="24"/>
      <c r="AW6" s="24"/>
      <c r="AX6" s="24"/>
    </row>
    <row r="7" spans="1:62" ht="12" customHeight="1" x14ac:dyDescent="0.25">
      <c r="A7" s="3"/>
      <c r="B7" s="119"/>
      <c r="C7" s="120"/>
      <c r="D7" s="120"/>
      <c r="E7" s="120"/>
      <c r="F7" s="120"/>
      <c r="G7" s="107"/>
      <c r="H7" s="253" t="s">
        <v>25</v>
      </c>
      <c r="I7" s="254"/>
      <c r="J7" s="255"/>
      <c r="K7" s="256"/>
      <c r="L7" s="255" t="s">
        <v>116</v>
      </c>
      <c r="M7" s="256"/>
      <c r="N7" s="255"/>
      <c r="O7" s="256"/>
      <c r="P7" s="257" t="e">
        <f>(L7+N7)-((J14*450)/1440)-J7</f>
        <v>#VALUE!</v>
      </c>
      <c r="Q7" s="254"/>
      <c r="S7" s="258" t="s">
        <v>96</v>
      </c>
      <c r="T7" s="259"/>
      <c r="U7" s="259"/>
      <c r="V7" s="260"/>
      <c r="W7" s="241" t="s">
        <v>91</v>
      </c>
      <c r="X7" s="242"/>
      <c r="Y7" s="242"/>
      <c r="Z7" s="242"/>
      <c r="AA7" s="243"/>
      <c r="AB7" s="244" t="s">
        <v>102</v>
      </c>
      <c r="AC7" s="245"/>
      <c r="AD7" s="245"/>
      <c r="AE7" s="246"/>
      <c r="AF7" s="3"/>
      <c r="AG7" s="121">
        <f>COUNTIF(E19:AI66,"i")</f>
        <v>2</v>
      </c>
      <c r="AH7" s="3"/>
      <c r="AI7" s="122">
        <f>COUNTIF(E19:AI66,"e")</f>
        <v>0</v>
      </c>
      <c r="AJ7" s="4"/>
      <c r="AK7" s="63" t="s">
        <v>62</v>
      </c>
      <c r="AL7" s="23"/>
      <c r="AM7" s="23"/>
      <c r="AN7" s="78">
        <f>V14*3.2</f>
        <v>0.5</v>
      </c>
      <c r="AO7" s="64" t="s">
        <v>63</v>
      </c>
      <c r="AP7" s="151"/>
      <c r="AR7" s="24"/>
      <c r="AS7" s="24"/>
      <c r="AT7" s="24"/>
      <c r="AU7" s="24"/>
      <c r="AV7" s="24"/>
      <c r="AW7" s="24"/>
      <c r="AX7" s="24"/>
    </row>
    <row r="8" spans="1:62" ht="12" customHeight="1" thickBot="1" x14ac:dyDescent="0.3">
      <c r="A8" s="3"/>
      <c r="B8" s="92">
        <f>AN2</f>
        <v>211</v>
      </c>
      <c r="C8" s="93" t="s">
        <v>60</v>
      </c>
      <c r="D8" s="93"/>
      <c r="E8" s="123">
        <f>AK19</f>
        <v>72</v>
      </c>
      <c r="F8" s="124">
        <f>AL19</f>
        <v>74</v>
      </c>
      <c r="G8" s="125">
        <f>AM19</f>
        <v>72</v>
      </c>
      <c r="H8" s="247" t="s">
        <v>39</v>
      </c>
      <c r="I8" s="248"/>
      <c r="J8" s="249"/>
      <c r="K8" s="250"/>
      <c r="L8" s="249">
        <v>0.12083333333333333</v>
      </c>
      <c r="M8" s="250"/>
      <c r="N8" s="249"/>
      <c r="O8" s="250"/>
      <c r="P8" s="251">
        <f>(L8+N8)-((L14*450)/1440)-J8</f>
        <v>0.12083333333333333</v>
      </c>
      <c r="Q8" s="252"/>
      <c r="S8" s="145"/>
      <c r="T8" s="146"/>
      <c r="U8" s="146"/>
      <c r="V8" s="147"/>
      <c r="W8" s="241" t="s">
        <v>92</v>
      </c>
      <c r="X8" s="242"/>
      <c r="Y8" s="242"/>
      <c r="Z8" s="242"/>
      <c r="AA8" s="243"/>
      <c r="AB8" s="244" t="s">
        <v>103</v>
      </c>
      <c r="AC8" s="245"/>
      <c r="AD8" s="245"/>
      <c r="AE8" s="246"/>
      <c r="AF8" s="3"/>
      <c r="AG8" s="10" t="s">
        <v>93</v>
      </c>
      <c r="AH8" s="3"/>
      <c r="AI8" s="116" t="s">
        <v>94</v>
      </c>
      <c r="AJ8" s="4"/>
      <c r="AK8" s="77" t="s">
        <v>36</v>
      </c>
      <c r="AL8" s="23"/>
      <c r="AM8" s="23"/>
      <c r="AN8" s="76">
        <f>D15*3.2</f>
        <v>0</v>
      </c>
      <c r="AO8" s="64" t="s">
        <v>63</v>
      </c>
      <c r="AP8" s="151"/>
      <c r="AS8" s="24"/>
      <c r="AT8" s="24"/>
      <c r="AU8" s="24"/>
      <c r="AV8" s="24"/>
      <c r="AW8" s="24"/>
      <c r="AX8" s="24"/>
    </row>
    <row r="9" spans="1:62" ht="12" customHeight="1" x14ac:dyDescent="0.25">
      <c r="A9" s="3"/>
      <c r="B9" s="88">
        <f>AO3</f>
        <v>31.5</v>
      </c>
      <c r="C9" s="89" t="s">
        <v>107</v>
      </c>
      <c r="D9" s="89"/>
      <c r="E9" s="126"/>
      <c r="F9" s="127"/>
      <c r="G9" s="128"/>
      <c r="H9" s="105" t="s">
        <v>57</v>
      </c>
      <c r="I9" s="90" t="s">
        <v>58</v>
      </c>
      <c r="J9" s="233">
        <f>SUM(J3:J8)</f>
        <v>0</v>
      </c>
      <c r="K9" s="234"/>
      <c r="L9" s="233">
        <f>SUM(L3:L8)</f>
        <v>2.3951388888888885</v>
      </c>
      <c r="M9" s="234"/>
      <c r="N9" s="235">
        <f>SUM(N3:N8)</f>
        <v>8.28125</v>
      </c>
      <c r="O9" s="234"/>
      <c r="P9" s="236" t="e">
        <f>SUM(P3:P8)</f>
        <v>#VALUE!</v>
      </c>
      <c r="Q9" s="237"/>
      <c r="S9" s="238" t="s">
        <v>89</v>
      </c>
      <c r="T9" s="239"/>
      <c r="U9" s="239"/>
      <c r="V9" s="240"/>
      <c r="W9" s="241" t="s">
        <v>95</v>
      </c>
      <c r="X9" s="242"/>
      <c r="Y9" s="242"/>
      <c r="Z9" s="242"/>
      <c r="AA9" s="243"/>
      <c r="AB9" s="217" t="s">
        <v>104</v>
      </c>
      <c r="AC9" s="218"/>
      <c r="AD9" s="218"/>
      <c r="AE9" s="219"/>
      <c r="AF9" s="3"/>
      <c r="AG9" s="25"/>
      <c r="AH9" s="25"/>
      <c r="AI9" s="25"/>
      <c r="AJ9" s="4"/>
      <c r="AK9" s="63" t="s">
        <v>37</v>
      </c>
      <c r="AL9" s="23"/>
      <c r="AM9" s="23"/>
      <c r="AN9" s="76">
        <f>AB14+AD14+Z14</f>
        <v>5</v>
      </c>
      <c r="AO9" s="64" t="s">
        <v>63</v>
      </c>
      <c r="AP9" s="151"/>
      <c r="AQ9" s="24"/>
      <c r="AS9" s="24"/>
      <c r="AT9" s="24"/>
      <c r="AU9" s="24"/>
      <c r="AV9" s="24"/>
      <c r="AW9" s="24"/>
      <c r="AX9" s="24"/>
    </row>
    <row r="10" spans="1:62" ht="12" customHeight="1" x14ac:dyDescent="0.25">
      <c r="A10" s="3"/>
      <c r="B10" s="86">
        <f>AN4</f>
        <v>179.5</v>
      </c>
      <c r="C10" s="87" t="s">
        <v>106</v>
      </c>
      <c r="D10" s="87"/>
      <c r="E10" s="129"/>
      <c r="F10" s="130"/>
      <c r="G10" s="131"/>
      <c r="H10" s="132"/>
      <c r="I10" s="91" t="s">
        <v>31</v>
      </c>
      <c r="J10" s="220">
        <f>J9*3.2</f>
        <v>0</v>
      </c>
      <c r="K10" s="221"/>
      <c r="L10" s="220">
        <f>L9*3.2</f>
        <v>7.6644444444444435</v>
      </c>
      <c r="M10" s="221"/>
      <c r="N10" s="222">
        <f>N9*3.2</f>
        <v>26.5</v>
      </c>
      <c r="O10" s="221"/>
      <c r="P10" s="223" t="e">
        <f>P9*3.2</f>
        <v>#VALUE!</v>
      </c>
      <c r="Q10" s="224"/>
      <c r="S10" s="225"/>
      <c r="T10" s="226"/>
      <c r="U10" s="226"/>
      <c r="V10" s="227"/>
      <c r="W10" s="228" t="s">
        <v>97</v>
      </c>
      <c r="X10" s="229"/>
      <c r="Y10" s="229"/>
      <c r="Z10" s="229"/>
      <c r="AA10" s="230"/>
      <c r="AB10" s="231"/>
      <c r="AC10" s="226"/>
      <c r="AD10" s="226"/>
      <c r="AE10" s="232"/>
      <c r="AF10" s="3"/>
      <c r="AG10" s="109" t="s">
        <v>81</v>
      </c>
      <c r="AH10" s="15"/>
      <c r="AI10" s="110" t="s">
        <v>81</v>
      </c>
      <c r="AJ10" s="4"/>
      <c r="AK10" s="63" t="s">
        <v>38</v>
      </c>
      <c r="AL10" s="23"/>
      <c r="AM10" s="23"/>
      <c r="AN10" s="76">
        <f>D14*3.2</f>
        <v>0</v>
      </c>
      <c r="AO10" s="64" t="s">
        <v>63</v>
      </c>
      <c r="AP10" s="151" t="s">
        <v>117</v>
      </c>
      <c r="AQ10" s="24"/>
      <c r="AS10" s="24"/>
      <c r="AT10" s="24"/>
      <c r="AU10" s="151"/>
      <c r="AV10" s="24"/>
      <c r="AW10" s="24"/>
      <c r="AX10" s="24"/>
    </row>
    <row r="11" spans="1:62" ht="12" customHeight="1" x14ac:dyDescent="0.2">
      <c r="A11" s="3"/>
      <c r="B11" s="17"/>
      <c r="C11" s="17"/>
      <c r="D11" s="17"/>
      <c r="E11" s="17"/>
      <c r="F11" s="17"/>
      <c r="G11" s="17"/>
      <c r="H11" s="17"/>
      <c r="I11" s="17"/>
      <c r="J11" s="3"/>
      <c r="K11" s="3"/>
      <c r="L11" s="3"/>
      <c r="M11" s="3"/>
      <c r="N11" s="3"/>
      <c r="O11" s="3"/>
      <c r="P11" s="3"/>
      <c r="Q11" s="3"/>
      <c r="R11" s="3"/>
      <c r="S11" s="3"/>
      <c r="T11" s="21"/>
      <c r="U11" s="3"/>
      <c r="V11" s="20"/>
      <c r="W11" s="19"/>
      <c r="X11" s="19"/>
      <c r="Y11" s="19"/>
      <c r="Z11" s="52"/>
      <c r="AA11" s="53"/>
      <c r="AB11" s="53"/>
      <c r="AC11" s="53"/>
      <c r="AD11" s="18"/>
      <c r="AE11" s="17"/>
      <c r="AF11" s="17"/>
      <c r="AG11" s="138">
        <f>COUNTIF(E19:AI66,"d")</f>
        <v>0</v>
      </c>
      <c r="AH11" s="38"/>
      <c r="AI11" s="133">
        <f>COUNTIF(E19:AI66,"k")</f>
        <v>0</v>
      </c>
      <c r="AJ11" s="4"/>
      <c r="AK11" s="77" t="s">
        <v>71</v>
      </c>
      <c r="AL11" s="23"/>
      <c r="AM11" s="23"/>
      <c r="AN11" s="76">
        <f>P14/3.75</f>
        <v>0</v>
      </c>
      <c r="AO11" s="64" t="s">
        <v>63</v>
      </c>
      <c r="AP11" s="151"/>
      <c r="AQ11" s="24"/>
      <c r="AS11" s="24"/>
      <c r="AT11" s="24"/>
      <c r="AU11" s="24"/>
      <c r="AV11" s="24"/>
      <c r="AW11" s="24"/>
      <c r="AX11" s="24"/>
    </row>
    <row r="12" spans="1:62" s="32" customFormat="1" ht="12" customHeight="1" x14ac:dyDescent="0.2">
      <c r="A12" s="25"/>
      <c r="B12" s="26" t="s">
        <v>29</v>
      </c>
      <c r="C12" s="27"/>
      <c r="D12" s="28" t="s">
        <v>28</v>
      </c>
      <c r="E12" s="27"/>
      <c r="F12" s="28" t="s">
        <v>27</v>
      </c>
      <c r="G12" s="27"/>
      <c r="H12" s="26" t="s">
        <v>26</v>
      </c>
      <c r="J12" s="28" t="s">
        <v>25</v>
      </c>
      <c r="K12" s="25"/>
      <c r="L12" s="30" t="s">
        <v>39</v>
      </c>
      <c r="M12" s="29"/>
      <c r="N12" s="31" t="s">
        <v>68</v>
      </c>
      <c r="P12" s="28" t="s">
        <v>72</v>
      </c>
      <c r="R12" s="26" t="s">
        <v>66</v>
      </c>
      <c r="T12" s="26" t="s">
        <v>24</v>
      </c>
      <c r="V12" s="28" t="s">
        <v>28</v>
      </c>
      <c r="X12" s="30" t="s">
        <v>73</v>
      </c>
      <c r="Z12" s="22" t="s">
        <v>23</v>
      </c>
      <c r="AB12" s="28"/>
      <c r="AD12" s="28" t="s">
        <v>23</v>
      </c>
      <c r="AE12" s="28"/>
      <c r="AF12" s="28"/>
      <c r="AG12" s="10" t="s">
        <v>75</v>
      </c>
      <c r="AH12" s="134"/>
      <c r="AI12" s="116" t="s">
        <v>53</v>
      </c>
      <c r="AJ12" s="17"/>
      <c r="AK12" s="135"/>
      <c r="AL12" s="136"/>
      <c r="AM12" s="136"/>
      <c r="AN12" s="136"/>
      <c r="AO12" s="137"/>
      <c r="AP12" s="151"/>
      <c r="AQ12" s="152"/>
      <c r="AT12" s="22"/>
      <c r="AU12" s="22"/>
      <c r="AV12" s="22"/>
      <c r="AW12" s="22"/>
      <c r="AX12" s="22"/>
      <c r="AY12" s="22"/>
      <c r="AZ12" s="22"/>
      <c r="BA12" s="22"/>
      <c r="BB12" s="22"/>
      <c r="BC12" s="22"/>
      <c r="BD12" s="22"/>
      <c r="BE12" s="22"/>
      <c r="BF12" s="22"/>
      <c r="BG12" s="22"/>
      <c r="BH12" s="22"/>
      <c r="BI12" s="22"/>
      <c r="BJ12" s="22"/>
    </row>
    <row r="13" spans="1:62" s="16" customFormat="1" ht="12" customHeight="1" thickBot="1" x14ac:dyDescent="0.2">
      <c r="A13" s="15"/>
      <c r="B13" s="7" t="s">
        <v>40</v>
      </c>
      <c r="C13" s="33"/>
      <c r="D13" s="34" t="s">
        <v>41</v>
      </c>
      <c r="E13" s="33"/>
      <c r="F13" s="7" t="s">
        <v>40</v>
      </c>
      <c r="G13" s="33"/>
      <c r="H13" s="7" t="s">
        <v>40</v>
      </c>
      <c r="J13" s="7" t="s">
        <v>40</v>
      </c>
      <c r="K13" s="15"/>
      <c r="L13" s="7" t="s">
        <v>40</v>
      </c>
      <c r="M13" s="11"/>
      <c r="N13" s="36" t="s">
        <v>29</v>
      </c>
      <c r="P13" s="35" t="s">
        <v>29</v>
      </c>
      <c r="R13" s="7" t="s">
        <v>67</v>
      </c>
      <c r="T13" s="7" t="s">
        <v>40</v>
      </c>
      <c r="V13" s="34" t="s">
        <v>42</v>
      </c>
      <c r="X13" s="7" t="s">
        <v>65</v>
      </c>
      <c r="Z13" s="24" t="s">
        <v>22</v>
      </c>
      <c r="AB13" s="28" t="s">
        <v>23</v>
      </c>
      <c r="AD13" s="35" t="s">
        <v>74</v>
      </c>
      <c r="AE13" s="10"/>
      <c r="AF13" s="34"/>
      <c r="AG13" s="15"/>
      <c r="AH13" s="15"/>
      <c r="AI13" s="15"/>
      <c r="AJ13" s="54"/>
      <c r="AK13" s="23"/>
      <c r="AL13" s="23"/>
      <c r="AM13" s="23"/>
      <c r="AN13" s="23"/>
      <c r="AO13" s="64"/>
      <c r="AP13" s="151"/>
      <c r="AT13" s="24"/>
      <c r="AU13" s="24"/>
      <c r="AV13" s="24"/>
      <c r="AW13" s="24"/>
      <c r="AX13" s="24"/>
      <c r="AY13" s="37"/>
      <c r="AZ13" s="37"/>
      <c r="BA13" s="37"/>
      <c r="BB13" s="37"/>
      <c r="BC13" s="37"/>
      <c r="BD13" s="37"/>
      <c r="BE13" s="37"/>
      <c r="BF13" s="37"/>
      <c r="BG13" s="37"/>
      <c r="BH13" s="37"/>
      <c r="BI13" s="37"/>
      <c r="BJ13" s="37"/>
    </row>
    <row r="14" spans="1:62" s="42" customFormat="1" ht="9" customHeight="1" thickTop="1" x14ac:dyDescent="0.25">
      <c r="A14" s="38"/>
      <c r="B14" s="204">
        <f>COUNTIF(E19:AI66,"v")</f>
        <v>21</v>
      </c>
      <c r="C14" s="39"/>
      <c r="D14" s="59"/>
      <c r="E14" s="39"/>
      <c r="F14" s="204">
        <f>COUNTIF(E19:AI66,"a")</f>
        <v>0</v>
      </c>
      <c r="G14" s="55"/>
      <c r="H14" s="204">
        <f>COUNTIF(E19:AI66,"r")</f>
        <v>0</v>
      </c>
      <c r="J14" s="204">
        <f>COUNTIF(E19:AI66,"c")</f>
        <v>0</v>
      </c>
      <c r="K14" s="38"/>
      <c r="L14" s="204">
        <f>COUNTIF(E19:AI66,"l")</f>
        <v>0</v>
      </c>
      <c r="M14" s="40"/>
      <c r="N14" s="204">
        <f>COUNTIF(E19:AI66,"h")</f>
        <v>0</v>
      </c>
      <c r="P14" s="204">
        <f>COUNTIF(E19:AI66,"t")</f>
        <v>0</v>
      </c>
      <c r="R14" s="206">
        <f>COUNTIF(E19:AI66,"b")</f>
        <v>1</v>
      </c>
      <c r="T14" s="208">
        <f>COUNTIF(E19:AI66,"z")</f>
        <v>8</v>
      </c>
      <c r="V14" s="70">
        <f>SUM(E20:AI20,E24:AI24,E28:AI28,E32:AI32,E36:AI36,E40:AI40,E44:AI44,E48:AI48,E52:AI52,E56:AI56,E60:AI60,E64:AI64)</f>
        <v>0.15625</v>
      </c>
      <c r="X14" s="210">
        <v>7</v>
      </c>
      <c r="Z14" s="212">
        <f>COUNTIF(E19:AI66,"f")</f>
        <v>5</v>
      </c>
      <c r="AB14" s="214">
        <f>COUNTIF(E19:AI66,"x")</f>
        <v>0</v>
      </c>
      <c r="AD14" s="194">
        <f>COUNTIF(E19:AI66,"u")</f>
        <v>0</v>
      </c>
      <c r="AE14" s="196"/>
      <c r="AF14" s="168" t="s">
        <v>113</v>
      </c>
      <c r="AG14" s="169"/>
      <c r="AH14" s="153">
        <f ca="1">NOW()</f>
        <v>43752.779994791665</v>
      </c>
      <c r="AI14" s="154"/>
      <c r="AJ14" s="41"/>
      <c r="AK14" s="23"/>
      <c r="AL14" s="23"/>
      <c r="AM14" s="23"/>
      <c r="AN14" s="23"/>
      <c r="AO14" s="64"/>
      <c r="AP14" s="151"/>
      <c r="AQ14" s="151"/>
      <c r="AT14" s="24"/>
      <c r="AU14" s="24"/>
      <c r="AV14" s="24"/>
      <c r="AW14" s="24"/>
      <c r="AX14" s="24"/>
      <c r="AY14" s="24"/>
      <c r="AZ14" s="24"/>
      <c r="BA14" s="24"/>
      <c r="BB14" s="24"/>
      <c r="BC14" s="24"/>
      <c r="BD14" s="24"/>
      <c r="BE14" s="24"/>
      <c r="BF14" s="24"/>
      <c r="BG14" s="24"/>
      <c r="BH14" s="24"/>
      <c r="BI14" s="24"/>
      <c r="BJ14" s="24"/>
    </row>
    <row r="15" spans="1:62" ht="9" customHeight="1" thickBot="1" x14ac:dyDescent="0.25">
      <c r="A15" s="3"/>
      <c r="B15" s="216"/>
      <c r="C15" s="3"/>
      <c r="D15" s="62">
        <f>SUM(E21:AI21,E25:AI25,E29:AI29,E33:AI33,E37:AI37,E41:AI41,E45:AI45,E49:AI49,E53:AI53,E57:AI57,E61:AI61,E65:AI65)</f>
        <v>0</v>
      </c>
      <c r="E15" s="3"/>
      <c r="F15" s="205"/>
      <c r="G15" s="61"/>
      <c r="H15" s="205"/>
      <c r="J15" s="216"/>
      <c r="K15" s="3"/>
      <c r="L15" s="205"/>
      <c r="M15" s="3"/>
      <c r="N15" s="216"/>
      <c r="P15" s="205"/>
      <c r="R15" s="207"/>
      <c r="T15" s="209"/>
      <c r="V15" s="60"/>
      <c r="X15" s="211"/>
      <c r="Z15" s="213"/>
      <c r="AB15" s="215"/>
      <c r="AD15" s="195"/>
      <c r="AE15" s="197"/>
      <c r="AF15" s="170"/>
      <c r="AG15" s="171"/>
      <c r="AH15" s="155"/>
      <c r="AI15" s="156"/>
      <c r="AJ15" s="5"/>
      <c r="AK15" s="23"/>
      <c r="AL15" s="23"/>
      <c r="AM15" s="23"/>
      <c r="AN15" s="23"/>
      <c r="AO15" s="64"/>
      <c r="AP15" s="112"/>
      <c r="AQ15" s="151"/>
      <c r="AT15" s="24"/>
      <c r="AU15" s="24"/>
      <c r="AV15" s="24"/>
      <c r="AW15" s="24"/>
      <c r="AX15" s="24"/>
    </row>
    <row r="16" spans="1:62" s="12" customFormat="1" ht="9.9499999999999993" customHeight="1" thickTop="1" x14ac:dyDescent="0.15">
      <c r="A16" s="14"/>
      <c r="B16" s="56" t="s">
        <v>64</v>
      </c>
      <c r="C16" s="28"/>
      <c r="D16" s="44" t="s">
        <v>59</v>
      </c>
      <c r="E16" s="28"/>
      <c r="F16" s="43" t="s">
        <v>45</v>
      </c>
      <c r="G16" s="45"/>
      <c r="H16" s="43" t="s">
        <v>44</v>
      </c>
      <c r="J16" s="43" t="s">
        <v>46</v>
      </c>
      <c r="K16" s="14"/>
      <c r="L16" s="46" t="s">
        <v>61</v>
      </c>
      <c r="M16" s="43"/>
      <c r="N16" s="43" t="s">
        <v>43</v>
      </c>
      <c r="P16" s="43" t="s">
        <v>51</v>
      </c>
      <c r="R16" s="43" t="s">
        <v>48</v>
      </c>
      <c r="T16" s="43" t="s">
        <v>47</v>
      </c>
      <c r="V16" s="44" t="s">
        <v>59</v>
      </c>
      <c r="X16" s="46"/>
      <c r="Z16" s="46" t="s">
        <v>52</v>
      </c>
      <c r="AB16" s="43" t="s">
        <v>49</v>
      </c>
      <c r="AD16" s="43" t="s">
        <v>50</v>
      </c>
      <c r="AE16" s="14"/>
      <c r="AF16" s="28"/>
      <c r="AG16" s="14"/>
      <c r="AH16" s="14"/>
      <c r="AI16" s="14"/>
      <c r="AJ16" s="13"/>
      <c r="AK16" s="23"/>
      <c r="AL16" s="23"/>
      <c r="AM16" s="23"/>
      <c r="AN16" s="23"/>
      <c r="AO16" s="64"/>
      <c r="AP16" s="112"/>
      <c r="AQ16" s="24"/>
      <c r="AT16" s="24"/>
      <c r="AU16" s="24"/>
      <c r="AV16" s="24"/>
      <c r="AW16" s="24"/>
      <c r="AX16" s="24"/>
      <c r="AY16" s="22"/>
      <c r="AZ16" s="22"/>
      <c r="BA16" s="22"/>
      <c r="BB16" s="22"/>
      <c r="BC16" s="22"/>
      <c r="BD16" s="22"/>
      <c r="BE16" s="22"/>
      <c r="BF16" s="22"/>
      <c r="BG16" s="22"/>
      <c r="BH16" s="22"/>
      <c r="BI16" s="22"/>
      <c r="BJ16" s="22"/>
    </row>
    <row r="17" spans="1:50" s="22" customFormat="1" ht="8.25" customHeight="1" thickBot="1" x14ac:dyDescent="0.25">
      <c r="A17" s="3"/>
      <c r="B17" s="11"/>
      <c r="C17" s="7"/>
      <c r="D17" s="10"/>
      <c r="E17" s="7"/>
      <c r="F17" s="7"/>
      <c r="G17" s="7"/>
      <c r="H17" s="7"/>
      <c r="I17" s="7"/>
      <c r="J17" s="7"/>
      <c r="K17" s="7"/>
      <c r="L17" s="7"/>
      <c r="M17" s="7"/>
      <c r="N17" s="7"/>
      <c r="O17" s="7"/>
      <c r="P17" s="7"/>
      <c r="Q17" s="9"/>
      <c r="R17" s="7"/>
      <c r="S17" s="7"/>
      <c r="T17" s="7"/>
      <c r="U17" s="7"/>
      <c r="V17" s="7"/>
      <c r="W17" s="7"/>
      <c r="X17" s="7"/>
      <c r="Y17" s="7"/>
      <c r="Z17" s="8"/>
      <c r="AA17" s="8"/>
      <c r="AB17" s="8"/>
      <c r="AC17" s="8"/>
      <c r="AD17" s="8"/>
      <c r="AE17" s="8"/>
      <c r="AF17" s="8"/>
      <c r="AG17" s="7"/>
      <c r="AH17" s="7"/>
      <c r="AI17" s="6"/>
      <c r="AJ17" s="5"/>
      <c r="AK17" s="23"/>
      <c r="AL17" s="23"/>
      <c r="AM17" s="23"/>
      <c r="AN17" s="23"/>
      <c r="AO17" s="64"/>
      <c r="AP17" s="112"/>
      <c r="AQ17" s="24"/>
      <c r="AR17" s="24"/>
      <c r="AS17" s="24"/>
      <c r="AT17" s="24"/>
      <c r="AU17" s="24"/>
      <c r="AV17" s="24"/>
      <c r="AW17" s="24"/>
      <c r="AX17" s="24"/>
    </row>
    <row r="18" spans="1:50" s="22" customFormat="1" ht="22.5" customHeight="1" thickTop="1" thickBot="1" x14ac:dyDescent="0.25">
      <c r="A18" s="3"/>
      <c r="B18" s="198">
        <v>2019</v>
      </c>
      <c r="C18" s="199"/>
      <c r="D18" s="200"/>
      <c r="E18" s="94">
        <v>1</v>
      </c>
      <c r="F18" s="69">
        <v>2</v>
      </c>
      <c r="G18" s="95">
        <v>3</v>
      </c>
      <c r="H18" s="69">
        <v>4</v>
      </c>
      <c r="I18" s="95">
        <v>5</v>
      </c>
      <c r="J18" s="69">
        <v>6</v>
      </c>
      <c r="K18" s="95">
        <v>7</v>
      </c>
      <c r="L18" s="69">
        <v>8</v>
      </c>
      <c r="M18" s="95">
        <v>9</v>
      </c>
      <c r="N18" s="69">
        <v>10</v>
      </c>
      <c r="O18" s="95">
        <v>11</v>
      </c>
      <c r="P18" s="69">
        <v>12</v>
      </c>
      <c r="Q18" s="95">
        <v>13</v>
      </c>
      <c r="R18" s="69">
        <v>14</v>
      </c>
      <c r="S18" s="95">
        <v>15</v>
      </c>
      <c r="T18" s="69">
        <v>16</v>
      </c>
      <c r="U18" s="95">
        <v>17</v>
      </c>
      <c r="V18" s="69">
        <v>18</v>
      </c>
      <c r="W18" s="95">
        <v>19</v>
      </c>
      <c r="X18" s="69">
        <v>20</v>
      </c>
      <c r="Y18" s="95">
        <v>21</v>
      </c>
      <c r="Z18" s="69">
        <v>22</v>
      </c>
      <c r="AA18" s="95">
        <v>23</v>
      </c>
      <c r="AB18" s="69">
        <v>24</v>
      </c>
      <c r="AC18" s="95">
        <v>25</v>
      </c>
      <c r="AD18" s="69">
        <v>26</v>
      </c>
      <c r="AE18" s="95">
        <v>27</v>
      </c>
      <c r="AF18" s="69">
        <v>28</v>
      </c>
      <c r="AG18" s="95">
        <v>29</v>
      </c>
      <c r="AH18" s="69">
        <v>30</v>
      </c>
      <c r="AI18" s="95">
        <v>31</v>
      </c>
      <c r="AJ18" s="51"/>
      <c r="AK18" s="23" t="s">
        <v>57</v>
      </c>
      <c r="AL18" s="23" t="s">
        <v>57</v>
      </c>
      <c r="AM18" s="23" t="s">
        <v>57</v>
      </c>
      <c r="AN18" s="23"/>
      <c r="AO18" s="64"/>
      <c r="AP18" s="112"/>
      <c r="AQ18" s="24"/>
      <c r="AR18" s="24"/>
      <c r="AS18" s="24"/>
      <c r="AT18" s="24"/>
      <c r="AU18" s="24"/>
      <c r="AV18" s="24"/>
      <c r="AW18" s="24"/>
      <c r="AX18" s="24"/>
    </row>
    <row r="19" spans="1:50" s="22" customFormat="1" ht="9.9499999999999993" customHeight="1" thickTop="1" x14ac:dyDescent="0.2">
      <c r="A19" s="3"/>
      <c r="B19" s="201" t="s">
        <v>21</v>
      </c>
      <c r="C19" s="202"/>
      <c r="D19" s="203"/>
      <c r="E19" s="148" t="s">
        <v>9</v>
      </c>
      <c r="F19" s="57" t="s">
        <v>8</v>
      </c>
      <c r="G19" s="57" t="s">
        <v>7</v>
      </c>
      <c r="H19" s="57" t="s">
        <v>6</v>
      </c>
      <c r="I19" s="57" t="s">
        <v>5</v>
      </c>
      <c r="J19" s="57" t="s">
        <v>4</v>
      </c>
      <c r="K19" s="58" t="s">
        <v>10</v>
      </c>
      <c r="L19" s="58" t="s">
        <v>9</v>
      </c>
      <c r="M19" s="58" t="s">
        <v>8</v>
      </c>
      <c r="N19" s="58" t="s">
        <v>7</v>
      </c>
      <c r="O19" s="58" t="s">
        <v>6</v>
      </c>
      <c r="P19" s="58" t="s">
        <v>5</v>
      </c>
      <c r="Q19" s="58" t="s">
        <v>4</v>
      </c>
      <c r="R19" s="58" t="s">
        <v>10</v>
      </c>
      <c r="S19" s="58" t="s">
        <v>9</v>
      </c>
      <c r="T19" s="58" t="s">
        <v>8</v>
      </c>
      <c r="U19" s="58" t="s">
        <v>7</v>
      </c>
      <c r="V19" s="58" t="s">
        <v>6</v>
      </c>
      <c r="W19" s="58" t="s">
        <v>5</v>
      </c>
      <c r="X19" s="58" t="s">
        <v>4</v>
      </c>
      <c r="Y19" s="58" t="s">
        <v>10</v>
      </c>
      <c r="Z19" s="58" t="s">
        <v>9</v>
      </c>
      <c r="AA19" s="58" t="s">
        <v>8</v>
      </c>
      <c r="AB19" s="58" t="s">
        <v>7</v>
      </c>
      <c r="AC19" s="58" t="s">
        <v>6</v>
      </c>
      <c r="AD19" s="58" t="s">
        <v>5</v>
      </c>
      <c r="AE19" s="58" t="s">
        <v>4</v>
      </c>
      <c r="AF19" s="58" t="s">
        <v>10</v>
      </c>
      <c r="AG19" s="58" t="s">
        <v>9</v>
      </c>
      <c r="AH19" s="58" t="s">
        <v>8</v>
      </c>
      <c r="AI19" s="58" t="s">
        <v>7</v>
      </c>
      <c r="AJ19" s="50"/>
      <c r="AK19" s="47">
        <f>SUM(AK66,AK62,AK58,AK54,AK50,AK46,AK42,AK38,AK34,AK30,AK26,AK22)</f>
        <v>72</v>
      </c>
      <c r="AL19" s="47">
        <f>SUM(AL66,AL62,AL58,AL54,AL50,AL46,AL42,AL38,AL34,AL30,AL26,AL22)</f>
        <v>74</v>
      </c>
      <c r="AM19" s="47">
        <f>SUM(AM66,AM62,AM58,AM54,AM50,AM46,AM42,AM38,AM34,AM30,AM26,AM22)</f>
        <v>72</v>
      </c>
      <c r="AN19" s="23"/>
      <c r="AO19" s="64"/>
      <c r="AP19" s="112"/>
      <c r="AQ19" s="151"/>
      <c r="AR19" s="24"/>
      <c r="AS19" s="24"/>
      <c r="AT19" s="24"/>
      <c r="AU19" s="24"/>
      <c r="AV19" s="24"/>
      <c r="AW19" s="24"/>
      <c r="AX19" s="24"/>
    </row>
    <row r="20" spans="1:50" s="22" customFormat="1" ht="8.1" customHeight="1" x14ac:dyDescent="0.2">
      <c r="A20" s="3"/>
      <c r="B20" s="186"/>
      <c r="C20" s="187"/>
      <c r="D20" s="188"/>
      <c r="E20" s="79"/>
      <c r="F20" s="79"/>
      <c r="G20" s="79"/>
      <c r="H20" s="79"/>
      <c r="I20" s="79"/>
      <c r="J20" s="79"/>
      <c r="K20" s="79"/>
      <c r="L20" s="79"/>
      <c r="M20" s="79"/>
      <c r="N20" s="79"/>
      <c r="O20" s="79"/>
      <c r="P20" s="79"/>
      <c r="Q20" s="79"/>
      <c r="R20" s="79"/>
      <c r="S20" s="79"/>
      <c r="T20" s="79" t="s">
        <v>110</v>
      </c>
      <c r="U20" s="79"/>
      <c r="V20" s="79"/>
      <c r="W20" s="80"/>
      <c r="X20" s="80"/>
      <c r="Y20" s="80"/>
      <c r="Z20" s="80"/>
      <c r="AA20" s="80"/>
      <c r="AB20" s="80"/>
      <c r="AC20" s="80"/>
      <c r="AD20" s="80"/>
      <c r="AE20" s="80"/>
      <c r="AF20" s="80"/>
      <c r="AG20" s="80" t="s">
        <v>112</v>
      </c>
      <c r="AH20" s="80" t="s">
        <v>110</v>
      </c>
      <c r="AI20" s="80"/>
      <c r="AJ20" s="50"/>
      <c r="AK20" s="47"/>
      <c r="AL20" s="23"/>
      <c r="AM20" s="23"/>
      <c r="AN20" s="23"/>
      <c r="AO20" s="64"/>
      <c r="AP20" s="112"/>
      <c r="AQ20" s="151"/>
      <c r="AR20" s="24"/>
      <c r="AS20" s="24"/>
      <c r="AT20" s="24"/>
      <c r="AU20" s="24"/>
      <c r="AV20" s="24"/>
      <c r="AW20" s="24"/>
      <c r="AX20" s="24"/>
    </row>
    <row r="21" spans="1:50" s="22" customFormat="1" ht="8.1" customHeight="1" x14ac:dyDescent="0.2">
      <c r="A21" s="3"/>
      <c r="B21" s="186"/>
      <c r="C21" s="187"/>
      <c r="D21" s="188"/>
      <c r="E21" s="79" t="s">
        <v>108</v>
      </c>
      <c r="F21" s="81"/>
      <c r="G21" s="81"/>
      <c r="H21" s="81"/>
      <c r="I21" s="81"/>
      <c r="J21" s="81"/>
      <c r="K21" s="81"/>
      <c r="L21" s="81"/>
      <c r="M21" s="81"/>
      <c r="N21" s="81"/>
      <c r="O21" s="81"/>
      <c r="P21" s="81"/>
      <c r="Q21" s="81"/>
      <c r="R21" s="81"/>
      <c r="S21" s="81"/>
      <c r="T21" s="81"/>
      <c r="U21" s="81"/>
      <c r="V21" s="81"/>
      <c r="W21" s="81"/>
      <c r="X21" s="81"/>
      <c r="Y21" s="81"/>
      <c r="Z21" s="81"/>
      <c r="AA21" s="81"/>
      <c r="AB21" s="81"/>
      <c r="AC21" s="82"/>
      <c r="AD21" s="82"/>
      <c r="AE21" s="82"/>
      <c r="AF21" s="82"/>
      <c r="AG21" s="82"/>
      <c r="AH21" s="82"/>
      <c r="AI21" s="81"/>
      <c r="AJ21" s="50"/>
      <c r="AK21" s="47" t="s">
        <v>54</v>
      </c>
      <c r="AL21" s="47" t="s">
        <v>55</v>
      </c>
      <c r="AM21" s="47" t="s">
        <v>56</v>
      </c>
      <c r="AN21" s="23" t="s">
        <v>57</v>
      </c>
      <c r="AO21" s="64"/>
      <c r="AP21" s="112"/>
      <c r="AQ21" s="151"/>
      <c r="AR21" s="24"/>
      <c r="AS21" s="24"/>
      <c r="AT21" s="24"/>
      <c r="AU21" s="24"/>
      <c r="AV21" s="24"/>
      <c r="AW21" s="24"/>
      <c r="AX21" s="24"/>
    </row>
    <row r="22" spans="1:50" s="22" customFormat="1" ht="9.9499999999999993" customHeight="1" x14ac:dyDescent="0.2">
      <c r="A22" s="3"/>
      <c r="B22" s="189"/>
      <c r="C22" s="190"/>
      <c r="D22" s="191"/>
      <c r="E22" s="99" t="s">
        <v>2</v>
      </c>
      <c r="F22" s="100" t="s">
        <v>0</v>
      </c>
      <c r="G22" s="100" t="s">
        <v>0</v>
      </c>
      <c r="H22" s="140"/>
      <c r="I22" s="140"/>
      <c r="J22" s="99"/>
      <c r="K22" s="99" t="s">
        <v>1</v>
      </c>
      <c r="L22" s="99" t="s">
        <v>1</v>
      </c>
      <c r="M22" s="101" t="s">
        <v>2</v>
      </c>
      <c r="N22" s="101" t="s">
        <v>2</v>
      </c>
      <c r="O22" s="101" t="s">
        <v>2</v>
      </c>
      <c r="P22" s="99"/>
      <c r="Q22" s="99"/>
      <c r="R22" s="140"/>
      <c r="S22" s="140"/>
      <c r="T22" s="102" t="s">
        <v>1</v>
      </c>
      <c r="U22" s="102" t="s">
        <v>1</v>
      </c>
      <c r="V22" s="99" t="s">
        <v>0</v>
      </c>
      <c r="W22" s="99" t="s">
        <v>0</v>
      </c>
      <c r="X22" s="100" t="s">
        <v>0</v>
      </c>
      <c r="Y22" s="139"/>
      <c r="Z22" s="139" t="s">
        <v>30</v>
      </c>
      <c r="AA22" s="99"/>
      <c r="AB22" s="99"/>
      <c r="AC22" s="99" t="s">
        <v>1</v>
      </c>
      <c r="AD22" s="101" t="s">
        <v>2</v>
      </c>
      <c r="AE22" s="101" t="s">
        <v>2</v>
      </c>
      <c r="AF22" s="101" t="s">
        <v>0</v>
      </c>
      <c r="AG22" s="101" t="s">
        <v>0</v>
      </c>
      <c r="AH22" s="99"/>
      <c r="AI22" s="99"/>
      <c r="AJ22" s="50"/>
      <c r="AK22" s="47">
        <f>COUNTIF(E22:AI22,"n")</f>
        <v>7</v>
      </c>
      <c r="AL22" s="47">
        <f>COUNTIF(E22:AI22,"m")</f>
        <v>6</v>
      </c>
      <c r="AM22" s="47">
        <f>COUNTIF(E22:AI22,"o")</f>
        <v>5</v>
      </c>
      <c r="AN22" s="23">
        <f>AK22+AL22+AM22</f>
        <v>18</v>
      </c>
      <c r="AO22" s="64"/>
      <c r="AP22" s="112"/>
      <c r="AR22" s="48"/>
      <c r="AS22" s="48"/>
      <c r="AT22" s="48"/>
      <c r="AU22" s="24"/>
      <c r="AV22" s="24"/>
      <c r="AW22" s="24"/>
      <c r="AX22" s="24"/>
    </row>
    <row r="23" spans="1:50" s="22" customFormat="1" ht="9.9499999999999993" customHeight="1" x14ac:dyDescent="0.2">
      <c r="A23" s="3"/>
      <c r="B23" s="174" t="s">
        <v>20</v>
      </c>
      <c r="C23" s="175"/>
      <c r="D23" s="176"/>
      <c r="E23" s="83" t="s">
        <v>6</v>
      </c>
      <c r="F23" s="58" t="s">
        <v>5</v>
      </c>
      <c r="G23" s="58" t="s">
        <v>4</v>
      </c>
      <c r="H23" s="58" t="s">
        <v>10</v>
      </c>
      <c r="I23" s="58" t="s">
        <v>9</v>
      </c>
      <c r="J23" s="58" t="s">
        <v>8</v>
      </c>
      <c r="K23" s="58" t="s">
        <v>7</v>
      </c>
      <c r="L23" s="58" t="s">
        <v>6</v>
      </c>
      <c r="M23" s="58" t="s">
        <v>5</v>
      </c>
      <c r="N23" s="58" t="s">
        <v>4</v>
      </c>
      <c r="O23" s="58" t="s">
        <v>10</v>
      </c>
      <c r="P23" s="58" t="s">
        <v>9</v>
      </c>
      <c r="Q23" s="58" t="s">
        <v>8</v>
      </c>
      <c r="R23" s="58" t="s">
        <v>7</v>
      </c>
      <c r="S23" s="58" t="s">
        <v>6</v>
      </c>
      <c r="T23" s="58" t="s">
        <v>5</v>
      </c>
      <c r="U23" s="58" t="s">
        <v>4</v>
      </c>
      <c r="V23" s="58" t="s">
        <v>10</v>
      </c>
      <c r="W23" s="58" t="s">
        <v>9</v>
      </c>
      <c r="X23" s="58" t="s">
        <v>8</v>
      </c>
      <c r="Y23" s="58" t="s">
        <v>7</v>
      </c>
      <c r="Z23" s="58" t="s">
        <v>6</v>
      </c>
      <c r="AA23" s="57" t="s">
        <v>5</v>
      </c>
      <c r="AB23" s="57" t="s">
        <v>4</v>
      </c>
      <c r="AC23" s="57" t="s">
        <v>10</v>
      </c>
      <c r="AD23" s="57" t="s">
        <v>9</v>
      </c>
      <c r="AE23" s="57" t="s">
        <v>8</v>
      </c>
      <c r="AF23" s="57" t="s">
        <v>7</v>
      </c>
      <c r="AG23" s="49"/>
      <c r="AH23" s="49"/>
      <c r="AI23" s="49"/>
      <c r="AJ23" s="50"/>
      <c r="AK23" s="47"/>
      <c r="AL23" s="23"/>
      <c r="AM23" s="23"/>
      <c r="AN23" s="23"/>
      <c r="AO23" s="64"/>
      <c r="AP23" s="112"/>
      <c r="AQ23" s="151"/>
      <c r="AR23" s="24"/>
      <c r="AS23" s="24"/>
      <c r="AT23" s="24"/>
      <c r="AU23" s="24"/>
      <c r="AV23" s="24"/>
      <c r="AW23" s="24"/>
      <c r="AX23" s="24"/>
    </row>
    <row r="24" spans="1:50" s="22" customFormat="1" ht="8.1" customHeight="1" x14ac:dyDescent="0.2">
      <c r="A24" s="3"/>
      <c r="B24" s="177"/>
      <c r="C24" s="178"/>
      <c r="D24" s="179"/>
      <c r="E24" s="141"/>
      <c r="F24" s="142"/>
      <c r="G24" s="142"/>
      <c r="H24" s="142"/>
      <c r="I24" s="142"/>
      <c r="J24" s="142"/>
      <c r="K24" s="142"/>
      <c r="L24" s="142"/>
      <c r="M24" s="142"/>
      <c r="N24" s="142"/>
      <c r="O24" s="142"/>
      <c r="P24" s="142"/>
      <c r="Q24" s="142"/>
      <c r="R24" s="142"/>
      <c r="S24" s="142"/>
      <c r="T24" s="142"/>
      <c r="U24" s="142" t="s">
        <v>30</v>
      </c>
      <c r="V24" s="142"/>
      <c r="W24" s="142"/>
      <c r="X24" s="142"/>
      <c r="Y24" s="142"/>
      <c r="Z24" s="142"/>
      <c r="AA24" s="142"/>
      <c r="AB24" s="142"/>
      <c r="AC24" s="142"/>
      <c r="AD24" s="142"/>
      <c r="AE24" s="142"/>
      <c r="AF24" s="142"/>
      <c r="AG24" s="143"/>
      <c r="AH24" s="143"/>
      <c r="AI24" s="143"/>
      <c r="AJ24" s="50"/>
      <c r="AK24" s="47"/>
      <c r="AL24" s="23"/>
      <c r="AM24" s="23"/>
      <c r="AN24" s="23"/>
      <c r="AO24" s="64"/>
      <c r="AP24" s="112"/>
      <c r="AQ24" s="151"/>
      <c r="AR24" s="24"/>
      <c r="AS24" s="24"/>
      <c r="AT24" s="24"/>
      <c r="AU24" s="24"/>
      <c r="AV24" s="24"/>
      <c r="AW24" s="24"/>
      <c r="AX24" s="24"/>
    </row>
    <row r="25" spans="1:50" s="22" customFormat="1" ht="8.1" customHeight="1" x14ac:dyDescent="0.2">
      <c r="A25" s="3"/>
      <c r="B25" s="177"/>
      <c r="C25" s="178"/>
      <c r="D25" s="179"/>
      <c r="E25" s="141"/>
      <c r="F25" s="142"/>
      <c r="G25" s="142"/>
      <c r="H25" s="142"/>
      <c r="I25" s="142"/>
      <c r="J25" s="142"/>
      <c r="K25" s="142"/>
      <c r="L25" s="142"/>
      <c r="M25" s="142"/>
      <c r="N25" s="142"/>
      <c r="O25" s="142"/>
      <c r="P25" s="142"/>
      <c r="Q25" s="142"/>
      <c r="R25" s="142"/>
      <c r="S25" s="142"/>
      <c r="T25" s="142"/>
      <c r="U25" s="142" t="s">
        <v>30</v>
      </c>
      <c r="V25" s="142"/>
      <c r="W25" s="142"/>
      <c r="X25" s="142"/>
      <c r="Y25" s="142"/>
      <c r="Z25" s="142"/>
      <c r="AA25" s="142"/>
      <c r="AB25" s="142"/>
      <c r="AC25" s="142"/>
      <c r="AD25" s="142"/>
      <c r="AE25" s="142"/>
      <c r="AF25" s="142"/>
      <c r="AG25" s="143"/>
      <c r="AH25" s="143"/>
      <c r="AI25" s="143"/>
      <c r="AJ25" s="50"/>
      <c r="AK25" s="47" t="s">
        <v>54</v>
      </c>
      <c r="AL25" s="47" t="s">
        <v>55</v>
      </c>
      <c r="AM25" s="47" t="s">
        <v>56</v>
      </c>
      <c r="AN25" s="23"/>
      <c r="AO25" s="64"/>
      <c r="AP25" s="112"/>
      <c r="AQ25" s="151"/>
      <c r="AR25" s="24"/>
      <c r="AS25" s="24"/>
      <c r="AT25" s="24"/>
      <c r="AU25" s="24"/>
      <c r="AV25" s="24"/>
      <c r="AW25" s="24"/>
      <c r="AX25" s="24"/>
    </row>
    <row r="26" spans="1:50" s="22" customFormat="1" ht="9.9499999999999993" customHeight="1" x14ac:dyDescent="0.2">
      <c r="A26" s="3"/>
      <c r="B26" s="180"/>
      <c r="C26" s="181"/>
      <c r="D26" s="182"/>
      <c r="E26" s="140"/>
      <c r="F26" s="102" t="s">
        <v>1</v>
      </c>
      <c r="G26" s="102" t="s">
        <v>1</v>
      </c>
      <c r="H26" s="99" t="s">
        <v>2</v>
      </c>
      <c r="I26" s="99" t="s">
        <v>2</v>
      </c>
      <c r="J26" s="100" t="s">
        <v>0</v>
      </c>
      <c r="K26" s="100" t="s">
        <v>0</v>
      </c>
      <c r="L26" s="140"/>
      <c r="M26" s="140"/>
      <c r="N26" s="99"/>
      <c r="O26" s="99" t="s">
        <v>1</v>
      </c>
      <c r="P26" s="99" t="s">
        <v>1</v>
      </c>
      <c r="Q26" s="101" t="s">
        <v>2</v>
      </c>
      <c r="R26" s="101" t="s">
        <v>2</v>
      </c>
      <c r="S26" s="101" t="s">
        <v>2</v>
      </c>
      <c r="T26" s="99"/>
      <c r="U26" s="99"/>
      <c r="V26" s="140"/>
      <c r="W26" s="140"/>
      <c r="X26" s="102" t="s">
        <v>1</v>
      </c>
      <c r="Y26" s="102" t="s">
        <v>1</v>
      </c>
      <c r="Z26" s="99" t="s">
        <v>0</v>
      </c>
      <c r="AA26" s="99" t="s">
        <v>0</v>
      </c>
      <c r="AB26" s="100" t="s">
        <v>0</v>
      </c>
      <c r="AC26" s="140"/>
      <c r="AD26" s="140"/>
      <c r="AE26" s="99"/>
      <c r="AF26" s="99"/>
      <c r="AG26" s="68"/>
      <c r="AH26" s="68"/>
      <c r="AI26" s="68"/>
      <c r="AJ26" s="50"/>
      <c r="AK26" s="47">
        <f>COUNTIF(E26:AI26,"n")</f>
        <v>5</v>
      </c>
      <c r="AL26" s="47">
        <f>COUNTIF(E26:AI26,"m")</f>
        <v>5</v>
      </c>
      <c r="AM26" s="47">
        <f>COUNTIF(E26:AI26,"o")</f>
        <v>6</v>
      </c>
      <c r="AN26" s="23">
        <f>AK26+AL26+AM26</f>
        <v>16</v>
      </c>
      <c r="AO26" s="64"/>
      <c r="AP26" s="112"/>
      <c r="AQ26" s="151"/>
      <c r="AR26" s="24"/>
      <c r="AS26" s="24"/>
      <c r="AT26" s="24"/>
      <c r="AU26" s="24"/>
      <c r="AV26" s="24"/>
      <c r="AW26" s="24"/>
      <c r="AX26" s="24"/>
    </row>
    <row r="27" spans="1:50" s="22" customFormat="1" ht="9.9499999999999993" customHeight="1" x14ac:dyDescent="0.2">
      <c r="A27" s="3"/>
      <c r="B27" s="183" t="s">
        <v>19</v>
      </c>
      <c r="C27" s="184"/>
      <c r="D27" s="185"/>
      <c r="E27" s="84" t="s">
        <v>6</v>
      </c>
      <c r="F27" s="57" t="s">
        <v>5</v>
      </c>
      <c r="G27" s="57" t="s">
        <v>4</v>
      </c>
      <c r="H27" s="58" t="s">
        <v>10</v>
      </c>
      <c r="I27" s="58" t="s">
        <v>9</v>
      </c>
      <c r="J27" s="58" t="s">
        <v>8</v>
      </c>
      <c r="K27" s="58" t="s">
        <v>7</v>
      </c>
      <c r="L27" s="58" t="s">
        <v>6</v>
      </c>
      <c r="M27" s="58" t="s">
        <v>5</v>
      </c>
      <c r="N27" s="58" t="s">
        <v>4</v>
      </c>
      <c r="O27" s="58" t="s">
        <v>10</v>
      </c>
      <c r="P27" s="58" t="s">
        <v>9</v>
      </c>
      <c r="Q27" s="58" t="s">
        <v>8</v>
      </c>
      <c r="R27" s="58" t="s">
        <v>7</v>
      </c>
      <c r="S27" s="58" t="s">
        <v>6</v>
      </c>
      <c r="T27" s="58" t="s">
        <v>5</v>
      </c>
      <c r="U27" s="58" t="s">
        <v>4</v>
      </c>
      <c r="V27" s="58" t="s">
        <v>10</v>
      </c>
      <c r="W27" s="58" t="s">
        <v>9</v>
      </c>
      <c r="X27" s="58" t="s">
        <v>8</v>
      </c>
      <c r="Y27" s="58" t="s">
        <v>7</v>
      </c>
      <c r="Z27" s="58" t="s">
        <v>6</v>
      </c>
      <c r="AA27" s="58" t="s">
        <v>5</v>
      </c>
      <c r="AB27" s="58" t="s">
        <v>4</v>
      </c>
      <c r="AC27" s="58" t="s">
        <v>10</v>
      </c>
      <c r="AD27" s="58" t="s">
        <v>9</v>
      </c>
      <c r="AE27" s="58" t="s">
        <v>8</v>
      </c>
      <c r="AF27" s="58" t="s">
        <v>7</v>
      </c>
      <c r="AG27" s="58" t="s">
        <v>6</v>
      </c>
      <c r="AH27" s="58" t="s">
        <v>5</v>
      </c>
      <c r="AI27" s="58" t="s">
        <v>4</v>
      </c>
      <c r="AJ27" s="50"/>
      <c r="AK27" s="47"/>
      <c r="AL27" s="23"/>
      <c r="AM27" s="23"/>
      <c r="AN27" s="23"/>
      <c r="AO27" s="64"/>
      <c r="AP27" s="112"/>
      <c r="AQ27" s="151"/>
      <c r="AR27" s="24"/>
      <c r="AS27" s="24"/>
      <c r="AT27" s="24"/>
      <c r="AU27" s="24"/>
      <c r="AV27" s="24"/>
      <c r="AW27" s="24"/>
      <c r="AX27" s="24"/>
    </row>
    <row r="28" spans="1:50" s="22" customFormat="1" ht="8.1" customHeight="1" x14ac:dyDescent="0.2">
      <c r="A28" s="3"/>
      <c r="B28" s="186"/>
      <c r="C28" s="187"/>
      <c r="D28" s="188"/>
      <c r="E28" s="141"/>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50"/>
      <c r="AK28" s="47"/>
      <c r="AL28" s="23"/>
      <c r="AM28" s="23"/>
      <c r="AN28" s="23"/>
      <c r="AO28" s="64"/>
      <c r="AP28" s="112"/>
      <c r="AQ28" s="151"/>
      <c r="AR28" s="24"/>
      <c r="AS28" s="24"/>
      <c r="AT28" s="24"/>
      <c r="AU28" s="24"/>
      <c r="AV28" s="24"/>
      <c r="AW28" s="24"/>
      <c r="AX28" s="24"/>
    </row>
    <row r="29" spans="1:50" s="22" customFormat="1" ht="8.1" customHeight="1" x14ac:dyDescent="0.2">
      <c r="A29" s="3"/>
      <c r="B29" s="186"/>
      <c r="C29" s="187"/>
      <c r="D29" s="188"/>
      <c r="E29" s="141"/>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50"/>
      <c r="AK29" s="47" t="s">
        <v>54</v>
      </c>
      <c r="AL29" s="47" t="s">
        <v>55</v>
      </c>
      <c r="AM29" s="47" t="s">
        <v>56</v>
      </c>
      <c r="AN29" s="23"/>
      <c r="AO29" s="64"/>
      <c r="AP29" s="112"/>
      <c r="AQ29" s="151"/>
      <c r="AR29" s="24"/>
      <c r="AS29" s="24"/>
      <c r="AT29" s="24"/>
      <c r="AU29" s="24"/>
      <c r="AV29" s="24"/>
      <c r="AW29" s="24"/>
      <c r="AX29" s="24"/>
    </row>
    <row r="30" spans="1:50" s="22" customFormat="1" ht="9.9499999999999993" customHeight="1" x14ac:dyDescent="0.2">
      <c r="A30" s="3"/>
      <c r="B30" s="189"/>
      <c r="C30" s="190"/>
      <c r="D30" s="191"/>
      <c r="E30" s="99" t="s">
        <v>1</v>
      </c>
      <c r="F30" s="101" t="s">
        <v>2</v>
      </c>
      <c r="G30" s="101" t="s">
        <v>2</v>
      </c>
      <c r="H30" s="101" t="s">
        <v>0</v>
      </c>
      <c r="I30" s="101" t="s">
        <v>0</v>
      </c>
      <c r="J30" s="99"/>
      <c r="K30" s="99"/>
      <c r="L30" s="140"/>
      <c r="M30" s="102" t="s">
        <v>1</v>
      </c>
      <c r="N30" s="102" t="s">
        <v>1</v>
      </c>
      <c r="O30" s="99" t="s">
        <v>2</v>
      </c>
      <c r="P30" s="99" t="s">
        <v>2</v>
      </c>
      <c r="Q30" s="100" t="s">
        <v>0</v>
      </c>
      <c r="R30" s="100" t="s">
        <v>0</v>
      </c>
      <c r="S30" s="140"/>
      <c r="T30" s="140"/>
      <c r="U30" s="99"/>
      <c r="V30" s="99" t="s">
        <v>1</v>
      </c>
      <c r="W30" s="99" t="s">
        <v>1</v>
      </c>
      <c r="X30" s="101" t="s">
        <v>2</v>
      </c>
      <c r="Y30" s="101" t="s">
        <v>2</v>
      </c>
      <c r="Z30" s="101" t="s">
        <v>2</v>
      </c>
      <c r="AA30" s="99"/>
      <c r="AB30" s="99"/>
      <c r="AC30" s="140"/>
      <c r="AD30" s="140"/>
      <c r="AE30" s="102" t="s">
        <v>1</v>
      </c>
      <c r="AF30" s="102" t="s">
        <v>1</v>
      </c>
      <c r="AG30" s="99" t="s">
        <v>0</v>
      </c>
      <c r="AH30" s="99" t="s">
        <v>0</v>
      </c>
      <c r="AI30" s="100" t="s">
        <v>0</v>
      </c>
      <c r="AJ30" s="50"/>
      <c r="AK30" s="47">
        <f>COUNTIF(E30:AI30,"n")</f>
        <v>7</v>
      </c>
      <c r="AL30" s="47">
        <f>COUNTIF(E30:AI30,"m")</f>
        <v>7</v>
      </c>
      <c r="AM30" s="47">
        <f>COUNTIF(E30:AI30,"o")</f>
        <v>7</v>
      </c>
      <c r="AN30" s="23">
        <f>AK30+AL30+AM30</f>
        <v>21</v>
      </c>
      <c r="AO30" s="64"/>
      <c r="AP30" s="112"/>
      <c r="AQ30" s="151"/>
      <c r="AR30" s="24"/>
      <c r="AS30" s="24"/>
      <c r="AT30" s="24"/>
      <c r="AU30" s="24"/>
      <c r="AV30" s="24"/>
      <c r="AW30" s="24"/>
      <c r="AX30" s="24"/>
    </row>
    <row r="31" spans="1:50" s="22" customFormat="1" ht="9.9499999999999993" customHeight="1" x14ac:dyDescent="0.2">
      <c r="A31" s="3"/>
      <c r="B31" s="174" t="s">
        <v>18</v>
      </c>
      <c r="C31" s="175"/>
      <c r="D31" s="176"/>
      <c r="E31" s="83" t="s">
        <v>10</v>
      </c>
      <c r="F31" s="58" t="s">
        <v>9</v>
      </c>
      <c r="G31" s="58" t="s">
        <v>8</v>
      </c>
      <c r="H31" s="58" t="s">
        <v>7</v>
      </c>
      <c r="I31" s="58" t="s">
        <v>6</v>
      </c>
      <c r="J31" s="58" t="s">
        <v>5</v>
      </c>
      <c r="K31" s="58" t="s">
        <v>4</v>
      </c>
      <c r="L31" s="58" t="s">
        <v>10</v>
      </c>
      <c r="M31" s="58" t="s">
        <v>9</v>
      </c>
      <c r="N31" s="58" t="s">
        <v>8</v>
      </c>
      <c r="O31" s="58" t="s">
        <v>7</v>
      </c>
      <c r="P31" s="58" t="s">
        <v>6</v>
      </c>
      <c r="Q31" s="58" t="s">
        <v>5</v>
      </c>
      <c r="R31" s="58" t="s">
        <v>4</v>
      </c>
      <c r="S31" s="58" t="s">
        <v>10</v>
      </c>
      <c r="T31" s="58" t="s">
        <v>9</v>
      </c>
      <c r="U31" s="58" t="s">
        <v>8</v>
      </c>
      <c r="V31" s="58" t="s">
        <v>7</v>
      </c>
      <c r="W31" s="58" t="s">
        <v>6</v>
      </c>
      <c r="X31" s="58" t="s">
        <v>5</v>
      </c>
      <c r="Y31" s="58" t="s">
        <v>4</v>
      </c>
      <c r="Z31" s="149" t="s">
        <v>10</v>
      </c>
      <c r="AA31" s="58" t="s">
        <v>9</v>
      </c>
      <c r="AB31" s="58" t="s">
        <v>8</v>
      </c>
      <c r="AC31" s="58" t="s">
        <v>7</v>
      </c>
      <c r="AD31" s="58" t="s">
        <v>6</v>
      </c>
      <c r="AE31" s="58" t="s">
        <v>5</v>
      </c>
      <c r="AF31" s="57" t="s">
        <v>4</v>
      </c>
      <c r="AG31" s="57" t="s">
        <v>10</v>
      </c>
      <c r="AH31" s="57" t="s">
        <v>9</v>
      </c>
      <c r="AI31" s="49"/>
      <c r="AJ31" s="50"/>
      <c r="AK31" s="47"/>
      <c r="AL31" s="23"/>
      <c r="AM31" s="23"/>
      <c r="AN31" s="23"/>
      <c r="AO31" s="64"/>
      <c r="AP31" s="112"/>
      <c r="AQ31" s="151"/>
      <c r="AR31" s="24"/>
      <c r="AS31" s="24"/>
      <c r="AT31" s="24"/>
      <c r="AU31" s="24"/>
      <c r="AV31" s="24"/>
      <c r="AW31" s="24"/>
      <c r="AX31" s="24"/>
    </row>
    <row r="32" spans="1:50" s="22" customFormat="1" ht="8.1" customHeight="1" x14ac:dyDescent="0.2">
      <c r="A32" s="3"/>
      <c r="B32" s="177"/>
      <c r="C32" s="178"/>
      <c r="D32" s="179"/>
      <c r="E32" s="141"/>
      <c r="F32" s="142"/>
      <c r="G32" s="142"/>
      <c r="H32" s="142"/>
      <c r="I32" s="142"/>
      <c r="J32" s="142"/>
      <c r="K32" s="142"/>
      <c r="L32" s="142"/>
      <c r="M32" s="142"/>
      <c r="N32" s="142"/>
      <c r="O32" s="142"/>
      <c r="P32" s="142"/>
      <c r="Q32" s="142"/>
      <c r="R32" s="142"/>
      <c r="S32" s="142"/>
      <c r="T32" s="142"/>
      <c r="U32" s="142"/>
      <c r="V32" s="142"/>
      <c r="W32" s="142"/>
      <c r="X32" s="142"/>
      <c r="Y32" s="142"/>
      <c r="Z32" s="142" t="s">
        <v>30</v>
      </c>
      <c r="AA32" s="142"/>
      <c r="AB32" s="142"/>
      <c r="AC32" s="142"/>
      <c r="AD32" s="142"/>
      <c r="AE32" s="142"/>
      <c r="AF32" s="142"/>
      <c r="AG32" s="142"/>
      <c r="AH32" s="142"/>
      <c r="AI32" s="143"/>
      <c r="AJ32" s="50"/>
      <c r="AK32" s="47"/>
      <c r="AL32" s="23"/>
      <c r="AM32" s="23"/>
      <c r="AN32" s="23"/>
      <c r="AO32" s="64"/>
      <c r="AP32" s="112"/>
      <c r="AQ32" s="151"/>
      <c r="AR32" s="24"/>
      <c r="AS32" s="24"/>
      <c r="AT32" s="24"/>
      <c r="AU32" s="24"/>
      <c r="AV32" s="24"/>
      <c r="AW32" s="24"/>
      <c r="AX32" s="24"/>
    </row>
    <row r="33" spans="1:50" s="22" customFormat="1" ht="8.1" customHeight="1" x14ac:dyDescent="0.2">
      <c r="A33" s="3"/>
      <c r="B33" s="177"/>
      <c r="C33" s="178"/>
      <c r="D33" s="179"/>
      <c r="E33" s="141"/>
      <c r="F33" s="142"/>
      <c r="G33" s="142"/>
      <c r="H33" s="142"/>
      <c r="I33" s="142"/>
      <c r="J33" s="142"/>
      <c r="K33" s="142"/>
      <c r="L33" s="142"/>
      <c r="M33" s="142"/>
      <c r="N33" s="142"/>
      <c r="O33" s="142"/>
      <c r="P33" s="142"/>
      <c r="Q33" s="142"/>
      <c r="R33" s="142"/>
      <c r="S33" s="142"/>
      <c r="T33" s="142"/>
      <c r="U33" s="142"/>
      <c r="V33" s="142"/>
      <c r="W33" s="142"/>
      <c r="X33" s="142"/>
      <c r="Y33" s="142"/>
      <c r="Z33" s="142" t="s">
        <v>108</v>
      </c>
      <c r="AA33" s="142"/>
      <c r="AB33" s="142"/>
      <c r="AC33" s="142"/>
      <c r="AD33" s="142"/>
      <c r="AE33" s="142"/>
      <c r="AF33" s="142"/>
      <c r="AG33" s="142"/>
      <c r="AH33" s="142"/>
      <c r="AI33" s="143"/>
      <c r="AJ33" s="50"/>
      <c r="AK33" s="47" t="s">
        <v>54</v>
      </c>
      <c r="AL33" s="47" t="s">
        <v>55</v>
      </c>
      <c r="AM33" s="47" t="s">
        <v>56</v>
      </c>
      <c r="AN33" s="23"/>
      <c r="AO33" s="64"/>
      <c r="AP33" s="112"/>
      <c r="AQ33" s="151"/>
      <c r="AR33" s="24"/>
      <c r="AS33" s="24"/>
      <c r="AT33" s="24"/>
      <c r="AU33" s="24"/>
      <c r="AV33" s="24"/>
      <c r="AW33" s="24"/>
      <c r="AX33" s="24"/>
    </row>
    <row r="34" spans="1:50" s="22" customFormat="1" ht="9.9499999999999993" customHeight="1" x14ac:dyDescent="0.2">
      <c r="A34" s="3"/>
      <c r="B34" s="180"/>
      <c r="C34" s="181"/>
      <c r="D34" s="182"/>
      <c r="E34" s="140"/>
      <c r="F34" s="140"/>
      <c r="G34" s="99"/>
      <c r="H34" s="99"/>
      <c r="I34" s="99" t="s">
        <v>1</v>
      </c>
      <c r="J34" s="101" t="s">
        <v>2</v>
      </c>
      <c r="K34" s="101" t="s">
        <v>2</v>
      </c>
      <c r="L34" s="101" t="s">
        <v>0</v>
      </c>
      <c r="M34" s="101" t="s">
        <v>0</v>
      </c>
      <c r="N34" s="99"/>
      <c r="O34" s="99"/>
      <c r="P34" s="140"/>
      <c r="Q34" s="102" t="s">
        <v>1</v>
      </c>
      <c r="R34" s="102" t="s">
        <v>1</v>
      </c>
      <c r="S34" s="99" t="s">
        <v>2</v>
      </c>
      <c r="T34" s="99" t="s">
        <v>2</v>
      </c>
      <c r="U34" s="100" t="s">
        <v>0</v>
      </c>
      <c r="V34" s="100" t="s">
        <v>0</v>
      </c>
      <c r="W34" s="140"/>
      <c r="X34" s="140"/>
      <c r="Y34" s="99"/>
      <c r="Z34" s="99" t="s">
        <v>1</v>
      </c>
      <c r="AA34" s="99" t="s">
        <v>1</v>
      </c>
      <c r="AB34" s="101" t="s">
        <v>2</v>
      </c>
      <c r="AC34" s="101" t="s">
        <v>2</v>
      </c>
      <c r="AD34" s="101" t="s">
        <v>2</v>
      </c>
      <c r="AE34" s="99"/>
      <c r="AF34" s="99"/>
      <c r="AG34" s="140"/>
      <c r="AH34" s="140"/>
      <c r="AI34" s="68"/>
      <c r="AJ34" s="50"/>
      <c r="AK34" s="47">
        <f>COUNTIF(E34:AI34,"n")</f>
        <v>4</v>
      </c>
      <c r="AL34" s="47">
        <f>COUNTIF(E34:AI34,"m")</f>
        <v>7</v>
      </c>
      <c r="AM34" s="47">
        <f>COUNTIF(E34:AI34,"o")</f>
        <v>5</v>
      </c>
      <c r="AN34" s="23">
        <f>AK34+AL34+AM34</f>
        <v>16</v>
      </c>
      <c r="AO34" s="64"/>
      <c r="AP34" s="112"/>
      <c r="AQ34" s="151"/>
      <c r="AR34" s="24"/>
      <c r="AS34" s="24"/>
      <c r="AT34" s="24"/>
      <c r="AU34" s="24"/>
      <c r="AV34" s="24"/>
      <c r="AW34" s="24"/>
      <c r="AX34" s="24"/>
    </row>
    <row r="35" spans="1:50" s="22" customFormat="1" ht="9.9499999999999993" customHeight="1" x14ac:dyDescent="0.2">
      <c r="A35" s="3"/>
      <c r="B35" s="183" t="s">
        <v>17</v>
      </c>
      <c r="C35" s="184"/>
      <c r="D35" s="185"/>
      <c r="E35" s="84" t="s">
        <v>8</v>
      </c>
      <c r="F35" s="57" t="s">
        <v>7</v>
      </c>
      <c r="G35" s="57" t="s">
        <v>6</v>
      </c>
      <c r="H35" s="57" t="s">
        <v>5</v>
      </c>
      <c r="I35" s="57" t="s">
        <v>4</v>
      </c>
      <c r="J35" s="58" t="s">
        <v>10</v>
      </c>
      <c r="K35" s="58" t="s">
        <v>9</v>
      </c>
      <c r="L35" s="58" t="s">
        <v>8</v>
      </c>
      <c r="M35" s="58" t="s">
        <v>7</v>
      </c>
      <c r="N35" s="58" t="s">
        <v>6</v>
      </c>
      <c r="O35" s="58" t="s">
        <v>5</v>
      </c>
      <c r="P35" s="58" t="s">
        <v>4</v>
      </c>
      <c r="Q35" s="58" t="s">
        <v>10</v>
      </c>
      <c r="R35" s="58" t="s">
        <v>9</v>
      </c>
      <c r="S35" s="58" t="s">
        <v>8</v>
      </c>
      <c r="T35" s="58" t="s">
        <v>7</v>
      </c>
      <c r="U35" s="58" t="s">
        <v>6</v>
      </c>
      <c r="V35" s="58" t="s">
        <v>5</v>
      </c>
      <c r="W35" s="58" t="s">
        <v>4</v>
      </c>
      <c r="X35" s="58" t="s">
        <v>10</v>
      </c>
      <c r="Y35" s="58" t="s">
        <v>9</v>
      </c>
      <c r="Z35" s="58" t="s">
        <v>8</v>
      </c>
      <c r="AA35" s="58" t="s">
        <v>7</v>
      </c>
      <c r="AB35" s="58" t="s">
        <v>6</v>
      </c>
      <c r="AC35" s="58" t="s">
        <v>5</v>
      </c>
      <c r="AD35" s="58" t="s">
        <v>4</v>
      </c>
      <c r="AE35" s="58" t="s">
        <v>10</v>
      </c>
      <c r="AF35" s="58" t="s">
        <v>9</v>
      </c>
      <c r="AG35" s="58" t="s">
        <v>8</v>
      </c>
      <c r="AH35" s="149" t="s">
        <v>7</v>
      </c>
      <c r="AI35" s="58" t="s">
        <v>6</v>
      </c>
      <c r="AJ35" s="50"/>
      <c r="AK35" s="47"/>
      <c r="AL35" s="23"/>
      <c r="AM35" s="23"/>
      <c r="AN35" s="23"/>
      <c r="AO35" s="64"/>
      <c r="AP35" s="112"/>
      <c r="AQ35" s="151"/>
      <c r="AR35" s="24"/>
      <c r="AS35" s="24"/>
      <c r="AT35" s="24"/>
      <c r="AU35" s="24"/>
      <c r="AV35" s="24"/>
      <c r="AW35" s="24"/>
      <c r="AX35" s="24"/>
    </row>
    <row r="36" spans="1:50" s="22" customFormat="1" ht="8.1" customHeight="1" x14ac:dyDescent="0.2">
      <c r="A36" s="3"/>
      <c r="B36" s="186"/>
      <c r="C36" s="187"/>
      <c r="D36" s="188"/>
      <c r="E36" s="141"/>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4"/>
      <c r="AI36" s="142"/>
      <c r="AJ36" s="50"/>
      <c r="AK36" s="47"/>
      <c r="AL36" s="23"/>
      <c r="AM36" s="23"/>
      <c r="AN36" s="23"/>
      <c r="AO36" s="64"/>
      <c r="AP36" s="112"/>
      <c r="AQ36" s="151"/>
      <c r="AR36" s="24"/>
      <c r="AS36" s="24"/>
      <c r="AT36" s="24"/>
      <c r="AU36" s="24"/>
      <c r="AV36" s="24"/>
      <c r="AW36" s="24"/>
      <c r="AX36" s="24"/>
    </row>
    <row r="37" spans="1:50" s="22" customFormat="1" ht="8.1" customHeight="1" x14ac:dyDescent="0.2">
      <c r="A37" s="3"/>
      <c r="B37" s="186"/>
      <c r="C37" s="187"/>
      <c r="D37" s="188"/>
      <c r="E37" s="141"/>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4" t="s">
        <v>108</v>
      </c>
      <c r="AI37" s="142"/>
      <c r="AJ37" s="50"/>
      <c r="AK37" s="47" t="s">
        <v>54</v>
      </c>
      <c r="AL37" s="47" t="s">
        <v>55</v>
      </c>
      <c r="AM37" s="47" t="s">
        <v>56</v>
      </c>
      <c r="AN37" s="23"/>
      <c r="AO37" s="64"/>
      <c r="AP37" s="112"/>
      <c r="AQ37" s="151"/>
      <c r="AR37" s="24"/>
      <c r="AS37" s="24"/>
      <c r="AT37" s="24"/>
      <c r="AU37" s="24"/>
      <c r="AV37" s="24"/>
      <c r="AW37" s="24"/>
      <c r="AX37" s="24"/>
    </row>
    <row r="38" spans="1:50" s="22" customFormat="1" ht="9.9499999999999993" customHeight="1" x14ac:dyDescent="0.2">
      <c r="A38" s="3"/>
      <c r="B38" s="189"/>
      <c r="C38" s="190"/>
      <c r="D38" s="191"/>
      <c r="E38" s="102" t="s">
        <v>1</v>
      </c>
      <c r="F38" s="102" t="s">
        <v>1</v>
      </c>
      <c r="G38" s="99" t="s">
        <v>0</v>
      </c>
      <c r="H38" s="99" t="s">
        <v>0</v>
      </c>
      <c r="I38" s="100" t="s">
        <v>0</v>
      </c>
      <c r="J38" s="140"/>
      <c r="K38" s="140"/>
      <c r="L38" s="99"/>
      <c r="M38" s="99"/>
      <c r="N38" s="99" t="s">
        <v>1</v>
      </c>
      <c r="O38" s="101" t="s">
        <v>2</v>
      </c>
      <c r="P38" s="101" t="s">
        <v>2</v>
      </c>
      <c r="Q38" s="101" t="s">
        <v>0</v>
      </c>
      <c r="R38" s="101" t="s">
        <v>0</v>
      </c>
      <c r="S38" s="99"/>
      <c r="T38" s="99"/>
      <c r="U38" s="140"/>
      <c r="V38" s="102" t="s">
        <v>1</v>
      </c>
      <c r="W38" s="102" t="s">
        <v>1</v>
      </c>
      <c r="X38" s="99" t="s">
        <v>2</v>
      </c>
      <c r="Y38" s="99" t="s">
        <v>2</v>
      </c>
      <c r="Z38" s="100" t="s">
        <v>0</v>
      </c>
      <c r="AA38" s="100" t="s">
        <v>0</v>
      </c>
      <c r="AB38" s="140"/>
      <c r="AC38" s="140"/>
      <c r="AD38" s="99"/>
      <c r="AE38" s="99" t="s">
        <v>1</v>
      </c>
      <c r="AF38" s="99" t="s">
        <v>1</v>
      </c>
      <c r="AG38" s="101" t="s">
        <v>2</v>
      </c>
      <c r="AH38" s="101" t="s">
        <v>2</v>
      </c>
      <c r="AI38" s="101" t="s">
        <v>2</v>
      </c>
      <c r="AJ38" s="50"/>
      <c r="AK38" s="47">
        <f>COUNTIF(E38:AI38,"n")</f>
        <v>7</v>
      </c>
      <c r="AL38" s="47">
        <f>COUNTIF(E38:AI38,"m")</f>
        <v>7</v>
      </c>
      <c r="AM38" s="47">
        <f>COUNTIF(E38:AI38,"o")</f>
        <v>7</v>
      </c>
      <c r="AN38" s="23">
        <f>AK38+AL38+AM38</f>
        <v>21</v>
      </c>
      <c r="AO38" s="64"/>
      <c r="AP38" s="112"/>
      <c r="AQ38" s="151"/>
      <c r="AR38" s="24"/>
      <c r="AS38" s="24"/>
      <c r="AT38" s="24"/>
      <c r="AU38" s="24"/>
      <c r="AV38" s="24"/>
      <c r="AW38" s="24"/>
      <c r="AX38" s="24"/>
    </row>
    <row r="39" spans="1:50" s="22" customFormat="1" ht="9.9499999999999993" customHeight="1" x14ac:dyDescent="0.2">
      <c r="A39" s="3"/>
      <c r="B39" s="174" t="s">
        <v>16</v>
      </c>
      <c r="C39" s="175"/>
      <c r="D39" s="176"/>
      <c r="E39" s="83" t="s">
        <v>5</v>
      </c>
      <c r="F39" s="58" t="s">
        <v>4</v>
      </c>
      <c r="G39" s="58" t="s">
        <v>10</v>
      </c>
      <c r="H39" s="58" t="s">
        <v>9</v>
      </c>
      <c r="I39" s="58" t="s">
        <v>8</v>
      </c>
      <c r="J39" s="58" t="s">
        <v>7</v>
      </c>
      <c r="K39" s="58" t="s">
        <v>6</v>
      </c>
      <c r="L39" s="149" t="s">
        <v>5</v>
      </c>
      <c r="M39" s="149" t="s">
        <v>4</v>
      </c>
      <c r="N39" s="58" t="s">
        <v>10</v>
      </c>
      <c r="O39" s="58" t="s">
        <v>9</v>
      </c>
      <c r="P39" s="58" t="s">
        <v>8</v>
      </c>
      <c r="Q39" s="58" t="s">
        <v>7</v>
      </c>
      <c r="R39" s="58" t="s">
        <v>6</v>
      </c>
      <c r="S39" s="58" t="s">
        <v>5</v>
      </c>
      <c r="T39" s="58" t="s">
        <v>4</v>
      </c>
      <c r="U39" s="58" t="s">
        <v>10</v>
      </c>
      <c r="V39" s="58" t="s">
        <v>9</v>
      </c>
      <c r="W39" s="58" t="s">
        <v>8</v>
      </c>
      <c r="X39" s="58" t="s">
        <v>7</v>
      </c>
      <c r="Y39" s="58" t="s">
        <v>6</v>
      </c>
      <c r="Z39" s="58" t="s">
        <v>5</v>
      </c>
      <c r="AA39" s="58" t="s">
        <v>4</v>
      </c>
      <c r="AB39" s="58" t="s">
        <v>10</v>
      </c>
      <c r="AC39" s="58" t="s">
        <v>9</v>
      </c>
      <c r="AD39" s="58" t="s">
        <v>8</v>
      </c>
      <c r="AE39" s="58" t="s">
        <v>7</v>
      </c>
      <c r="AF39" s="58" t="s">
        <v>6</v>
      </c>
      <c r="AG39" s="58" t="s">
        <v>5</v>
      </c>
      <c r="AH39" s="58" t="s">
        <v>4</v>
      </c>
      <c r="AI39" s="49"/>
      <c r="AJ39" s="50"/>
      <c r="AK39" s="47"/>
      <c r="AL39" s="23"/>
      <c r="AM39" s="23"/>
      <c r="AN39" s="23"/>
      <c r="AO39" s="64"/>
      <c r="AP39" s="112"/>
      <c r="AQ39" s="151"/>
      <c r="AR39" s="24"/>
      <c r="AS39" s="24"/>
      <c r="AT39" s="24"/>
      <c r="AU39" s="24"/>
      <c r="AV39" s="24"/>
      <c r="AW39" s="24"/>
      <c r="AX39" s="24"/>
    </row>
    <row r="40" spans="1:50" s="22" customFormat="1" ht="8.1" customHeight="1" x14ac:dyDescent="0.2">
      <c r="A40" s="3"/>
      <c r="B40" s="177"/>
      <c r="C40" s="178"/>
      <c r="D40" s="179"/>
      <c r="E40" s="141"/>
      <c r="F40" s="142"/>
      <c r="G40" s="142"/>
      <c r="H40" s="142"/>
      <c r="I40" s="142"/>
      <c r="J40" s="142"/>
      <c r="K40" s="142"/>
      <c r="L40" s="142"/>
      <c r="M40" s="142"/>
      <c r="N40" s="142"/>
      <c r="O40" s="142"/>
      <c r="P40" s="142"/>
      <c r="Q40" s="142"/>
      <c r="R40" s="142"/>
      <c r="S40" s="142"/>
      <c r="T40" s="142"/>
      <c r="U40" s="142"/>
      <c r="V40" s="142"/>
      <c r="W40" s="142"/>
      <c r="X40" s="142">
        <v>0.15625</v>
      </c>
      <c r="Y40" s="142"/>
      <c r="Z40" s="142"/>
      <c r="AA40" s="142"/>
      <c r="AB40" s="142"/>
      <c r="AC40" s="142"/>
      <c r="AD40" s="142"/>
      <c r="AE40" s="142"/>
      <c r="AF40" s="142"/>
      <c r="AG40" s="142"/>
      <c r="AH40" s="142"/>
      <c r="AI40" s="143"/>
      <c r="AJ40" s="50"/>
      <c r="AK40" s="47"/>
      <c r="AL40" s="23"/>
      <c r="AM40" s="23"/>
      <c r="AN40" s="23"/>
      <c r="AO40" s="64"/>
      <c r="AP40" s="112"/>
      <c r="AQ40" s="151"/>
      <c r="AR40" s="24"/>
      <c r="AS40" s="24"/>
      <c r="AT40" s="24"/>
      <c r="AU40" s="24"/>
      <c r="AV40" s="24"/>
      <c r="AW40" s="24"/>
      <c r="AX40" s="24"/>
    </row>
    <row r="41" spans="1:50" s="22" customFormat="1" ht="8.1" customHeight="1" x14ac:dyDescent="0.2">
      <c r="A41" s="3"/>
      <c r="B41" s="177"/>
      <c r="C41" s="178"/>
      <c r="D41" s="179"/>
      <c r="E41" s="141"/>
      <c r="F41" s="142"/>
      <c r="G41" s="142"/>
      <c r="H41" s="142"/>
      <c r="I41" s="142"/>
      <c r="J41" s="142"/>
      <c r="K41" s="142" t="s">
        <v>30</v>
      </c>
      <c r="L41" s="142" t="s">
        <v>108</v>
      </c>
      <c r="M41" s="142" t="s">
        <v>108</v>
      </c>
      <c r="N41" s="142" t="s">
        <v>30</v>
      </c>
      <c r="O41" s="142" t="s">
        <v>30</v>
      </c>
      <c r="P41" s="142"/>
      <c r="Q41" s="142"/>
      <c r="R41" s="142"/>
      <c r="S41" s="142"/>
      <c r="T41" s="142"/>
      <c r="U41" s="142"/>
      <c r="V41" s="142"/>
      <c r="W41" s="142"/>
      <c r="X41" s="142"/>
      <c r="Y41" s="142"/>
      <c r="Z41" s="142"/>
      <c r="AA41" s="142"/>
      <c r="AB41" s="142"/>
      <c r="AC41" s="142"/>
      <c r="AD41" s="142"/>
      <c r="AE41" s="142"/>
      <c r="AF41" s="142"/>
      <c r="AG41" s="142"/>
      <c r="AH41" s="142"/>
      <c r="AI41" s="143"/>
      <c r="AJ41" s="50"/>
      <c r="AK41" s="47" t="s">
        <v>54</v>
      </c>
      <c r="AL41" s="47" t="s">
        <v>55</v>
      </c>
      <c r="AM41" s="47" t="s">
        <v>56</v>
      </c>
      <c r="AN41" s="23"/>
      <c r="AO41" s="64"/>
      <c r="AP41" s="112"/>
      <c r="AQ41" s="151"/>
      <c r="AR41" s="24"/>
      <c r="AS41" s="24"/>
      <c r="AT41" s="24"/>
      <c r="AU41" s="24"/>
      <c r="AV41" s="24"/>
      <c r="AW41" s="24"/>
      <c r="AX41" s="24"/>
    </row>
    <row r="42" spans="1:50" s="22" customFormat="1" ht="9.9499999999999993" customHeight="1" x14ac:dyDescent="0.2">
      <c r="A42" s="3"/>
      <c r="B42" s="180"/>
      <c r="C42" s="181"/>
      <c r="D42" s="182"/>
      <c r="E42" s="99"/>
      <c r="F42" s="99"/>
      <c r="G42" s="140"/>
      <c r="H42" s="140"/>
      <c r="I42" s="102" t="s">
        <v>1</v>
      </c>
      <c r="J42" s="102" t="s">
        <v>1</v>
      </c>
      <c r="K42" s="99" t="s">
        <v>0</v>
      </c>
      <c r="L42" s="99" t="s">
        <v>0</v>
      </c>
      <c r="M42" s="100" t="s">
        <v>0</v>
      </c>
      <c r="N42" s="140"/>
      <c r="O42" s="140"/>
      <c r="P42" s="99"/>
      <c r="Q42" s="99"/>
      <c r="R42" s="99" t="s">
        <v>1</v>
      </c>
      <c r="S42" s="101" t="s">
        <v>2</v>
      </c>
      <c r="T42" s="101" t="s">
        <v>2</v>
      </c>
      <c r="U42" s="101" t="s">
        <v>0</v>
      </c>
      <c r="V42" s="101" t="s">
        <v>0</v>
      </c>
      <c r="W42" s="99"/>
      <c r="X42" s="99"/>
      <c r="Y42" s="140"/>
      <c r="Z42" s="102" t="s">
        <v>1</v>
      </c>
      <c r="AA42" s="102" t="s">
        <v>1</v>
      </c>
      <c r="AB42" s="99" t="s">
        <v>2</v>
      </c>
      <c r="AC42" s="99" t="s">
        <v>2</v>
      </c>
      <c r="AD42" s="100" t="s">
        <v>0</v>
      </c>
      <c r="AE42" s="100" t="s">
        <v>0</v>
      </c>
      <c r="AF42" s="140"/>
      <c r="AG42" s="140"/>
      <c r="AH42" s="99"/>
      <c r="AI42" s="68"/>
      <c r="AJ42" s="50"/>
      <c r="AK42" s="47">
        <f>COUNTIF(E42:AI42,"n")</f>
        <v>7</v>
      </c>
      <c r="AL42" s="47">
        <f>COUNTIF(E42:AI42,"m")</f>
        <v>4</v>
      </c>
      <c r="AM42" s="47">
        <f>COUNTIF(E42:AI42,"o")</f>
        <v>5</v>
      </c>
      <c r="AN42" s="23">
        <f>AK42+AL42+AM42</f>
        <v>16</v>
      </c>
      <c r="AO42" s="64"/>
      <c r="AP42" s="112"/>
      <c r="AQ42" s="151"/>
      <c r="AR42" s="24"/>
      <c r="AS42" s="24"/>
      <c r="AT42" s="24"/>
      <c r="AU42" s="24"/>
      <c r="AV42" s="24"/>
      <c r="AW42" s="24"/>
      <c r="AX42" s="24"/>
    </row>
    <row r="43" spans="1:50" s="22" customFormat="1" ht="9.9499999999999993" customHeight="1" x14ac:dyDescent="0.2">
      <c r="A43" s="3"/>
      <c r="B43" s="183" t="s">
        <v>15</v>
      </c>
      <c r="C43" s="184"/>
      <c r="D43" s="185"/>
      <c r="E43" s="66" t="s">
        <v>10</v>
      </c>
      <c r="F43" s="66" t="s">
        <v>9</v>
      </c>
      <c r="G43" s="66" t="s">
        <v>8</v>
      </c>
      <c r="H43" s="66" t="s">
        <v>7</v>
      </c>
      <c r="I43" s="66" t="s">
        <v>6</v>
      </c>
      <c r="J43" s="66" t="s">
        <v>5</v>
      </c>
      <c r="K43" s="66" t="s">
        <v>4</v>
      </c>
      <c r="L43" s="66" t="s">
        <v>10</v>
      </c>
      <c r="M43" s="66" t="s">
        <v>9</v>
      </c>
      <c r="N43" s="66" t="s">
        <v>8</v>
      </c>
      <c r="O43" s="66" t="s">
        <v>7</v>
      </c>
      <c r="P43" s="66" t="s">
        <v>6</v>
      </c>
      <c r="Q43" s="66" t="s">
        <v>5</v>
      </c>
      <c r="R43" s="66" t="s">
        <v>4</v>
      </c>
      <c r="S43" s="66" t="s">
        <v>10</v>
      </c>
      <c r="T43" s="66" t="s">
        <v>9</v>
      </c>
      <c r="U43" s="66" t="s">
        <v>8</v>
      </c>
      <c r="V43" s="66" t="s">
        <v>7</v>
      </c>
      <c r="W43" s="66" t="s">
        <v>6</v>
      </c>
      <c r="X43" s="65" t="s">
        <v>5</v>
      </c>
      <c r="Y43" s="65" t="s">
        <v>4</v>
      </c>
      <c r="Z43" s="65" t="s">
        <v>10</v>
      </c>
      <c r="AA43" s="65" t="s">
        <v>9</v>
      </c>
      <c r="AB43" s="65" t="s">
        <v>8</v>
      </c>
      <c r="AC43" s="65" t="s">
        <v>7</v>
      </c>
      <c r="AD43" s="65" t="s">
        <v>6</v>
      </c>
      <c r="AE43" s="65" t="s">
        <v>5</v>
      </c>
      <c r="AF43" s="65" t="s">
        <v>4</v>
      </c>
      <c r="AG43" s="65" t="s">
        <v>10</v>
      </c>
      <c r="AH43" s="65" t="s">
        <v>9</v>
      </c>
      <c r="AI43" s="65" t="s">
        <v>8</v>
      </c>
      <c r="AJ43" s="50"/>
      <c r="AK43" s="47"/>
      <c r="AL43" s="23"/>
      <c r="AM43" s="23"/>
      <c r="AN43" s="23"/>
      <c r="AO43" s="64"/>
      <c r="AP43" s="112"/>
      <c r="AQ43" s="151"/>
      <c r="AR43" s="24"/>
      <c r="AS43" s="24"/>
      <c r="AT43" s="24"/>
      <c r="AU43" s="24"/>
      <c r="AV43" s="24"/>
      <c r="AW43" s="24"/>
      <c r="AX43" s="24"/>
    </row>
    <row r="44" spans="1:50" s="22" customFormat="1" ht="8.1" customHeight="1" x14ac:dyDescent="0.2">
      <c r="A44" s="3"/>
      <c r="B44" s="186"/>
      <c r="C44" s="187"/>
      <c r="D44" s="188"/>
      <c r="E44" s="141" t="s">
        <v>105</v>
      </c>
      <c r="F44" s="142" t="s">
        <v>105</v>
      </c>
      <c r="G44" s="144" t="s">
        <v>105</v>
      </c>
      <c r="H44" s="142" t="s">
        <v>105</v>
      </c>
      <c r="I44" s="142" t="s">
        <v>105</v>
      </c>
      <c r="J44" s="142"/>
      <c r="K44" s="142"/>
      <c r="L44" s="142"/>
      <c r="M44" s="142"/>
      <c r="N44" s="142" t="s">
        <v>105</v>
      </c>
      <c r="O44" s="142" t="s">
        <v>105</v>
      </c>
      <c r="P44" s="142" t="s">
        <v>105</v>
      </c>
      <c r="Q44" s="142" t="s">
        <v>105</v>
      </c>
      <c r="R44" s="142" t="s">
        <v>105</v>
      </c>
      <c r="S44" s="142"/>
      <c r="T44" s="142"/>
      <c r="U44" s="142"/>
      <c r="V44" s="142"/>
      <c r="W44" s="142"/>
      <c r="X44" s="142"/>
      <c r="Y44" s="142"/>
      <c r="Z44" s="142"/>
      <c r="AA44" s="142"/>
      <c r="AB44" s="142"/>
      <c r="AC44" s="142"/>
      <c r="AD44" s="142"/>
      <c r="AE44" s="142"/>
      <c r="AF44" s="142"/>
      <c r="AG44" s="142"/>
      <c r="AH44" s="142"/>
      <c r="AI44" s="142"/>
      <c r="AJ44" s="50"/>
      <c r="AK44" s="47"/>
      <c r="AL44" s="23"/>
      <c r="AM44" s="23"/>
      <c r="AN44" s="23"/>
      <c r="AO44" s="64"/>
      <c r="AP44" s="112"/>
      <c r="AQ44" s="151"/>
      <c r="AR44" s="24"/>
      <c r="AS44" s="24"/>
      <c r="AT44" s="24"/>
      <c r="AU44" s="24"/>
      <c r="AV44" s="24"/>
      <c r="AW44" s="24"/>
      <c r="AX44" s="24"/>
    </row>
    <row r="45" spans="1:50" s="22" customFormat="1" ht="8.1" customHeight="1" x14ac:dyDescent="0.2">
      <c r="A45" s="3"/>
      <c r="B45" s="186"/>
      <c r="C45" s="187"/>
      <c r="D45" s="188"/>
      <c r="E45" s="141"/>
      <c r="F45" s="142"/>
      <c r="G45" s="144"/>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50"/>
      <c r="AK45" s="47" t="s">
        <v>54</v>
      </c>
      <c r="AL45" s="47" t="s">
        <v>55</v>
      </c>
      <c r="AM45" s="47" t="s">
        <v>56</v>
      </c>
      <c r="AN45" s="23"/>
      <c r="AO45" s="64"/>
      <c r="AP45" s="112"/>
      <c r="AQ45" s="151"/>
      <c r="AR45" s="24"/>
      <c r="AS45" s="24"/>
      <c r="AT45" s="24"/>
      <c r="AU45" s="24"/>
      <c r="AV45" s="24"/>
      <c r="AW45" s="24"/>
      <c r="AX45" s="24"/>
    </row>
    <row r="46" spans="1:50" s="22" customFormat="1" ht="9.9499999999999993" customHeight="1" x14ac:dyDescent="0.2">
      <c r="A46" s="3"/>
      <c r="B46" s="189"/>
      <c r="C46" s="190"/>
      <c r="D46" s="191"/>
      <c r="E46" s="99" t="s">
        <v>1</v>
      </c>
      <c r="F46" s="99" t="s">
        <v>1</v>
      </c>
      <c r="G46" s="101" t="s">
        <v>2</v>
      </c>
      <c r="H46" s="101" t="s">
        <v>2</v>
      </c>
      <c r="I46" s="101" t="s">
        <v>2</v>
      </c>
      <c r="J46" s="99"/>
      <c r="K46" s="99"/>
      <c r="L46" s="140"/>
      <c r="M46" s="140"/>
      <c r="N46" s="102" t="s">
        <v>1</v>
      </c>
      <c r="O46" s="102" t="s">
        <v>1</v>
      </c>
      <c r="P46" s="99" t="s">
        <v>0</v>
      </c>
      <c r="Q46" s="99" t="s">
        <v>0</v>
      </c>
      <c r="R46" s="100" t="s">
        <v>0</v>
      </c>
      <c r="S46" s="140"/>
      <c r="T46" s="140"/>
      <c r="U46" s="99"/>
      <c r="V46" s="99"/>
      <c r="W46" s="99" t="s">
        <v>1</v>
      </c>
      <c r="X46" s="101" t="s">
        <v>2</v>
      </c>
      <c r="Y46" s="101" t="s">
        <v>2</v>
      </c>
      <c r="Z46" s="101" t="s">
        <v>0</v>
      </c>
      <c r="AA46" s="101" t="s">
        <v>0</v>
      </c>
      <c r="AB46" s="99"/>
      <c r="AC46" s="99"/>
      <c r="AD46" s="140"/>
      <c r="AE46" s="102" t="s">
        <v>1</v>
      </c>
      <c r="AF46" s="102" t="s">
        <v>1</v>
      </c>
      <c r="AG46" s="99" t="s">
        <v>2</v>
      </c>
      <c r="AH46" s="99" t="s">
        <v>2</v>
      </c>
      <c r="AI46" s="100" t="s">
        <v>0</v>
      </c>
      <c r="AJ46" s="50"/>
      <c r="AK46" s="47">
        <f>COUNTIF(E46:AI46,"n")</f>
        <v>6</v>
      </c>
      <c r="AL46" s="47">
        <f>COUNTIF(E46:AI46,"m")</f>
        <v>7</v>
      </c>
      <c r="AM46" s="47">
        <f>COUNTIF(E46:AI46,"o")</f>
        <v>7</v>
      </c>
      <c r="AN46" s="23">
        <f>AK46+AL46+AM46</f>
        <v>20</v>
      </c>
      <c r="AO46" s="64"/>
      <c r="AP46" s="112"/>
      <c r="AQ46" s="151"/>
      <c r="AR46" s="24"/>
      <c r="AS46" s="24"/>
      <c r="AT46" s="24"/>
      <c r="AU46" s="24"/>
      <c r="AV46" s="24"/>
      <c r="AW46" s="24"/>
      <c r="AX46" s="24"/>
    </row>
    <row r="47" spans="1:50" s="22" customFormat="1" ht="9.9499999999999993" customHeight="1" x14ac:dyDescent="0.2">
      <c r="A47" s="3"/>
      <c r="B47" s="174" t="s">
        <v>14</v>
      </c>
      <c r="C47" s="175"/>
      <c r="D47" s="176"/>
      <c r="E47" s="65" t="s">
        <v>7</v>
      </c>
      <c r="F47" s="67" t="s">
        <v>6</v>
      </c>
      <c r="G47" s="67" t="s">
        <v>5</v>
      </c>
      <c r="H47" s="67" t="s">
        <v>4</v>
      </c>
      <c r="I47" s="67" t="s">
        <v>10</v>
      </c>
      <c r="J47" s="67" t="s">
        <v>9</v>
      </c>
      <c r="K47" s="67" t="s">
        <v>8</v>
      </c>
      <c r="L47" s="67" t="s">
        <v>7</v>
      </c>
      <c r="M47" s="67" t="s">
        <v>6</v>
      </c>
      <c r="N47" s="67" t="s">
        <v>5</v>
      </c>
      <c r="O47" s="67" t="s">
        <v>4</v>
      </c>
      <c r="P47" s="67" t="s">
        <v>10</v>
      </c>
      <c r="Q47" s="67" t="s">
        <v>9</v>
      </c>
      <c r="R47" s="67" t="s">
        <v>8</v>
      </c>
      <c r="S47" s="67" t="s">
        <v>7</v>
      </c>
      <c r="T47" s="67" t="s">
        <v>6</v>
      </c>
      <c r="U47" s="67" t="s">
        <v>5</v>
      </c>
      <c r="V47" s="67" t="s">
        <v>4</v>
      </c>
      <c r="W47" s="67" t="s">
        <v>10</v>
      </c>
      <c r="X47" s="67" t="s">
        <v>9</v>
      </c>
      <c r="Y47" s="67" t="s">
        <v>8</v>
      </c>
      <c r="Z47" s="67" t="s">
        <v>7</v>
      </c>
      <c r="AA47" s="67" t="s">
        <v>6</v>
      </c>
      <c r="AB47" s="67" t="s">
        <v>5</v>
      </c>
      <c r="AC47" s="67" t="s">
        <v>4</v>
      </c>
      <c r="AD47" s="67" t="s">
        <v>10</v>
      </c>
      <c r="AE47" s="67" t="s">
        <v>9</v>
      </c>
      <c r="AF47" s="67" t="s">
        <v>8</v>
      </c>
      <c r="AG47" s="67" t="s">
        <v>7</v>
      </c>
      <c r="AH47" s="67" t="s">
        <v>6</v>
      </c>
      <c r="AI47" s="67" t="s">
        <v>5</v>
      </c>
      <c r="AJ47" s="50"/>
      <c r="AK47" s="47"/>
      <c r="AL47" s="23"/>
      <c r="AM47" s="23"/>
      <c r="AN47" s="23"/>
      <c r="AO47" s="64"/>
      <c r="AP47" s="112"/>
      <c r="AQ47" s="151"/>
      <c r="AR47" s="24"/>
      <c r="AS47" s="24"/>
      <c r="AT47" s="24"/>
      <c r="AU47" s="24"/>
      <c r="AV47" s="24"/>
      <c r="AW47" s="24"/>
      <c r="AX47" s="24"/>
    </row>
    <row r="48" spans="1:50" s="22" customFormat="1" ht="8.1" customHeight="1" x14ac:dyDescent="0.2">
      <c r="A48" s="3"/>
      <c r="B48" s="177"/>
      <c r="C48" s="178"/>
      <c r="D48" s="179"/>
      <c r="E48" s="141"/>
      <c r="F48" s="142"/>
      <c r="G48" s="142"/>
      <c r="H48" s="142"/>
      <c r="I48" s="142"/>
      <c r="J48" s="142"/>
      <c r="K48" s="142"/>
      <c r="L48" s="142"/>
      <c r="M48" s="142"/>
      <c r="N48" s="142"/>
      <c r="O48" s="144"/>
      <c r="P48" s="142"/>
      <c r="Q48" s="142"/>
      <c r="R48" s="142"/>
      <c r="S48" s="142"/>
      <c r="T48" s="142"/>
      <c r="U48" s="142"/>
      <c r="V48" s="142"/>
      <c r="W48" s="142"/>
      <c r="X48" s="142"/>
      <c r="Y48" s="142"/>
      <c r="Z48" s="142"/>
      <c r="AA48" s="142"/>
      <c r="AB48" s="142"/>
      <c r="AC48" s="142"/>
      <c r="AD48" s="142"/>
      <c r="AE48" s="142"/>
      <c r="AF48" s="142"/>
      <c r="AG48" s="142"/>
      <c r="AH48" s="142"/>
      <c r="AI48" s="142" t="s">
        <v>105</v>
      </c>
      <c r="AJ48" s="50"/>
      <c r="AK48" s="47"/>
      <c r="AL48" s="23"/>
      <c r="AM48" s="23"/>
      <c r="AN48" s="23"/>
      <c r="AO48" s="64"/>
      <c r="AP48" s="112"/>
      <c r="AQ48" s="151"/>
      <c r="AR48" s="24"/>
      <c r="AS48" s="24"/>
      <c r="AT48" s="24"/>
      <c r="AU48" s="24"/>
      <c r="AV48" s="24"/>
      <c r="AW48" s="24"/>
      <c r="AX48" s="24"/>
    </row>
    <row r="49" spans="1:50" s="22" customFormat="1" ht="8.1" customHeight="1" x14ac:dyDescent="0.2">
      <c r="A49" s="3"/>
      <c r="B49" s="177"/>
      <c r="C49" s="178"/>
      <c r="D49" s="179"/>
      <c r="E49" s="141"/>
      <c r="F49" s="142"/>
      <c r="G49" s="144"/>
      <c r="H49" s="142"/>
      <c r="I49" s="142"/>
      <c r="J49" s="142"/>
      <c r="K49" s="142"/>
      <c r="L49" s="142"/>
      <c r="M49" s="142"/>
      <c r="N49" s="142"/>
      <c r="O49" s="144"/>
      <c r="P49" s="142"/>
      <c r="Q49" s="142"/>
      <c r="R49" s="142"/>
      <c r="S49" s="142"/>
      <c r="T49" s="142"/>
      <c r="U49" s="142"/>
      <c r="V49" s="142"/>
      <c r="W49" s="142"/>
      <c r="X49" s="142"/>
      <c r="Y49" s="142"/>
      <c r="Z49" s="142"/>
      <c r="AA49" s="142"/>
      <c r="AB49" s="142"/>
      <c r="AC49" s="142"/>
      <c r="AD49" s="142"/>
      <c r="AE49" s="142"/>
      <c r="AF49" s="142"/>
      <c r="AG49" s="142"/>
      <c r="AH49" s="142"/>
      <c r="AI49" s="142"/>
      <c r="AJ49" s="50"/>
      <c r="AK49" s="47" t="s">
        <v>54</v>
      </c>
      <c r="AL49" s="47" t="s">
        <v>55</v>
      </c>
      <c r="AM49" s="47" t="s">
        <v>56</v>
      </c>
      <c r="AN49" s="23"/>
      <c r="AO49" s="64"/>
      <c r="AP49" s="112"/>
      <c r="AQ49" s="151"/>
      <c r="AR49" s="24"/>
      <c r="AS49" s="24"/>
      <c r="AT49" s="24"/>
      <c r="AU49" s="24"/>
      <c r="AV49" s="24"/>
      <c r="AW49" s="24"/>
      <c r="AX49" s="24"/>
    </row>
    <row r="50" spans="1:50" s="22" customFormat="1" ht="9.9499999999999993" customHeight="1" x14ac:dyDescent="0.2">
      <c r="A50" s="3"/>
      <c r="B50" s="180"/>
      <c r="C50" s="181"/>
      <c r="D50" s="182"/>
      <c r="E50" s="100" t="s">
        <v>0</v>
      </c>
      <c r="F50" s="140"/>
      <c r="G50" s="140"/>
      <c r="H50" s="99"/>
      <c r="I50" s="99" t="s">
        <v>1</v>
      </c>
      <c r="J50" s="99" t="s">
        <v>1</v>
      </c>
      <c r="K50" s="101" t="s">
        <v>2</v>
      </c>
      <c r="L50" s="101" t="s">
        <v>2</v>
      </c>
      <c r="M50" s="101" t="s">
        <v>2</v>
      </c>
      <c r="N50" s="99"/>
      <c r="O50" s="99"/>
      <c r="P50" s="140"/>
      <c r="Q50" s="140"/>
      <c r="R50" s="102" t="s">
        <v>1</v>
      </c>
      <c r="S50" s="102" t="s">
        <v>1</v>
      </c>
      <c r="T50" s="99" t="s">
        <v>0</v>
      </c>
      <c r="U50" s="99" t="s">
        <v>0</v>
      </c>
      <c r="V50" s="100" t="s">
        <v>0</v>
      </c>
      <c r="W50" s="140"/>
      <c r="X50" s="140"/>
      <c r="Y50" s="99"/>
      <c r="Z50" s="99"/>
      <c r="AA50" s="99" t="s">
        <v>1</v>
      </c>
      <c r="AB50" s="101" t="s">
        <v>2</v>
      </c>
      <c r="AC50" s="101" t="s">
        <v>2</v>
      </c>
      <c r="AD50" s="101" t="s">
        <v>0</v>
      </c>
      <c r="AE50" s="101" t="s">
        <v>0</v>
      </c>
      <c r="AF50" s="99"/>
      <c r="AG50" s="99"/>
      <c r="AH50" s="140"/>
      <c r="AI50" s="102" t="s">
        <v>1</v>
      </c>
      <c r="AJ50" s="50"/>
      <c r="AK50" s="47">
        <f>COUNTIF(E50:AI50,"n")</f>
        <v>6</v>
      </c>
      <c r="AL50" s="47">
        <f>COUNTIF(E50:AI50,"m")</f>
        <v>5</v>
      </c>
      <c r="AM50" s="47">
        <f>COUNTIF(E50:AI50,"o")</f>
        <v>6</v>
      </c>
      <c r="AN50" s="23">
        <f>AK50+AL50+AM50</f>
        <v>17</v>
      </c>
      <c r="AO50" s="64"/>
      <c r="AP50" s="112"/>
      <c r="AQ50" s="151"/>
      <c r="AR50" s="24"/>
      <c r="AS50" s="24"/>
      <c r="AT50" s="24"/>
      <c r="AU50" s="24"/>
      <c r="AV50" s="24"/>
      <c r="AW50" s="24"/>
      <c r="AX50" s="24"/>
    </row>
    <row r="51" spans="1:50" s="22" customFormat="1" ht="9.9499999999999993" customHeight="1" x14ac:dyDescent="0.2">
      <c r="A51" s="3"/>
      <c r="B51" s="183" t="s">
        <v>13</v>
      </c>
      <c r="C51" s="184"/>
      <c r="D51" s="185"/>
      <c r="E51" s="65" t="s">
        <v>4</v>
      </c>
      <c r="F51" s="66" t="s">
        <v>10</v>
      </c>
      <c r="G51" s="66" t="s">
        <v>9</v>
      </c>
      <c r="H51" s="66" t="s">
        <v>8</v>
      </c>
      <c r="I51" s="66" t="s">
        <v>7</v>
      </c>
      <c r="J51" s="66" t="s">
        <v>6</v>
      </c>
      <c r="K51" s="66" t="s">
        <v>5</v>
      </c>
      <c r="L51" s="66" t="s">
        <v>4</v>
      </c>
      <c r="M51" s="66" t="s">
        <v>10</v>
      </c>
      <c r="N51" s="66" t="s">
        <v>9</v>
      </c>
      <c r="O51" s="66" t="s">
        <v>8</v>
      </c>
      <c r="P51" s="66" t="s">
        <v>7</v>
      </c>
      <c r="Q51" s="66" t="s">
        <v>6</v>
      </c>
      <c r="R51" s="66" t="s">
        <v>5</v>
      </c>
      <c r="S51" s="66" t="s">
        <v>4</v>
      </c>
      <c r="T51" s="66" t="s">
        <v>10</v>
      </c>
      <c r="U51" s="66" t="s">
        <v>9</v>
      </c>
      <c r="V51" s="66" t="s">
        <v>8</v>
      </c>
      <c r="W51" s="66" t="s">
        <v>7</v>
      </c>
      <c r="X51" s="66" t="s">
        <v>6</v>
      </c>
      <c r="Y51" s="66" t="s">
        <v>5</v>
      </c>
      <c r="Z51" s="66" t="s">
        <v>4</v>
      </c>
      <c r="AA51" s="66" t="s">
        <v>10</v>
      </c>
      <c r="AB51" s="66" t="s">
        <v>9</v>
      </c>
      <c r="AC51" s="66" t="s">
        <v>8</v>
      </c>
      <c r="AD51" s="66" t="s">
        <v>7</v>
      </c>
      <c r="AE51" s="66" t="s">
        <v>6</v>
      </c>
      <c r="AF51" s="66" t="s">
        <v>5</v>
      </c>
      <c r="AG51" s="66" t="s">
        <v>4</v>
      </c>
      <c r="AH51" s="66" t="s">
        <v>10</v>
      </c>
      <c r="AI51" s="49"/>
      <c r="AJ51" s="50"/>
      <c r="AK51" s="47"/>
      <c r="AL51" s="23"/>
      <c r="AM51" s="23"/>
      <c r="AN51" s="23"/>
      <c r="AO51" s="64"/>
      <c r="AP51" s="112"/>
      <c r="AQ51" s="151"/>
      <c r="AR51" s="24"/>
      <c r="AS51" s="24"/>
      <c r="AT51" s="24"/>
      <c r="AU51" s="24"/>
      <c r="AV51" s="24"/>
      <c r="AW51" s="24"/>
      <c r="AX51" s="24"/>
    </row>
    <row r="52" spans="1:50" s="22" customFormat="1" ht="8.1" customHeight="1" x14ac:dyDescent="0.2">
      <c r="A52" s="3"/>
      <c r="B52" s="186"/>
      <c r="C52" s="187"/>
      <c r="D52" s="188"/>
      <c r="E52" s="141" t="s">
        <v>105</v>
      </c>
      <c r="F52" s="142" t="s">
        <v>105</v>
      </c>
      <c r="G52" s="142" t="s">
        <v>105</v>
      </c>
      <c r="H52" s="142" t="s">
        <v>105</v>
      </c>
      <c r="I52" s="142" t="s">
        <v>105</v>
      </c>
      <c r="J52" s="142"/>
      <c r="K52" s="142"/>
      <c r="L52" s="142"/>
      <c r="M52" s="142" t="s">
        <v>105</v>
      </c>
      <c r="N52" s="142" t="s">
        <v>105</v>
      </c>
      <c r="O52" s="142" t="s">
        <v>105</v>
      </c>
      <c r="P52" s="142" t="s">
        <v>105</v>
      </c>
      <c r="Q52" s="142" t="s">
        <v>105</v>
      </c>
      <c r="R52" s="142"/>
      <c r="S52" s="142"/>
      <c r="T52" s="142"/>
      <c r="U52" s="142"/>
      <c r="V52" s="142"/>
      <c r="W52" s="142"/>
      <c r="X52" s="142"/>
      <c r="Y52" s="142"/>
      <c r="Z52" s="142"/>
      <c r="AA52" s="144"/>
      <c r="AB52" s="142"/>
      <c r="AC52" s="142"/>
      <c r="AD52" s="142"/>
      <c r="AE52" s="142"/>
      <c r="AF52" s="142"/>
      <c r="AG52" s="142"/>
      <c r="AH52" s="142"/>
      <c r="AI52" s="143"/>
      <c r="AJ52" s="50"/>
      <c r="AK52" s="47"/>
      <c r="AL52" s="23"/>
      <c r="AM52" s="23"/>
      <c r="AN52" s="23"/>
      <c r="AO52" s="64"/>
      <c r="AP52" s="112"/>
      <c r="AQ52" s="151"/>
      <c r="AR52" s="24"/>
      <c r="AS52" s="24"/>
      <c r="AT52" s="24"/>
      <c r="AU52" s="24"/>
      <c r="AV52" s="24"/>
      <c r="AW52" s="24"/>
      <c r="AX52" s="24"/>
    </row>
    <row r="53" spans="1:50" s="22" customFormat="1" ht="8.1" customHeight="1" x14ac:dyDescent="0.2">
      <c r="A53" s="3"/>
      <c r="B53" s="186"/>
      <c r="C53" s="187"/>
      <c r="D53" s="188"/>
      <c r="E53" s="141"/>
      <c r="F53" s="142"/>
      <c r="G53" s="142"/>
      <c r="H53" s="142"/>
      <c r="I53" s="142"/>
      <c r="J53" s="142"/>
      <c r="K53" s="142"/>
      <c r="L53" s="142"/>
      <c r="M53" s="142"/>
      <c r="N53" s="142"/>
      <c r="O53" s="142"/>
      <c r="P53" s="142"/>
      <c r="Q53" s="142"/>
      <c r="R53" s="142"/>
      <c r="S53" s="142"/>
      <c r="T53" s="142"/>
      <c r="U53" s="142"/>
      <c r="V53" s="142"/>
      <c r="W53" s="142" t="s">
        <v>114</v>
      </c>
      <c r="X53" s="142" t="s">
        <v>114</v>
      </c>
      <c r="Y53" s="142" t="s">
        <v>114</v>
      </c>
      <c r="Z53" s="142" t="s">
        <v>114</v>
      </c>
      <c r="AA53" s="144"/>
      <c r="AB53" s="142"/>
      <c r="AC53" s="142"/>
      <c r="AD53" s="142"/>
      <c r="AE53" s="142" t="s">
        <v>114</v>
      </c>
      <c r="AF53" s="142" t="s">
        <v>114</v>
      </c>
      <c r="AG53" s="142" t="s">
        <v>114</v>
      </c>
      <c r="AH53" s="142" t="s">
        <v>114</v>
      </c>
      <c r="AI53" s="143"/>
      <c r="AJ53" s="50"/>
      <c r="AK53" s="47" t="s">
        <v>54</v>
      </c>
      <c r="AL53" s="47" t="s">
        <v>55</v>
      </c>
      <c r="AM53" s="47" t="s">
        <v>56</v>
      </c>
      <c r="AN53" s="23"/>
      <c r="AO53" s="64"/>
      <c r="AP53" s="112"/>
      <c r="AQ53" s="151"/>
      <c r="AR53" s="24"/>
      <c r="AS53" s="24"/>
      <c r="AT53" s="24"/>
      <c r="AU53" s="24"/>
      <c r="AV53" s="24"/>
      <c r="AW53" s="24"/>
      <c r="AX53" s="24"/>
    </row>
    <row r="54" spans="1:50" s="22" customFormat="1" ht="9.9499999999999993" customHeight="1" x14ac:dyDescent="0.2">
      <c r="A54" s="3"/>
      <c r="B54" s="189"/>
      <c r="C54" s="190"/>
      <c r="D54" s="191"/>
      <c r="E54" s="102" t="s">
        <v>1</v>
      </c>
      <c r="F54" s="99" t="s">
        <v>2</v>
      </c>
      <c r="G54" s="99" t="s">
        <v>2</v>
      </c>
      <c r="H54" s="100" t="s">
        <v>0</v>
      </c>
      <c r="I54" s="100" t="s">
        <v>0</v>
      </c>
      <c r="J54" s="140"/>
      <c r="K54" s="140"/>
      <c r="L54" s="99"/>
      <c r="M54" s="99" t="s">
        <v>1</v>
      </c>
      <c r="N54" s="99" t="s">
        <v>1</v>
      </c>
      <c r="O54" s="101" t="s">
        <v>2</v>
      </c>
      <c r="P54" s="101" t="s">
        <v>2</v>
      </c>
      <c r="Q54" s="101" t="s">
        <v>2</v>
      </c>
      <c r="R54" s="99"/>
      <c r="S54" s="99"/>
      <c r="T54" s="140"/>
      <c r="U54" s="140"/>
      <c r="V54" s="102" t="s">
        <v>1</v>
      </c>
      <c r="W54" s="102" t="s">
        <v>1</v>
      </c>
      <c r="X54" s="99" t="s">
        <v>0</v>
      </c>
      <c r="Y54" s="99" t="s">
        <v>0</v>
      </c>
      <c r="Z54" s="100" t="s">
        <v>0</v>
      </c>
      <c r="AA54" s="140"/>
      <c r="AB54" s="140"/>
      <c r="AC54" s="99"/>
      <c r="AD54" s="99"/>
      <c r="AE54" s="99" t="s">
        <v>1</v>
      </c>
      <c r="AF54" s="101" t="s">
        <v>2</v>
      </c>
      <c r="AG54" s="101" t="s">
        <v>2</v>
      </c>
      <c r="AH54" s="101" t="s">
        <v>0</v>
      </c>
      <c r="AI54" s="68"/>
      <c r="AJ54" s="50"/>
      <c r="AK54" s="47">
        <f>COUNTIF(E54:AI54,"n")</f>
        <v>6</v>
      </c>
      <c r="AL54" s="47">
        <f>COUNTIF(E54:AI54,"m")</f>
        <v>7</v>
      </c>
      <c r="AM54" s="47">
        <f>COUNTIF(E54:AI54,"o")</f>
        <v>6</v>
      </c>
      <c r="AN54" s="23">
        <f>AK54+AL54+AM54</f>
        <v>19</v>
      </c>
      <c r="AO54" s="64"/>
      <c r="AP54" s="112"/>
      <c r="AQ54" s="151"/>
      <c r="AR54" s="24"/>
      <c r="AS54" s="24"/>
      <c r="AT54" s="24"/>
      <c r="AU54" s="24"/>
      <c r="AV54" s="24"/>
      <c r="AW54" s="24"/>
      <c r="AX54" s="24"/>
    </row>
    <row r="55" spans="1:50" s="22" customFormat="1" ht="9.9499999999999993" customHeight="1" x14ac:dyDescent="0.2">
      <c r="A55" s="3"/>
      <c r="B55" s="174" t="s">
        <v>12</v>
      </c>
      <c r="C55" s="175"/>
      <c r="D55" s="176"/>
      <c r="E55" s="66" t="s">
        <v>9</v>
      </c>
      <c r="F55" s="66" t="s">
        <v>8</v>
      </c>
      <c r="G55" s="66" t="s">
        <v>7</v>
      </c>
      <c r="H55" s="66" t="s">
        <v>6</v>
      </c>
      <c r="I55" s="66" t="s">
        <v>5</v>
      </c>
      <c r="J55" s="66" t="s">
        <v>4</v>
      </c>
      <c r="K55" s="66" t="s">
        <v>10</v>
      </c>
      <c r="L55" s="66" t="s">
        <v>9</v>
      </c>
      <c r="M55" s="66" t="s">
        <v>8</v>
      </c>
      <c r="N55" s="66" t="s">
        <v>7</v>
      </c>
      <c r="O55" s="66" t="s">
        <v>6</v>
      </c>
      <c r="P55" s="66" t="s">
        <v>5</v>
      </c>
      <c r="Q55" s="66" t="s">
        <v>4</v>
      </c>
      <c r="R55" s="66" t="s">
        <v>10</v>
      </c>
      <c r="S55" s="66" t="s">
        <v>9</v>
      </c>
      <c r="T55" s="66" t="s">
        <v>8</v>
      </c>
      <c r="U55" s="66" t="s">
        <v>7</v>
      </c>
      <c r="V55" s="66" t="s">
        <v>6</v>
      </c>
      <c r="W55" s="65" t="s">
        <v>5</v>
      </c>
      <c r="X55" s="65" t="s">
        <v>4</v>
      </c>
      <c r="Y55" s="65" t="s">
        <v>10</v>
      </c>
      <c r="Z55" s="65" t="s">
        <v>9</v>
      </c>
      <c r="AA55" s="65" t="s">
        <v>8</v>
      </c>
      <c r="AB55" s="65" t="s">
        <v>7</v>
      </c>
      <c r="AC55" s="65" t="s">
        <v>6</v>
      </c>
      <c r="AD55" s="65" t="s">
        <v>5</v>
      </c>
      <c r="AE55" s="65" t="s">
        <v>4</v>
      </c>
      <c r="AF55" s="66" t="s">
        <v>10</v>
      </c>
      <c r="AG55" s="66" t="s">
        <v>9</v>
      </c>
      <c r="AH55" s="66" t="s">
        <v>8</v>
      </c>
      <c r="AI55" s="66" t="s">
        <v>7</v>
      </c>
      <c r="AJ55" s="50"/>
      <c r="AK55" s="47"/>
      <c r="AL55" s="23"/>
      <c r="AM55" s="23"/>
      <c r="AN55" s="23"/>
      <c r="AO55" s="64"/>
      <c r="AP55" s="112"/>
      <c r="AQ55" s="151"/>
      <c r="AR55" s="24"/>
      <c r="AS55" s="24"/>
      <c r="AT55" s="24"/>
      <c r="AU55" s="24"/>
      <c r="AV55" s="24"/>
      <c r="AW55" s="24"/>
      <c r="AX55" s="24"/>
    </row>
    <row r="56" spans="1:50" s="22" customFormat="1" ht="8.1" customHeight="1" x14ac:dyDescent="0.2">
      <c r="A56" s="3"/>
      <c r="B56" s="177"/>
      <c r="C56" s="178"/>
      <c r="D56" s="179"/>
      <c r="E56" s="141"/>
      <c r="F56" s="142"/>
      <c r="G56" s="142"/>
      <c r="H56" s="142"/>
      <c r="I56" s="142" t="s">
        <v>30</v>
      </c>
      <c r="J56" s="142"/>
      <c r="K56" s="142"/>
      <c r="L56" s="142"/>
      <c r="M56" s="142"/>
      <c r="N56" s="142"/>
      <c r="O56" s="142"/>
      <c r="P56" s="142"/>
      <c r="Q56" s="142"/>
      <c r="R56" s="142"/>
      <c r="S56" s="142"/>
      <c r="T56" s="142"/>
      <c r="U56" s="142"/>
      <c r="V56" s="142"/>
      <c r="W56" s="142"/>
      <c r="X56" s="142"/>
      <c r="Y56" s="142"/>
      <c r="Z56" s="142"/>
      <c r="AA56" s="142"/>
      <c r="AB56" s="142"/>
      <c r="AC56" s="142"/>
      <c r="AD56" s="142"/>
      <c r="AE56" s="144"/>
      <c r="AF56" s="142"/>
      <c r="AG56" s="142"/>
      <c r="AH56" s="142"/>
      <c r="AI56" s="142"/>
      <c r="AJ56" s="50"/>
      <c r="AK56" s="47"/>
      <c r="AL56" s="23"/>
      <c r="AM56" s="23"/>
      <c r="AN56" s="23"/>
      <c r="AO56" s="64"/>
      <c r="AP56" s="112"/>
      <c r="AQ56" s="151"/>
      <c r="AR56" s="24"/>
      <c r="AS56" s="24"/>
      <c r="AT56" s="24"/>
      <c r="AU56" s="24"/>
      <c r="AV56" s="24"/>
      <c r="AW56" s="24"/>
      <c r="AX56" s="24"/>
    </row>
    <row r="57" spans="1:50" s="22" customFormat="1" ht="8.1" customHeight="1" x14ac:dyDescent="0.2">
      <c r="A57" s="3"/>
      <c r="B57" s="177"/>
      <c r="C57" s="178"/>
      <c r="D57" s="179"/>
      <c r="E57" s="141"/>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4"/>
      <c r="AE57" s="144"/>
      <c r="AF57" s="142"/>
      <c r="AG57" s="142"/>
      <c r="AH57" s="142"/>
      <c r="AI57" s="142"/>
      <c r="AJ57" s="50"/>
      <c r="AK57" s="47" t="s">
        <v>54</v>
      </c>
      <c r="AL57" s="47" t="s">
        <v>55</v>
      </c>
      <c r="AM57" s="47" t="s">
        <v>56</v>
      </c>
      <c r="AN57" s="23"/>
      <c r="AO57" s="64"/>
      <c r="AP57" s="112"/>
      <c r="AQ57" s="151"/>
      <c r="AR57" s="24"/>
      <c r="AS57" s="24"/>
      <c r="AT57" s="24"/>
      <c r="AU57" s="24"/>
      <c r="AV57" s="24"/>
      <c r="AW57" s="24"/>
      <c r="AX57" s="24"/>
    </row>
    <row r="58" spans="1:50" s="22" customFormat="1" ht="9.9499999999999993" customHeight="1" x14ac:dyDescent="0.2">
      <c r="A58" s="3"/>
      <c r="B58" s="180"/>
      <c r="C58" s="181"/>
      <c r="D58" s="182"/>
      <c r="E58" s="101" t="s">
        <v>0</v>
      </c>
      <c r="F58" s="99"/>
      <c r="G58" s="99"/>
      <c r="H58" s="140"/>
      <c r="I58" s="102" t="s">
        <v>1</v>
      </c>
      <c r="J58" s="102" t="s">
        <v>1</v>
      </c>
      <c r="K58" s="99" t="s">
        <v>2</v>
      </c>
      <c r="L58" s="99" t="s">
        <v>2</v>
      </c>
      <c r="M58" s="100" t="s">
        <v>0</v>
      </c>
      <c r="N58" s="100" t="s">
        <v>0</v>
      </c>
      <c r="O58" s="140"/>
      <c r="P58" s="140"/>
      <c r="Q58" s="99"/>
      <c r="R58" s="99" t="s">
        <v>1</v>
      </c>
      <c r="S58" s="99" t="s">
        <v>1</v>
      </c>
      <c r="T58" s="101" t="s">
        <v>2</v>
      </c>
      <c r="U58" s="101" t="s">
        <v>2</v>
      </c>
      <c r="V58" s="101" t="s">
        <v>2</v>
      </c>
      <c r="W58" s="99"/>
      <c r="X58" s="99"/>
      <c r="Y58" s="140"/>
      <c r="Z58" s="140"/>
      <c r="AA58" s="102" t="s">
        <v>1</v>
      </c>
      <c r="AB58" s="102" t="s">
        <v>1</v>
      </c>
      <c r="AC58" s="99" t="s">
        <v>0</v>
      </c>
      <c r="AD58" s="99" t="s">
        <v>0</v>
      </c>
      <c r="AE58" s="100" t="s">
        <v>0</v>
      </c>
      <c r="AF58" s="140"/>
      <c r="AG58" s="140"/>
      <c r="AH58" s="99"/>
      <c r="AI58" s="99"/>
      <c r="AJ58" s="50"/>
      <c r="AK58" s="47">
        <f>COUNTIF(E58:AI58,"n")</f>
        <v>6</v>
      </c>
      <c r="AL58" s="47">
        <f>COUNTIF(E58:AI58,"m")</f>
        <v>5</v>
      </c>
      <c r="AM58" s="47">
        <f>COUNTIF(E58:AI58,"o")</f>
        <v>6</v>
      </c>
      <c r="AN58" s="23">
        <f>AK58+AL58+AM58</f>
        <v>17</v>
      </c>
      <c r="AO58" s="64"/>
      <c r="AP58" s="112"/>
      <c r="AQ58" s="151"/>
      <c r="AR58" s="24"/>
      <c r="AS58" s="24"/>
      <c r="AT58" s="24"/>
      <c r="AU58" s="24"/>
      <c r="AV58" s="24"/>
      <c r="AW58" s="24"/>
      <c r="AX58" s="24"/>
    </row>
    <row r="59" spans="1:50" s="22" customFormat="1" ht="9.9499999999999993" customHeight="1" x14ac:dyDescent="0.2">
      <c r="A59" s="3"/>
      <c r="B59" s="183" t="s">
        <v>11</v>
      </c>
      <c r="C59" s="184"/>
      <c r="D59" s="185"/>
      <c r="E59" s="66" t="s">
        <v>6</v>
      </c>
      <c r="F59" s="66" t="s">
        <v>5</v>
      </c>
      <c r="G59" s="66" t="s">
        <v>4</v>
      </c>
      <c r="H59" s="66" t="s">
        <v>10</v>
      </c>
      <c r="I59" s="66" t="s">
        <v>9</v>
      </c>
      <c r="J59" s="66" t="s">
        <v>8</v>
      </c>
      <c r="K59" s="66" t="s">
        <v>7</v>
      </c>
      <c r="L59" s="66" t="s">
        <v>6</v>
      </c>
      <c r="M59" s="66" t="s">
        <v>5</v>
      </c>
      <c r="N59" s="66" t="s">
        <v>4</v>
      </c>
      <c r="O59" s="66" t="s">
        <v>10</v>
      </c>
      <c r="P59" s="66" t="s">
        <v>9</v>
      </c>
      <c r="Q59" s="66" t="s">
        <v>8</v>
      </c>
      <c r="R59" s="66" t="s">
        <v>7</v>
      </c>
      <c r="S59" s="66" t="s">
        <v>6</v>
      </c>
      <c r="T59" s="66" t="s">
        <v>5</v>
      </c>
      <c r="U59" s="66" t="s">
        <v>4</v>
      </c>
      <c r="V59" s="66" t="s">
        <v>10</v>
      </c>
      <c r="W59" s="66" t="s">
        <v>9</v>
      </c>
      <c r="X59" s="66" t="s">
        <v>8</v>
      </c>
      <c r="Y59" s="66" t="s">
        <v>7</v>
      </c>
      <c r="Z59" s="66" t="s">
        <v>6</v>
      </c>
      <c r="AA59" s="66" t="s">
        <v>5</v>
      </c>
      <c r="AB59" s="66" t="s">
        <v>4</v>
      </c>
      <c r="AC59" s="66" t="s">
        <v>10</v>
      </c>
      <c r="AD59" s="66" t="s">
        <v>9</v>
      </c>
      <c r="AE59" s="66" t="s">
        <v>8</v>
      </c>
      <c r="AF59" s="66" t="s">
        <v>7</v>
      </c>
      <c r="AG59" s="66" t="s">
        <v>6</v>
      </c>
      <c r="AH59" s="66" t="s">
        <v>5</v>
      </c>
      <c r="AI59" s="49"/>
      <c r="AJ59" s="50"/>
      <c r="AK59" s="23"/>
      <c r="AL59" s="23"/>
      <c r="AM59" s="23"/>
      <c r="AN59" s="23"/>
      <c r="AO59" s="64"/>
      <c r="AP59" s="112"/>
      <c r="AQ59" s="151"/>
      <c r="AR59" s="24"/>
      <c r="AS59" s="24"/>
      <c r="AT59" s="24"/>
      <c r="AU59" s="24"/>
      <c r="AV59" s="24"/>
      <c r="AW59" s="24"/>
      <c r="AX59" s="24"/>
    </row>
    <row r="60" spans="1:50" s="22" customFormat="1" ht="8.1" customHeight="1" x14ac:dyDescent="0.2">
      <c r="A60" s="3"/>
      <c r="B60" s="186"/>
      <c r="C60" s="187"/>
      <c r="D60" s="188"/>
      <c r="E60" s="141"/>
      <c r="F60" s="142"/>
      <c r="G60" s="142"/>
      <c r="H60" s="142"/>
      <c r="I60" s="142"/>
      <c r="J60" s="142"/>
      <c r="K60" s="142"/>
      <c r="L60" s="142"/>
      <c r="M60" s="142"/>
      <c r="N60" s="142"/>
      <c r="O60" s="142"/>
      <c r="P60" s="142"/>
      <c r="Q60" s="142"/>
      <c r="R60" s="144"/>
      <c r="S60" s="142"/>
      <c r="T60" s="142"/>
      <c r="U60" s="142"/>
      <c r="V60" s="142"/>
      <c r="W60" s="142"/>
      <c r="X60" s="142"/>
      <c r="Y60" s="142"/>
      <c r="Z60" s="142"/>
      <c r="AA60" s="142"/>
      <c r="AB60" s="142"/>
      <c r="AC60" s="142"/>
      <c r="AD60" s="142"/>
      <c r="AE60" s="142"/>
      <c r="AF60" s="142"/>
      <c r="AG60" s="142"/>
      <c r="AH60" s="142"/>
      <c r="AI60" s="143"/>
      <c r="AJ60" s="50"/>
      <c r="AK60" s="23"/>
      <c r="AL60" s="23"/>
      <c r="AM60" s="23"/>
      <c r="AN60" s="23"/>
      <c r="AO60" s="64"/>
      <c r="AP60" s="112"/>
      <c r="AQ60" s="24"/>
      <c r="AR60" s="24"/>
      <c r="AS60" s="24"/>
      <c r="AT60" s="24"/>
      <c r="AU60" s="24"/>
      <c r="AV60" s="24"/>
      <c r="AW60" s="24"/>
      <c r="AX60" s="24"/>
    </row>
    <row r="61" spans="1:50" s="22" customFormat="1" ht="8.1" customHeight="1" x14ac:dyDescent="0.2">
      <c r="A61" s="3"/>
      <c r="B61" s="186"/>
      <c r="C61" s="187"/>
      <c r="D61" s="188"/>
      <c r="E61" s="141"/>
      <c r="F61" s="142"/>
      <c r="G61" s="142"/>
      <c r="H61" s="142"/>
      <c r="I61" s="142"/>
      <c r="J61" s="142"/>
      <c r="K61" s="142"/>
      <c r="L61" s="142"/>
      <c r="M61" s="142"/>
      <c r="N61" s="142"/>
      <c r="O61" s="142"/>
      <c r="P61" s="142"/>
      <c r="Q61" s="142"/>
      <c r="R61" s="144"/>
      <c r="S61" s="142"/>
      <c r="T61" s="142"/>
      <c r="U61" s="142"/>
      <c r="V61" s="142"/>
      <c r="W61" s="142"/>
      <c r="X61" s="142"/>
      <c r="Y61" s="142"/>
      <c r="Z61" s="142"/>
      <c r="AA61" s="142"/>
      <c r="AB61" s="142"/>
      <c r="AC61" s="142"/>
      <c r="AD61" s="142"/>
      <c r="AE61" s="142"/>
      <c r="AF61" s="142"/>
      <c r="AG61" s="142"/>
      <c r="AH61" s="142"/>
      <c r="AI61" s="143"/>
      <c r="AJ61" s="50"/>
      <c r="AK61" s="47" t="s">
        <v>54</v>
      </c>
      <c r="AL61" s="47" t="s">
        <v>55</v>
      </c>
      <c r="AM61" s="47" t="s">
        <v>56</v>
      </c>
      <c r="AN61" s="23"/>
      <c r="AO61" s="64"/>
      <c r="AP61" s="112"/>
      <c r="AQ61" s="24"/>
      <c r="AR61" s="24"/>
      <c r="AS61" s="24"/>
      <c r="AT61" s="24"/>
      <c r="AU61" s="24"/>
      <c r="AV61" s="24"/>
      <c r="AW61" s="24"/>
      <c r="AX61" s="24"/>
    </row>
    <row r="62" spans="1:50" s="22" customFormat="1" ht="9.9499999999999993" customHeight="1" x14ac:dyDescent="0.2">
      <c r="A62" s="3"/>
      <c r="B62" s="189"/>
      <c r="C62" s="190"/>
      <c r="D62" s="191"/>
      <c r="E62" s="99" t="s">
        <v>1</v>
      </c>
      <c r="F62" s="101" t="s">
        <v>2</v>
      </c>
      <c r="G62" s="101" t="s">
        <v>2</v>
      </c>
      <c r="H62" s="101" t="s">
        <v>0</v>
      </c>
      <c r="I62" s="101" t="s">
        <v>0</v>
      </c>
      <c r="J62" s="99"/>
      <c r="K62" s="99"/>
      <c r="L62" s="140"/>
      <c r="M62" s="102" t="s">
        <v>1</v>
      </c>
      <c r="N62" s="102" t="s">
        <v>1</v>
      </c>
      <c r="O62" s="99" t="s">
        <v>2</v>
      </c>
      <c r="P62" s="99" t="s">
        <v>2</v>
      </c>
      <c r="Q62" s="100" t="s">
        <v>0</v>
      </c>
      <c r="R62" s="100" t="s">
        <v>0</v>
      </c>
      <c r="S62" s="140"/>
      <c r="T62" s="140"/>
      <c r="U62" s="99"/>
      <c r="V62" s="99" t="s">
        <v>1</v>
      </c>
      <c r="W62" s="99" t="s">
        <v>1</v>
      </c>
      <c r="X62" s="101" t="s">
        <v>2</v>
      </c>
      <c r="Y62" s="101" t="s">
        <v>2</v>
      </c>
      <c r="Z62" s="101" t="s">
        <v>2</v>
      </c>
      <c r="AA62" s="99"/>
      <c r="AB62" s="99"/>
      <c r="AC62" s="140"/>
      <c r="AD62" s="140"/>
      <c r="AE62" s="102" t="s">
        <v>1</v>
      </c>
      <c r="AF62" s="102" t="s">
        <v>1</v>
      </c>
      <c r="AG62" s="99" t="s">
        <v>0</v>
      </c>
      <c r="AH62" s="99" t="s">
        <v>0</v>
      </c>
      <c r="AI62" s="68"/>
      <c r="AJ62" s="50"/>
      <c r="AK62" s="47">
        <f>COUNTIF(E62:AI62,"n")</f>
        <v>6</v>
      </c>
      <c r="AL62" s="47">
        <f>COUNTIF(E62:AI62,"m")</f>
        <v>7</v>
      </c>
      <c r="AM62" s="47">
        <f>COUNTIF(E62:AI62,"o")</f>
        <v>7</v>
      </c>
      <c r="AN62" s="23">
        <f>AK62+AL62+AM62</f>
        <v>20</v>
      </c>
      <c r="AO62" s="64"/>
      <c r="AP62" s="112"/>
      <c r="AQ62" s="24"/>
      <c r="AR62" s="24"/>
      <c r="AS62" s="24"/>
      <c r="AT62" s="24"/>
      <c r="AU62" s="24"/>
      <c r="AV62" s="24"/>
      <c r="AW62" s="24"/>
      <c r="AX62" s="24"/>
    </row>
    <row r="63" spans="1:50" s="22" customFormat="1" ht="9.9499999999999993" customHeight="1" x14ac:dyDescent="0.2">
      <c r="A63" s="3"/>
      <c r="B63" s="174" t="s">
        <v>3</v>
      </c>
      <c r="C63" s="175"/>
      <c r="D63" s="176"/>
      <c r="E63" s="66" t="s">
        <v>4</v>
      </c>
      <c r="F63" s="66" t="s">
        <v>10</v>
      </c>
      <c r="G63" s="66" t="s">
        <v>9</v>
      </c>
      <c r="H63" s="66" t="s">
        <v>8</v>
      </c>
      <c r="I63" s="66" t="s">
        <v>7</v>
      </c>
      <c r="J63" s="66" t="s">
        <v>6</v>
      </c>
      <c r="K63" s="66" t="s">
        <v>5</v>
      </c>
      <c r="L63" s="66" t="s">
        <v>4</v>
      </c>
      <c r="M63" s="66" t="s">
        <v>10</v>
      </c>
      <c r="N63" s="66" t="s">
        <v>9</v>
      </c>
      <c r="O63" s="66" t="s">
        <v>8</v>
      </c>
      <c r="P63" s="66" t="s">
        <v>7</v>
      </c>
      <c r="Q63" s="66" t="s">
        <v>6</v>
      </c>
      <c r="R63" s="66" t="s">
        <v>5</v>
      </c>
      <c r="S63" s="66" t="s">
        <v>4</v>
      </c>
      <c r="T63" s="66" t="s">
        <v>10</v>
      </c>
      <c r="U63" s="66" t="s">
        <v>9</v>
      </c>
      <c r="V63" s="66" t="s">
        <v>8</v>
      </c>
      <c r="W63" s="66" t="s">
        <v>7</v>
      </c>
      <c r="X63" s="66" t="s">
        <v>6</v>
      </c>
      <c r="Y63" s="65" t="s">
        <v>5</v>
      </c>
      <c r="Z63" s="65" t="s">
        <v>4</v>
      </c>
      <c r="AA63" s="65" t="s">
        <v>10</v>
      </c>
      <c r="AB63" s="65" t="s">
        <v>9</v>
      </c>
      <c r="AC63" s="150" t="s">
        <v>8</v>
      </c>
      <c r="AD63" s="150" t="s">
        <v>7</v>
      </c>
      <c r="AE63" s="65" t="s">
        <v>6</v>
      </c>
      <c r="AF63" s="65" t="s">
        <v>5</v>
      </c>
      <c r="AG63" s="65" t="s">
        <v>4</v>
      </c>
      <c r="AH63" s="65" t="s">
        <v>10</v>
      </c>
      <c r="AI63" s="65" t="s">
        <v>9</v>
      </c>
      <c r="AJ63" s="50"/>
      <c r="AK63" s="23"/>
      <c r="AL63" s="23"/>
      <c r="AM63" s="23"/>
      <c r="AN63" s="23"/>
      <c r="AO63" s="64"/>
      <c r="AP63" s="112"/>
      <c r="AQ63" s="24"/>
      <c r="AR63" s="24"/>
      <c r="AS63" s="24"/>
      <c r="AT63" s="24"/>
      <c r="AU63" s="24"/>
      <c r="AV63" s="24"/>
      <c r="AW63" s="24"/>
      <c r="AX63" s="24"/>
    </row>
    <row r="64" spans="1:50" s="22" customFormat="1" ht="8.1" customHeight="1" x14ac:dyDescent="0.2">
      <c r="A64" s="3"/>
      <c r="B64" s="177"/>
      <c r="C64" s="178"/>
      <c r="D64" s="179"/>
      <c r="E64" s="141"/>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50"/>
      <c r="AK64" s="23"/>
      <c r="AL64" s="23"/>
      <c r="AM64" s="23"/>
      <c r="AN64" s="23"/>
      <c r="AO64" s="64"/>
      <c r="AP64" s="112"/>
      <c r="AQ64" s="24"/>
      <c r="AR64" s="24"/>
      <c r="AS64" s="24"/>
      <c r="AT64" s="24"/>
      <c r="AU64" s="24"/>
      <c r="AV64" s="24"/>
      <c r="AW64" s="24"/>
      <c r="AX64" s="24"/>
    </row>
    <row r="65" spans="1:50" s="22" customFormat="1" ht="8.1" customHeight="1" x14ac:dyDescent="0.2">
      <c r="A65" s="3"/>
      <c r="B65" s="177"/>
      <c r="C65" s="178"/>
      <c r="D65" s="179"/>
      <c r="E65" s="141"/>
      <c r="F65" s="142"/>
      <c r="G65" s="142"/>
      <c r="H65" s="142"/>
      <c r="I65" s="142"/>
      <c r="J65" s="142"/>
      <c r="K65" s="142"/>
      <c r="L65" s="142"/>
      <c r="M65" s="142"/>
      <c r="N65" s="142"/>
      <c r="O65" s="144"/>
      <c r="P65" s="142"/>
      <c r="Q65" s="142"/>
      <c r="R65" s="142"/>
      <c r="S65" s="142"/>
      <c r="T65" s="142"/>
      <c r="U65" s="142"/>
      <c r="V65" s="142"/>
      <c r="W65" s="142"/>
      <c r="X65" s="142"/>
      <c r="Y65" s="142"/>
      <c r="Z65" s="142"/>
      <c r="AA65" s="142"/>
      <c r="AB65" s="142"/>
      <c r="AC65" s="142"/>
      <c r="AD65" s="142"/>
      <c r="AE65" s="142" t="s">
        <v>30</v>
      </c>
      <c r="AF65" s="142"/>
      <c r="AG65" s="142"/>
      <c r="AH65" s="142"/>
      <c r="AI65" s="142"/>
      <c r="AJ65" s="50"/>
      <c r="AK65" s="47" t="s">
        <v>54</v>
      </c>
      <c r="AL65" s="47" t="s">
        <v>55</v>
      </c>
      <c r="AM65" s="47" t="s">
        <v>56</v>
      </c>
      <c r="AN65" s="23"/>
      <c r="AO65" s="64"/>
      <c r="AP65" s="112"/>
      <c r="AQ65" s="24"/>
      <c r="AR65" s="24"/>
      <c r="AS65" s="24"/>
      <c r="AT65" s="24"/>
      <c r="AU65" s="24"/>
      <c r="AV65" s="24"/>
      <c r="AW65" s="24"/>
      <c r="AX65" s="24"/>
    </row>
    <row r="66" spans="1:50" s="22" customFormat="1" ht="9.9499999999999993" customHeight="1" x14ac:dyDescent="0.2">
      <c r="A66" s="3"/>
      <c r="B66" s="180"/>
      <c r="C66" s="181"/>
      <c r="D66" s="182"/>
      <c r="E66" s="100" t="s">
        <v>0</v>
      </c>
      <c r="F66" s="140"/>
      <c r="G66" s="140"/>
      <c r="H66" s="99"/>
      <c r="I66" s="99"/>
      <c r="J66" s="99" t="s">
        <v>1</v>
      </c>
      <c r="K66" s="101" t="s">
        <v>2</v>
      </c>
      <c r="L66" s="101" t="s">
        <v>2</v>
      </c>
      <c r="M66" s="101" t="s">
        <v>0</v>
      </c>
      <c r="N66" s="101" t="s">
        <v>0</v>
      </c>
      <c r="O66" s="99"/>
      <c r="P66" s="99"/>
      <c r="Q66" s="140"/>
      <c r="R66" s="102" t="s">
        <v>1</v>
      </c>
      <c r="S66" s="102" t="s">
        <v>1</v>
      </c>
      <c r="T66" s="99" t="s">
        <v>2</v>
      </c>
      <c r="U66" s="99" t="s">
        <v>2</v>
      </c>
      <c r="V66" s="100" t="s">
        <v>0</v>
      </c>
      <c r="W66" s="100" t="s">
        <v>0</v>
      </c>
      <c r="X66" s="140"/>
      <c r="Y66" s="140"/>
      <c r="Z66" s="99"/>
      <c r="AA66" s="99" t="s">
        <v>1</v>
      </c>
      <c r="AB66" s="99" t="s">
        <v>1</v>
      </c>
      <c r="AC66" s="101" t="s">
        <v>2</v>
      </c>
      <c r="AD66" s="101" t="s">
        <v>2</v>
      </c>
      <c r="AE66" s="101" t="s">
        <v>2</v>
      </c>
      <c r="AF66" s="99"/>
      <c r="AG66" s="99"/>
      <c r="AH66" s="140"/>
      <c r="AI66" s="140"/>
      <c r="AJ66" s="50"/>
      <c r="AK66" s="47">
        <f>COUNTIF(E66:AI66,"n")</f>
        <v>5</v>
      </c>
      <c r="AL66" s="47">
        <f>COUNTIF(E66:AI66,"m")</f>
        <v>7</v>
      </c>
      <c r="AM66" s="47">
        <f>COUNTIF(E66:AI66,"o")</f>
        <v>5</v>
      </c>
      <c r="AN66" s="23">
        <f>AK66+AL66+AM66</f>
        <v>17</v>
      </c>
      <c r="AO66" s="64"/>
      <c r="AP66" s="112"/>
      <c r="AQ66" s="24"/>
      <c r="AR66" s="24"/>
      <c r="AS66" s="24"/>
      <c r="AT66" s="24"/>
      <c r="AU66" s="24"/>
      <c r="AV66" s="24"/>
      <c r="AW66" s="24"/>
      <c r="AX66" s="24"/>
    </row>
    <row r="67" spans="1:50" s="22" customFormat="1" ht="4.5" customHeight="1" x14ac:dyDescent="0.2">
      <c r="A67" s="3"/>
      <c r="B67" s="3"/>
      <c r="C67" s="3"/>
      <c r="D67" s="3"/>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3"/>
      <c r="AK67" s="24"/>
      <c r="AL67" s="24"/>
      <c r="AM67" s="24"/>
      <c r="AN67" s="24"/>
      <c r="AO67" s="24"/>
      <c r="AP67" s="112"/>
      <c r="AQ67" s="24"/>
      <c r="AR67" s="24"/>
      <c r="AS67" s="24"/>
      <c r="AT67" s="24"/>
      <c r="AU67" s="24"/>
      <c r="AV67" s="24"/>
      <c r="AW67" s="24"/>
      <c r="AX67" s="24"/>
    </row>
    <row r="68" spans="1:50" s="22" customFormat="1" ht="9.9499999999999993" customHeight="1" x14ac:dyDescent="0.2">
      <c r="A68" s="1"/>
      <c r="B68" s="1"/>
      <c r="C68" s="1"/>
      <c r="D68" s="1"/>
      <c r="E68" s="2"/>
      <c r="F68" s="2"/>
      <c r="G68" s="2"/>
      <c r="H68" s="2"/>
      <c r="I68" s="2"/>
      <c r="J68" s="192"/>
      <c r="K68" s="193"/>
      <c r="L68" s="192"/>
      <c r="M68" s="193"/>
      <c r="N68" s="172"/>
      <c r="O68" s="167"/>
      <c r="P68" s="166"/>
      <c r="Q68" s="167"/>
      <c r="R68" s="172"/>
      <c r="S68" s="167"/>
      <c r="T68" s="2"/>
      <c r="U68" s="2"/>
      <c r="V68" s="2"/>
      <c r="W68" s="2"/>
      <c r="X68" s="2"/>
      <c r="Y68" s="2"/>
      <c r="Z68" s="2"/>
      <c r="AA68" s="2"/>
      <c r="AB68" s="2"/>
      <c r="AC68" s="2"/>
      <c r="AD68" s="2"/>
      <c r="AE68" s="2"/>
      <c r="AF68" s="2"/>
      <c r="AG68" s="2"/>
      <c r="AH68" s="2"/>
      <c r="AI68" s="2"/>
      <c r="AJ68" s="1"/>
      <c r="AK68" s="24"/>
      <c r="AL68" s="24"/>
      <c r="AM68" s="24"/>
      <c r="AN68" s="24"/>
      <c r="AO68" s="24"/>
      <c r="AP68" s="112"/>
      <c r="AQ68" s="24"/>
      <c r="AR68" s="24"/>
      <c r="AS68" s="24"/>
      <c r="AT68" s="24"/>
      <c r="AU68" s="24"/>
      <c r="AV68" s="24"/>
      <c r="AW68" s="24"/>
      <c r="AX68" s="24"/>
    </row>
    <row r="69" spans="1:50" s="22" customFormat="1" ht="9.9499999999999993" customHeight="1" x14ac:dyDescent="0.2">
      <c r="A69" s="1"/>
      <c r="B69" s="1"/>
      <c r="C69" s="1"/>
      <c r="D69" s="1"/>
      <c r="E69" s="2"/>
      <c r="F69" s="2"/>
      <c r="G69" s="2"/>
      <c r="H69" s="2"/>
      <c r="I69" s="2"/>
      <c r="J69" s="173"/>
      <c r="K69" s="173"/>
      <c r="L69" s="173"/>
      <c r="M69" s="173"/>
      <c r="N69" s="157"/>
      <c r="O69" s="158"/>
      <c r="P69" s="157"/>
      <c r="Q69" s="158"/>
      <c r="R69" s="157"/>
      <c r="S69" s="158"/>
      <c r="T69" s="2"/>
      <c r="U69" s="2"/>
      <c r="V69" s="2"/>
      <c r="W69" s="2"/>
      <c r="X69" s="2"/>
      <c r="Y69" s="2"/>
      <c r="Z69" s="2"/>
      <c r="AA69" s="2"/>
      <c r="AB69" s="2"/>
      <c r="AC69" s="2"/>
      <c r="AD69" s="2"/>
      <c r="AE69" s="2"/>
      <c r="AF69" s="2"/>
      <c r="AG69" s="2"/>
      <c r="AH69" s="2"/>
      <c r="AI69" s="2"/>
      <c r="AJ69" s="1"/>
      <c r="AK69" s="24"/>
      <c r="AL69" s="24"/>
      <c r="AM69" s="24"/>
      <c r="AN69" s="24"/>
      <c r="AO69" s="24"/>
      <c r="AP69" s="112"/>
      <c r="AQ69" s="24"/>
      <c r="AR69" s="24"/>
      <c r="AS69" s="24"/>
      <c r="AT69" s="24"/>
      <c r="AU69" s="24"/>
      <c r="AV69" s="24"/>
      <c r="AW69" s="24"/>
      <c r="AX69" s="24"/>
    </row>
    <row r="70" spans="1:50" s="22" customFormat="1" ht="9.9499999999999993" customHeight="1" x14ac:dyDescent="0.2">
      <c r="A70" s="1"/>
      <c r="B70" s="1"/>
      <c r="C70" s="1"/>
      <c r="D70" s="1"/>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24"/>
      <c r="AO70" s="24"/>
      <c r="AP70" s="112"/>
      <c r="AQ70" s="24"/>
      <c r="AR70" s="24"/>
      <c r="AS70" s="24"/>
      <c r="AT70" s="24"/>
      <c r="AU70" s="24"/>
      <c r="AV70" s="24"/>
      <c r="AW70" s="24"/>
      <c r="AX70" s="24"/>
    </row>
    <row r="71" spans="1:50" s="22" customFormat="1" ht="9.9499999999999993" customHeight="1" x14ac:dyDescent="0.2">
      <c r="A71" s="1"/>
      <c r="B71" s="1"/>
      <c r="C71" s="1"/>
      <c r="D71" s="1"/>
      <c r="E71" s="98"/>
      <c r="F71" s="98"/>
      <c r="G71" s="98"/>
      <c r="H71" s="98"/>
      <c r="I71" s="98"/>
      <c r="J71" s="164"/>
      <c r="K71" s="164"/>
      <c r="L71" s="164"/>
      <c r="M71" s="164"/>
      <c r="N71" s="157"/>
      <c r="O71" s="158"/>
      <c r="P71" s="157"/>
      <c r="Q71" s="158"/>
      <c r="R71" s="157"/>
      <c r="S71" s="158"/>
      <c r="T71" s="98"/>
      <c r="U71" s="98"/>
      <c r="V71" s="98"/>
      <c r="W71" s="98"/>
      <c r="X71" s="98"/>
      <c r="Y71" s="98"/>
      <c r="Z71" s="98"/>
      <c r="AA71" s="98"/>
      <c r="AB71" s="98"/>
      <c r="AC71" s="98"/>
      <c r="AD71" s="98"/>
      <c r="AE71" s="98"/>
      <c r="AF71" s="98"/>
      <c r="AG71" s="98"/>
      <c r="AH71" s="98"/>
      <c r="AI71" s="98"/>
      <c r="AJ71" s="97"/>
      <c r="AK71" s="96"/>
      <c r="AL71" s="96"/>
      <c r="AM71" s="96"/>
      <c r="AN71" s="24"/>
      <c r="AO71" s="24"/>
      <c r="AP71" s="112"/>
      <c r="AQ71" s="24"/>
      <c r="AR71" s="24"/>
      <c r="AS71" s="24"/>
      <c r="AT71" s="24"/>
      <c r="AU71" s="24"/>
      <c r="AV71" s="24"/>
      <c r="AW71" s="24"/>
      <c r="AX71" s="24"/>
    </row>
    <row r="72" spans="1:50" s="22" customFormat="1" ht="9.9499999999999993" customHeight="1" x14ac:dyDescent="0.2">
      <c r="A72" s="1"/>
      <c r="B72" s="1"/>
      <c r="C72" s="1"/>
      <c r="D72" s="1"/>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112"/>
      <c r="AQ72" s="24"/>
      <c r="AR72" s="24"/>
      <c r="AS72" s="24"/>
      <c r="AT72" s="24"/>
      <c r="AU72" s="24"/>
      <c r="AV72" s="24"/>
      <c r="AW72" s="24"/>
      <c r="AX72" s="24"/>
    </row>
    <row r="73" spans="1:50" s="22" customFormat="1" ht="9.9499999999999993" customHeight="1" x14ac:dyDescent="0.2">
      <c r="A73" s="1"/>
      <c r="B73" s="1"/>
      <c r="C73" s="1"/>
      <c r="D73" s="1"/>
      <c r="E73" s="1"/>
      <c r="F73" s="1"/>
      <c r="G73" s="1"/>
      <c r="H73" s="1"/>
      <c r="I73" s="1"/>
      <c r="J73" s="165"/>
      <c r="K73" s="165"/>
      <c r="L73" s="160"/>
      <c r="M73" s="160"/>
      <c r="N73" s="157"/>
      <c r="O73" s="158"/>
      <c r="P73" s="157"/>
      <c r="Q73" s="158"/>
      <c r="R73" s="157"/>
      <c r="S73" s="158"/>
      <c r="T73" s="1"/>
      <c r="U73" s="1"/>
      <c r="V73" s="1"/>
      <c r="W73" s="1"/>
      <c r="X73" s="1"/>
      <c r="Y73" s="1"/>
      <c r="Z73" s="1"/>
      <c r="AA73" s="1"/>
      <c r="AB73" s="1"/>
      <c r="AC73" s="1"/>
      <c r="AD73" s="1"/>
      <c r="AE73" s="1"/>
      <c r="AF73" s="1"/>
      <c r="AG73" s="1"/>
      <c r="AH73" s="1"/>
      <c r="AI73" s="1"/>
      <c r="AJ73" s="1"/>
      <c r="AK73" s="24"/>
      <c r="AL73" s="24"/>
      <c r="AM73" s="24"/>
      <c r="AN73" s="24"/>
      <c r="AO73" s="24"/>
      <c r="AP73" s="112"/>
      <c r="AQ73" s="24"/>
      <c r="AR73" s="24"/>
      <c r="AS73" s="24"/>
      <c r="AT73" s="24"/>
      <c r="AU73" s="24"/>
      <c r="AV73" s="24"/>
      <c r="AW73" s="24"/>
      <c r="AX73" s="24"/>
    </row>
    <row r="74" spans="1:50" s="22" customFormat="1" ht="9.9499999999999993" customHeight="1" x14ac:dyDescent="0.2">
      <c r="A74" s="1"/>
      <c r="B74" s="1"/>
      <c r="C74" s="1"/>
      <c r="D74" s="1"/>
      <c r="E74" s="1"/>
      <c r="F74" s="1"/>
      <c r="G74" s="1"/>
      <c r="H74" s="1"/>
      <c r="I74" s="1"/>
      <c r="J74" s="159"/>
      <c r="K74" s="159"/>
      <c r="L74" s="160"/>
      <c r="M74" s="160"/>
      <c r="N74" s="157"/>
      <c r="O74" s="158"/>
      <c r="P74" s="157"/>
      <c r="Q74" s="158"/>
      <c r="R74" s="157"/>
      <c r="S74" s="158"/>
      <c r="T74" s="1"/>
      <c r="U74" s="1"/>
      <c r="V74" s="1"/>
      <c r="W74" s="1"/>
      <c r="X74" s="1"/>
      <c r="Y74" s="1"/>
      <c r="Z74" s="1"/>
      <c r="AA74" s="1"/>
      <c r="AB74" s="1"/>
      <c r="AC74" s="1"/>
      <c r="AD74" s="1"/>
      <c r="AE74" s="1"/>
      <c r="AF74" s="1"/>
      <c r="AG74" s="1"/>
      <c r="AH74" s="1"/>
      <c r="AI74" s="1"/>
      <c r="AJ74" s="1"/>
      <c r="AK74" s="24"/>
      <c r="AL74" s="24"/>
      <c r="AM74" s="24"/>
      <c r="AN74" s="24"/>
      <c r="AO74" s="24"/>
      <c r="AP74" s="112"/>
      <c r="AQ74" s="24"/>
      <c r="AR74" s="24"/>
      <c r="AS74" s="24"/>
      <c r="AT74" s="24"/>
      <c r="AU74" s="24"/>
      <c r="AV74" s="24"/>
      <c r="AW74" s="24"/>
      <c r="AX74" s="24"/>
    </row>
    <row r="75" spans="1:50" s="22" customFormat="1" ht="9.9499999999999993" customHeight="1" x14ac:dyDescent="0.2">
      <c r="A75" s="1"/>
      <c r="B75" s="1"/>
      <c r="C75" s="1"/>
      <c r="D75" s="1"/>
      <c r="E75" s="1"/>
      <c r="F75" s="1"/>
      <c r="G75" s="1"/>
      <c r="H75" s="1"/>
      <c r="I75" s="1"/>
      <c r="J75" s="161"/>
      <c r="K75" s="162"/>
      <c r="L75" s="162"/>
      <c r="M75" s="163"/>
      <c r="N75" s="157"/>
      <c r="O75" s="158"/>
      <c r="P75" s="157"/>
      <c r="Q75" s="158"/>
      <c r="R75" s="157"/>
      <c r="S75" s="158"/>
      <c r="T75" s="1"/>
      <c r="U75" s="1"/>
      <c r="V75" s="1"/>
      <c r="W75" s="1"/>
      <c r="X75" s="1"/>
      <c r="Y75" s="1"/>
      <c r="Z75" s="1"/>
      <c r="AA75" s="1"/>
      <c r="AB75" s="1"/>
      <c r="AC75" s="1"/>
      <c r="AD75" s="1"/>
      <c r="AE75" s="1"/>
      <c r="AF75" s="1"/>
      <c r="AG75" s="1"/>
      <c r="AH75" s="1"/>
      <c r="AI75" s="1"/>
      <c r="AJ75" s="1"/>
      <c r="AK75" s="24"/>
      <c r="AL75" s="24"/>
      <c r="AM75" s="24"/>
      <c r="AN75" s="24"/>
      <c r="AO75" s="24"/>
      <c r="AP75" s="112"/>
      <c r="AQ75" s="24"/>
      <c r="AR75" s="24"/>
      <c r="AS75" s="24"/>
      <c r="AT75" s="24"/>
      <c r="AU75" s="24"/>
      <c r="AV75" s="24"/>
      <c r="AW75" s="24"/>
      <c r="AX75" s="24"/>
    </row>
    <row r="76" spans="1:50" s="22" customFormat="1" ht="9.9499999999999993" customHeight="1" x14ac:dyDescent="0.2">
      <c r="A76" s="1"/>
      <c r="B76" s="1"/>
      <c r="C76" s="1"/>
      <c r="D76" s="1"/>
      <c r="E76" s="1"/>
      <c r="F76" s="1"/>
      <c r="G76" s="1"/>
      <c r="H76" s="1"/>
      <c r="I76" s="1"/>
      <c r="J76" s="162"/>
      <c r="K76" s="162"/>
      <c r="L76" s="162"/>
      <c r="M76" s="163"/>
      <c r="N76" s="157"/>
      <c r="O76" s="158"/>
      <c r="P76" s="157"/>
      <c r="Q76" s="158"/>
      <c r="R76" s="157"/>
      <c r="S76" s="158"/>
      <c r="T76" s="1"/>
      <c r="U76" s="1"/>
      <c r="V76" s="1"/>
      <c r="W76" s="1"/>
      <c r="X76" s="1"/>
      <c r="Y76" s="1"/>
      <c r="Z76" s="1"/>
      <c r="AA76" s="1"/>
      <c r="AB76" s="1"/>
      <c r="AC76" s="1"/>
      <c r="AD76" s="1"/>
      <c r="AE76" s="1"/>
      <c r="AF76" s="1"/>
      <c r="AG76" s="1"/>
      <c r="AH76" s="1"/>
      <c r="AI76" s="1"/>
      <c r="AJ76" s="1"/>
      <c r="AP76" s="106"/>
    </row>
  </sheetData>
  <mergeCells count="129">
    <mergeCell ref="E5:F6"/>
    <mergeCell ref="H5:I5"/>
    <mergeCell ref="J5:K5"/>
    <mergeCell ref="L5:M5"/>
    <mergeCell ref="N5:O5"/>
    <mergeCell ref="W2:AA2"/>
    <mergeCell ref="AB2:AE2"/>
    <mergeCell ref="H3:I3"/>
    <mergeCell ref="J3:K3"/>
    <mergeCell ref="L3:M3"/>
    <mergeCell ref="N3:O3"/>
    <mergeCell ref="P3:Q3"/>
    <mergeCell ref="S3:V3"/>
    <mergeCell ref="W3:AA3"/>
    <mergeCell ref="AB3:AE3"/>
    <mergeCell ref="H4:I4"/>
    <mergeCell ref="J4:K4"/>
    <mergeCell ref="L4:M4"/>
    <mergeCell ref="N4:O4"/>
    <mergeCell ref="P4:Q4"/>
    <mergeCell ref="S4:V4"/>
    <mergeCell ref="B2:F3"/>
    <mergeCell ref="J2:K2"/>
    <mergeCell ref="L2:M2"/>
    <mergeCell ref="N2:O2"/>
    <mergeCell ref="P2:Q2"/>
    <mergeCell ref="S2:V2"/>
    <mergeCell ref="AB5:AE5"/>
    <mergeCell ref="H6:I6"/>
    <mergeCell ref="J6:K6"/>
    <mergeCell ref="L6:M6"/>
    <mergeCell ref="N6:O6"/>
    <mergeCell ref="P6:Q6"/>
    <mergeCell ref="S6:V6"/>
    <mergeCell ref="W6:AA6"/>
    <mergeCell ref="AB6:AE6"/>
    <mergeCell ref="P5:Q5"/>
    <mergeCell ref="S5:V5"/>
    <mergeCell ref="W5:AA5"/>
    <mergeCell ref="W4:AA4"/>
    <mergeCell ref="AB4:AE4"/>
    <mergeCell ref="W7:AA7"/>
    <mergeCell ref="AB7:AE7"/>
    <mergeCell ref="H8:I8"/>
    <mergeCell ref="J8:K8"/>
    <mergeCell ref="L8:M8"/>
    <mergeCell ref="N8:O8"/>
    <mergeCell ref="P8:Q8"/>
    <mergeCell ref="W8:AA8"/>
    <mergeCell ref="AB8:AE8"/>
    <mergeCell ref="H7:I7"/>
    <mergeCell ref="J7:K7"/>
    <mergeCell ref="L7:M7"/>
    <mergeCell ref="N7:O7"/>
    <mergeCell ref="P7:Q7"/>
    <mergeCell ref="S7:V7"/>
    <mergeCell ref="AB9:AE9"/>
    <mergeCell ref="J10:K10"/>
    <mergeCell ref="L10:M10"/>
    <mergeCell ref="N10:O10"/>
    <mergeCell ref="P10:Q10"/>
    <mergeCell ref="S10:V10"/>
    <mergeCell ref="W10:AA10"/>
    <mergeCell ref="AB10:AE10"/>
    <mergeCell ref="J9:K9"/>
    <mergeCell ref="L9:M9"/>
    <mergeCell ref="N9:O9"/>
    <mergeCell ref="P9:Q9"/>
    <mergeCell ref="S9:V9"/>
    <mergeCell ref="W9:AA9"/>
    <mergeCell ref="B31:D34"/>
    <mergeCell ref="B35:D38"/>
    <mergeCell ref="B39:D42"/>
    <mergeCell ref="B43:D46"/>
    <mergeCell ref="B47:D50"/>
    <mergeCell ref="B51:D54"/>
    <mergeCell ref="AD14:AD15"/>
    <mergeCell ref="AE14:AE15"/>
    <mergeCell ref="B18:D18"/>
    <mergeCell ref="B19:D22"/>
    <mergeCell ref="B23:D26"/>
    <mergeCell ref="B27:D30"/>
    <mergeCell ref="P14:P15"/>
    <mergeCell ref="R14:R15"/>
    <mergeCell ref="T14:T15"/>
    <mergeCell ref="X14:X15"/>
    <mergeCell ref="Z14:Z15"/>
    <mergeCell ref="AB14:AB15"/>
    <mergeCell ref="B14:B15"/>
    <mergeCell ref="F14:F15"/>
    <mergeCell ref="H14:H15"/>
    <mergeCell ref="J14:J15"/>
    <mergeCell ref="L14:L15"/>
    <mergeCell ref="N14:N15"/>
    <mergeCell ref="R68:S68"/>
    <mergeCell ref="J69:M69"/>
    <mergeCell ref="N69:O69"/>
    <mergeCell ref="P69:Q69"/>
    <mergeCell ref="R69:S69"/>
    <mergeCell ref="B55:D58"/>
    <mergeCell ref="B59:D62"/>
    <mergeCell ref="B63:D66"/>
    <mergeCell ref="J68:K68"/>
    <mergeCell ref="L68:M68"/>
    <mergeCell ref="N68:O68"/>
    <mergeCell ref="AH14:AI15"/>
    <mergeCell ref="N76:O76"/>
    <mergeCell ref="P76:Q76"/>
    <mergeCell ref="R76:S76"/>
    <mergeCell ref="J74:M74"/>
    <mergeCell ref="N74:O74"/>
    <mergeCell ref="P74:Q74"/>
    <mergeCell ref="R74:S74"/>
    <mergeCell ref="J75:K76"/>
    <mergeCell ref="L75:M75"/>
    <mergeCell ref="N75:O75"/>
    <mergeCell ref="P75:Q75"/>
    <mergeCell ref="R75:S75"/>
    <mergeCell ref="L76:M76"/>
    <mergeCell ref="J71:M71"/>
    <mergeCell ref="N71:O71"/>
    <mergeCell ref="P71:Q71"/>
    <mergeCell ref="R71:S71"/>
    <mergeCell ref="J73:M73"/>
    <mergeCell ref="N73:O73"/>
    <mergeCell ref="P73:Q73"/>
    <mergeCell ref="R73:S73"/>
    <mergeCell ref="P68:Q68"/>
    <mergeCell ref="AF14:AG15"/>
  </mergeCells>
  <phoneticPr fontId="41" type="noConversion"/>
  <conditionalFormatting sqref="B9">
    <cfRule type="cellIs" dxfId="24" priority="1" operator="lessThanOrEqual">
      <formula>0</formula>
    </cfRule>
  </conditionalFormatting>
  <conditionalFormatting sqref="E19:AI66">
    <cfRule type="cellIs" dxfId="23" priority="2" operator="equal">
      <formula>"w"</formula>
    </cfRule>
    <cfRule type="cellIs" dxfId="22" priority="3" operator="equal">
      <formula>"s"</formula>
    </cfRule>
    <cfRule type="cellIs" dxfId="21" priority="4" operator="equal">
      <formula>"i"</formula>
    </cfRule>
    <cfRule type="cellIs" dxfId="20" priority="5" operator="equal">
      <formula>"e"</formula>
    </cfRule>
    <cfRule type="cellIs" dxfId="19" priority="6" operator="equal">
      <formula>"d"</formula>
    </cfRule>
    <cfRule type="cellIs" dxfId="18" priority="7" operator="equal">
      <formula>"k"</formula>
    </cfRule>
    <cfRule type="cellIs" dxfId="17" priority="8" operator="equal">
      <formula>"o"</formula>
    </cfRule>
    <cfRule type="cellIs" dxfId="16" priority="9" operator="equal">
      <formula>"m"</formula>
    </cfRule>
    <cfRule type="cellIs" dxfId="15" priority="10" operator="equal">
      <formula>"n"</formula>
    </cfRule>
    <cfRule type="cellIs" dxfId="14" priority="11" operator="equal">
      <formula>"zo"</formula>
    </cfRule>
    <cfRule type="cellIs" dxfId="13" priority="12" operator="equal">
      <formula>"za"</formula>
    </cfRule>
    <cfRule type="cellIs" dxfId="12" priority="13" operator="equal">
      <formula>"v"</formula>
    </cfRule>
    <cfRule type="cellIs" dxfId="11" priority="14" operator="equal">
      <formula>"a"</formula>
    </cfRule>
    <cfRule type="cellIs" dxfId="10" priority="15" operator="equal">
      <formula>"r"</formula>
    </cfRule>
    <cfRule type="cellIs" dxfId="9" priority="16" operator="equal">
      <formula>"c"</formula>
    </cfRule>
    <cfRule type="cellIs" dxfId="8" priority="17" operator="equal">
      <formula>"l"</formula>
    </cfRule>
    <cfRule type="cellIs" dxfId="7" priority="18" operator="equal">
      <formula>"h"</formula>
    </cfRule>
    <cfRule type="cellIs" dxfId="6" priority="19" operator="equal">
      <formula>"t"</formula>
    </cfRule>
    <cfRule type="cellIs" dxfId="5" priority="20" operator="equal">
      <formula>"b"</formula>
    </cfRule>
    <cfRule type="cellIs" dxfId="4" priority="21" operator="equal">
      <formula>"z"</formula>
    </cfRule>
    <cfRule type="cellIs" dxfId="3" priority="22" operator="equal">
      <formula>"f"</formula>
    </cfRule>
    <cfRule type="cellIs" dxfId="2" priority="23" operator="equal">
      <formula>"u"</formula>
    </cfRule>
    <cfRule type="cellIs" dxfId="1" priority="24" operator="equal">
      <formula>"x"</formula>
    </cfRule>
  </conditionalFormatting>
  <conditionalFormatting sqref="E21:AI21 E25:AI25 E37:AI37 E45:AI45 E49:AI49 E53:AI53 E57:AI57 E61:AI61 E65:AI65 E29:AI29 E33:AI33 E41:AI41">
    <cfRule type="notContainsBlanks" dxfId="0" priority="25">
      <formula>LEN(TRIM(E21))&gt;0</formula>
    </cfRule>
  </conditionalFormatting>
  <dataValidations count="1">
    <dataValidation type="time" operator="greaterThan" allowBlank="1" showInputMessage="1" showErrorMessage="1" errorTitle="onjuiste invoer" error="aantal minuten is groter dan 59" prompt="uren:minuten" sqref="N8:O8" xr:uid="{5477D473-7A39-436A-9501-140F7AED22E5}">
      <formula1>0.0409722222222222</formula1>
    </dataValidation>
  </dataValidations>
  <printOptions horizontalCentered="1" verticalCentered="1"/>
  <pageMargins left="0" right="0" top="0" bottom="0" header="0" footer="0"/>
  <pageSetup paperSize="9" scale="9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3</vt:i4>
      </vt:variant>
    </vt:vector>
  </HeadingPairs>
  <TitlesOfParts>
    <vt:vector size="4" baseType="lpstr">
      <vt:lpstr>ploeg 1 rooster</vt:lpstr>
      <vt:lpstr>'ploeg 1 rooster'!Afdrukbereik</vt:lpstr>
      <vt:lpstr>'ploeg 1 rooster'!pietjepuk</vt:lpstr>
      <vt:lpstr>'ploeg 1 rooster'!Print_Area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Schelling</dc:creator>
  <cp:lastModifiedBy>jan schelling</cp:lastModifiedBy>
  <cp:lastPrinted>2019-10-07T08:55:51Z</cp:lastPrinted>
  <dcterms:created xsi:type="dcterms:W3CDTF">2016-06-11T16:41:42Z</dcterms:created>
  <dcterms:modified xsi:type="dcterms:W3CDTF">2019-10-14T16:43:55Z</dcterms:modified>
</cp:coreProperties>
</file>