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mc:AlternateContent xmlns:mc="http://schemas.openxmlformats.org/markup-compatibility/2006">
    <mc:Choice Requires="x15">
      <x15ac:absPath xmlns:x15ac="http://schemas.microsoft.com/office/spreadsheetml/2010/11/ac" url="C:\Users\jantj\Downloads\"/>
    </mc:Choice>
  </mc:AlternateContent>
  <xr:revisionPtr revIDLastSave="0" documentId="13_ncr:1_{5E1C8F91-01B8-4DBA-B991-4C4654074A8F}" xr6:coauthVersionLast="45" xr6:coauthVersionMax="45" xr10:uidLastSave="{00000000-0000-0000-0000-000000000000}"/>
  <bookViews>
    <workbookView xWindow="-120" yWindow="-120" windowWidth="29040" windowHeight="16440" tabRatio="801" xr2:uid="{00000000-000D-0000-FFFF-FFFF00000000}"/>
  </bookViews>
  <sheets>
    <sheet name="ploeg 1 rooster" sheetId="31" r:id="rId1"/>
  </sheets>
  <externalReferences>
    <externalReference r:id="rId2"/>
    <externalReference r:id="rId3"/>
    <externalReference r:id="rId4"/>
    <externalReference r:id="rId5"/>
  </externalReferences>
  <definedNames>
    <definedName name="afdeling">'[1]reiskosten decl.'!$AC$3:$AC$10</definedName>
    <definedName name="_xlnm.Print_Area" localSheetId="0">'ploeg 1 rooster'!$B$2:$AI$66</definedName>
    <definedName name="bb" comment="bb" localSheetId="0">#REF!</definedName>
    <definedName name="bb" comment="bb">'[2]funcie blokken (2)'!#REF!</definedName>
    <definedName name="datum" localSheetId="0">#REF!</definedName>
    <definedName name="datum">#REF!</definedName>
    <definedName name="dienst" localSheetId="0">'[3]-'!#REF!</definedName>
    <definedName name="dienst">'[3]-'!#REF!</definedName>
    <definedName name="extra">'[3]-'!$C$2:$C$14</definedName>
    <definedName name="extrainkomsten" localSheetId="0">#REF!</definedName>
    <definedName name="extrainkomsten">#REF!</definedName>
    <definedName name="extrauitgave" localSheetId="0">#REF!</definedName>
    <definedName name="extrauitgave">#REF!</definedName>
    <definedName name="feestdag">'[3]-'!$E$2:$E$14</definedName>
    <definedName name="kkll" localSheetId="0">#REF!</definedName>
    <definedName name="kkll">'[2]funcie blokken (2)'!#REF!</definedName>
    <definedName name="maand" localSheetId="0">#REF!</definedName>
    <definedName name="maand">#REF!</definedName>
    <definedName name="Naam" localSheetId="0">#REF!</definedName>
    <definedName name="Naam">#REF!</definedName>
    <definedName name="naar" localSheetId="0">#REF!</definedName>
    <definedName name="naar">#REF!</definedName>
    <definedName name="normaal">'[3]-'!$A$2:$A$14</definedName>
    <definedName name="onvoorziene" localSheetId="0">#REF!</definedName>
    <definedName name="onvoorziene">[2]financieel!#REF!</definedName>
    <definedName name="Onvoorziene_lasten" localSheetId="0">#REF!</definedName>
    <definedName name="Onvoorziene_lasten">[2]financieel!#REF!</definedName>
    <definedName name="Onvoorzienelasten" localSheetId="0">#REF!</definedName>
    <definedName name="Onvoorzienelasten">[2]financieel!#REF!</definedName>
    <definedName name="ooo" localSheetId="0">#REF!</definedName>
    <definedName name="ooo">[2]financieel!#REF!</definedName>
    <definedName name="overwerk_1_10">#REF!</definedName>
    <definedName name="overwerk_uren">#REF!</definedName>
    <definedName name="overwerkuren">#REF!</definedName>
    <definedName name="p">'[4]keuzevak gegevens'!$K$2:$K$13</definedName>
    <definedName name="periode_van_uitbetaling">#REF!</definedName>
    <definedName name="periodevanuitbetaling" localSheetId="0">'[3]-'!#REF!</definedName>
    <definedName name="periodevanuitbetaling">'[3]-'!#REF!</definedName>
    <definedName name="pietjepuk" localSheetId="0">'ploeg 1 rooster'!$B$2:$AI$66</definedName>
    <definedName name="ploeg">'[1]reiskosten decl.'!$AD$3:$AD$8</definedName>
    <definedName name="Print_Area" localSheetId="0">'ploeg 1 rooster'!$B$2:$AI$66</definedName>
    <definedName name="reden" localSheetId="0">#REF!</definedName>
    <definedName name="reden">#REF!</definedName>
    <definedName name="reiskosten">#REF!</definedName>
    <definedName name="rossum" localSheetId="0">#REF!</definedName>
    <definedName name="rossum">#REF!</definedName>
    <definedName name="tenbehoeve" localSheetId="0">#REF!</definedName>
    <definedName name="tenbehoeve">#REF!</definedName>
    <definedName name="van" localSheetId="0">#REF!</definedName>
    <definedName name="van">#REF!</definedName>
    <definedName name="vergadering" localSheetId="0">#REF!</definedName>
    <definedName name="vergadering">#REF!</definedName>
    <definedName name="vergoeding" localSheetId="0">#REF!</definedName>
    <definedName name="vergoeding">#REF!</definedName>
    <definedName name="wwerk" localSheetId="0">#REF!</definedName>
    <definedName name="wwer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V4" i="31" l="1"/>
  <c r="J4" i="31" s="1"/>
  <c r="AW4" i="31"/>
  <c r="L4" i="31" s="1"/>
  <c r="AX4" i="31"/>
  <c r="N4" i="31" s="1"/>
  <c r="AV5" i="31"/>
  <c r="J5" i="31" s="1"/>
  <c r="AW5" i="31"/>
  <c r="AX5" i="31"/>
  <c r="N5" i="31" s="1"/>
  <c r="AV6" i="31"/>
  <c r="J6" i="31" s="1"/>
  <c r="AW6" i="31"/>
  <c r="L6" i="31" s="1"/>
  <c r="AX6" i="31"/>
  <c r="AV7" i="31"/>
  <c r="J7" i="31" s="1"/>
  <c r="AW7" i="31"/>
  <c r="L7" i="31" s="1"/>
  <c r="AX7" i="31"/>
  <c r="N7" i="31" s="1"/>
  <c r="AV8" i="31"/>
  <c r="J8" i="31" s="1"/>
  <c r="AW8" i="31"/>
  <c r="L8" i="31" s="1"/>
  <c r="AX8" i="31"/>
  <c r="N8" i="31" s="1"/>
  <c r="AX3" i="31"/>
  <c r="N3" i="31" s="1"/>
  <c r="AW3" i="31"/>
  <c r="L3" i="31" s="1"/>
  <c r="AV3" i="31"/>
  <c r="J3" i="31" s="1"/>
  <c r="L5" i="31"/>
  <c r="N6" i="31"/>
  <c r="AU2" i="31"/>
  <c r="N2" i="31"/>
  <c r="AT2" i="31"/>
  <c r="L2" i="31"/>
  <c r="AS2" i="31"/>
  <c r="J2" i="31"/>
  <c r="AH14" i="31"/>
  <c r="L9" i="31" l="1"/>
  <c r="L10" i="31" s="1"/>
  <c r="N9" i="31"/>
  <c r="J9" i="31"/>
  <c r="J10" i="31" s="1"/>
  <c r="AM66" i="31"/>
  <c r="AL66" i="31"/>
  <c r="AK66" i="31"/>
  <c r="AM62" i="31"/>
  <c r="AL62" i="31"/>
  <c r="AK62" i="31"/>
  <c r="AM58" i="31"/>
  <c r="AL58" i="31"/>
  <c r="AK58" i="31"/>
  <c r="AM54" i="31"/>
  <c r="AL54" i="31"/>
  <c r="AK54" i="31"/>
  <c r="AM50" i="31"/>
  <c r="AL50" i="31"/>
  <c r="AK50" i="31"/>
  <c r="AM46" i="31"/>
  <c r="AL46" i="31"/>
  <c r="AK46" i="31"/>
  <c r="AM42" i="31"/>
  <c r="AL42" i="31"/>
  <c r="AK42" i="31"/>
  <c r="AM38" i="31"/>
  <c r="AL38" i="31"/>
  <c r="AK38" i="31"/>
  <c r="AM34" i="31"/>
  <c r="AL34" i="31"/>
  <c r="AK34" i="31"/>
  <c r="AM30" i="31"/>
  <c r="AL30" i="31"/>
  <c r="AK30" i="31"/>
  <c r="AM26" i="31"/>
  <c r="AL26" i="31"/>
  <c r="AK26" i="31"/>
  <c r="AN26" i="31" s="1"/>
  <c r="AM22" i="31"/>
  <c r="AL22" i="31"/>
  <c r="AK22" i="31"/>
  <c r="D15" i="31"/>
  <c r="AN8" i="31" s="1"/>
  <c r="AD14" i="31"/>
  <c r="AB14" i="31"/>
  <c r="Z14" i="31"/>
  <c r="V14" i="31"/>
  <c r="T14" i="31"/>
  <c r="R14" i="31"/>
  <c r="P14" i="31"/>
  <c r="AN11" i="31" s="1"/>
  <c r="N14" i="31"/>
  <c r="AN6" i="31" s="1"/>
  <c r="L14" i="31"/>
  <c r="P8" i="31" s="1"/>
  <c r="J14" i="31"/>
  <c r="P7" i="31" s="1"/>
  <c r="H14" i="31"/>
  <c r="P6" i="31" s="1"/>
  <c r="F14" i="31"/>
  <c r="P5" i="31" s="1"/>
  <c r="B14" i="31"/>
  <c r="AI11" i="31"/>
  <c r="AG11" i="31"/>
  <c r="AN10" i="31"/>
  <c r="AI7" i="31"/>
  <c r="AG7" i="31"/>
  <c r="AN5" i="31"/>
  <c r="AI3" i="31"/>
  <c r="AG3" i="31"/>
  <c r="AN42" i="31" l="1"/>
  <c r="AL19" i="31"/>
  <c r="F8" i="31" s="1"/>
  <c r="AN22" i="31"/>
  <c r="AN38" i="31"/>
  <c r="AN62" i="31"/>
  <c r="AN66" i="31"/>
  <c r="AN54" i="31"/>
  <c r="AK19" i="31"/>
  <c r="E8" i="31" s="1"/>
  <c r="AN30" i="31"/>
  <c r="AN46" i="31"/>
  <c r="AN34" i="31"/>
  <c r="AN50" i="31"/>
  <c r="AM19" i="31"/>
  <c r="G8" i="31" s="1"/>
  <c r="AN58" i="31"/>
  <c r="P4" i="31"/>
  <c r="N10" i="31"/>
  <c r="AN7" i="31"/>
  <c r="AN9" i="31"/>
  <c r="P3" i="31"/>
  <c r="AN3" i="31"/>
  <c r="AN2" i="31" l="1"/>
  <c r="B8" i="31" s="1"/>
  <c r="P9" i="31"/>
  <c r="P10" i="31" s="1"/>
  <c r="AN4" i="31" l="1"/>
  <c r="B10" i="31" s="1"/>
  <c r="AO3" i="31" l="1"/>
  <c r="B9"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Schelling</author>
    <author>.</author>
  </authors>
  <commentList>
    <comment ref="J2" authorId="0" shapeId="0" xr:uid="{00000000-0006-0000-0000-00000100000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L2" authorId="0" shapeId="0" xr:uid="{00000000-0006-0000-0000-00000200000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N2" authorId="0" shapeId="0" xr:uid="{00000000-0006-0000-0000-00000300000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P2" authorId="1" shapeId="0" xr:uid="{00000000-0006-0000-0000-000004000000}">
      <text>
        <r>
          <rPr>
            <b/>
            <sz val="9"/>
            <color indexed="81"/>
            <rFont val="Tahoma"/>
            <family val="2"/>
          </rPr>
          <t xml:space="preserve">Deze onderstaande rij kunt u vergelijken </t>
        </r>
        <r>
          <rPr>
            <sz val="9"/>
            <color indexed="81"/>
            <rFont val="Tahoma"/>
            <family val="2"/>
          </rPr>
          <t xml:space="preserve">met het huidige primetime / get systeem van de eecv
</t>
        </r>
      </text>
    </comment>
    <comment ref="S2" authorId="1" shapeId="0" xr:uid="{00000000-0006-0000-0000-000005000000}">
      <text>
        <r>
          <rPr>
            <sz val="9"/>
            <color indexed="81"/>
            <rFont val="Tahoma"/>
            <family val="2"/>
          </rPr>
          <t xml:space="preserve">
Bij Kerst en Nieuwjaar gaan de feestdagen in om 15.30 uur, de dag voorafgaande.</t>
        </r>
      </text>
    </comment>
    <comment ref="AS2" authorId="0" shapeId="0" xr:uid="{00000000-0006-0000-0000-00000600000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AT2" authorId="0" shapeId="0" xr:uid="{00000000-0006-0000-0000-00000700000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AU2" authorId="0" shapeId="0" xr:uid="{00000000-0006-0000-0000-00000800000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H3" authorId="0" shapeId="0" xr:uid="{00000000-0006-0000-0000-00000900000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S3" authorId="1" shapeId="0" xr:uid="{00000000-0006-0000-0000-00000A000000}">
      <text>
        <r>
          <rPr>
            <sz val="9"/>
            <color indexed="81"/>
            <rFont val="Tahoma"/>
            <family val="2"/>
          </rPr>
          <t xml:space="preserve">
Feestdagen gaan in om 23.30 uur de dag voorafgaande
en eindigen bij aanvang van de ochtenddienst de dag
volgende op de betreffende dag
</t>
        </r>
      </text>
    </comment>
    <comment ref="AB3" authorId="1" shapeId="0" xr:uid="{00000000-0006-0000-0000-00000B000000}">
      <text>
        <r>
          <rPr>
            <b/>
            <sz val="9"/>
            <color indexed="81"/>
            <rFont val="Times New Roman"/>
            <family val="1"/>
          </rPr>
          <t>.:</t>
        </r>
        <r>
          <rPr>
            <sz val="9"/>
            <color indexed="81"/>
            <rFont val="Times New Roman"/>
            <family val="1"/>
          </rPr>
          <t xml:space="preserve">
Aalten                          Geldermalsen                   Moordrecht                        Teylingen
Abcoude                      Giessenlanden                  Nederlek                             Tiel
Alblasserdam                Goedereede                      Neerijnen                            Utrecht
Albrandswaard              Gorinchem                      Nieuw-Lekkerland                Utrechtse Heuvelrug
Alphen aan den Rijn       Gouda                             Nieuwegein                         Veenendaal
Amersfoort                   Graafstroom                    Nieuwerkerk aan den IJssel   Vianen
Apeldoorn                     Harderwijk                       Nieuwkoop                         Vlaardingen
Baarn                           Hardinxveld-Giessendam    Nijkerk                               Vlist
Barendrecht                  Heerde                             Noordwijk                           Voorschoten
Barneveld                     Hellevoetsluis                    Noordwijkerhout                  Voorst
Bergambacht                Hendrik-Ido-Ambacht        Nunspeet                             Waddinxveen
Bernisse                       Hillegom                           Oegstgeest                          Wageningen
Binnenmaas                  Houten                             Oldebroek                           Wassenaar
Bodegraven                  IJsselstein                         Oostflakkee                         Werkendam
Boskoop                      Kaag en Braassem              Oud-Beijerland                     Westland
Breukelen                    Katwijk                              Ouderkerk                          Westvoorne
Brielle                         Korendijk                            Oudewater                         Wijk bij Duurstede
Brummen                    Krimpen aan den IJssel         Papendrecht                      Winterswijk
Bunnik                        Lansingerland                      Pijnacker-Nootdorp            Woerden
Bunschoten                 Leerdam                              Putten                               Woudenberg
Buren                          Leiden                                Reeuwijk                           Woudrichem
Capelle aan den IJssel    Leiderdorp                          Renswoude                       Zederik
Cromstrijen                  Leidschendam-Voorburg      Rhenen                              Zeewolde
Culemborg                   Leusden                             Ridderkerk                         Zeist
De Bilt                         Liesveld                             Rijnwoude                          Zevenhuizen-Moerkapelle
De Ronde Venen           Lingewaal                          Rijswijk                              Zoetermeer
Delft                            Lisse                                 Rotterdam                          Zoeterwoude
Den Haag                     Lochem                             Rozenburg                         Zutphen
Dirksland                     Loenen                              Scherpenzeel                      Zwijndrecht
Doetinchem                 Lopik                                 Schiedam 
Dordrecht                   Maarssen                            Schoonhoven 
Ede                             Maassluis                           Sliedrecht 
Elburg                         Middelharnis                       Soest 
Epe                             Midden-Delfland                  Spijkenisse 
Ermelo                        Montfoort                           Strijen </t>
        </r>
      </text>
    </comment>
    <comment ref="AQ3" authorId="0" shapeId="0" xr:uid="{00000000-0006-0000-0000-00000C00000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H4" authorId="0" shapeId="0" xr:uid="{00000000-0006-0000-0000-00000D00000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S4" authorId="1" shapeId="0" xr:uid="{00000000-0006-0000-0000-00000E000000}">
      <text>
        <r>
          <rPr>
            <sz val="9"/>
            <color indexed="81"/>
            <rFont val="Tahoma"/>
            <family val="2"/>
          </rPr>
          <t xml:space="preserve">
Feestdagen gaan in om 23.30 uur de dag voorafgaande
en eindigen bij aanvang van de ochtenddienst de dag
volgende op de betreffende dag</t>
        </r>
      </text>
    </comment>
    <comment ref="AQ4" authorId="0" shapeId="0" xr:uid="{00000000-0006-0000-0000-00000F00000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H5" authorId="0" shapeId="0" xr:uid="{00000000-0006-0000-0000-00001000000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S5" authorId="1" shapeId="0" xr:uid="{00000000-0006-0000-0000-000011000000}">
      <text>
        <r>
          <rPr>
            <sz val="9"/>
            <color indexed="81"/>
            <rFont val="Tahoma"/>
            <family val="2"/>
          </rPr>
          <t xml:space="preserve">
Feestdagen gaan in om 23.30 uur de dag voorafgaande
en eindigen bij aanvang van de ochtenddienst de dag
volgende op de betreffende dag</t>
        </r>
      </text>
    </comment>
    <comment ref="AQ5" authorId="0" shapeId="0" xr:uid="{00000000-0006-0000-0000-00001200000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H6" authorId="0" shapeId="0" xr:uid="{00000000-0006-0000-0000-00001300000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S6" authorId="1" shapeId="0" xr:uid="{00000000-0006-0000-0000-000014000000}">
      <text>
        <r>
          <rPr>
            <sz val="9"/>
            <color indexed="81"/>
            <rFont val="Tahoma"/>
            <family val="2"/>
          </rPr>
          <t xml:space="preserve">
Feestdagen gaan in om 23.30 uur de dag voorafgaande
en eindigen bij aanvang van de ochtenddienst de dag
volgende op de betreffende dag</t>
        </r>
      </text>
    </comment>
    <comment ref="AQ6" authorId="0" shapeId="0" xr:uid="{00000000-0006-0000-0000-00001500000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H7" authorId="0" shapeId="0" xr:uid="{00000000-0006-0000-0000-00001600000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S7" authorId="1" shapeId="0" xr:uid="{00000000-0006-0000-0000-000017000000}">
      <text>
        <r>
          <rPr>
            <sz val="9"/>
            <color indexed="81"/>
            <rFont val="Tahoma"/>
            <family val="2"/>
          </rPr>
          <t xml:space="preserve">
Bij Kerst en Nieuwjaar gaan de feestdagen in om 15.30 uur, de dag voorafgaande.</t>
        </r>
      </text>
    </comment>
    <comment ref="AQ7" authorId="0" shapeId="0" xr:uid="{00000000-0006-0000-0000-00001800000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B8" authorId="1" shapeId="0" xr:uid="{00000000-0006-0000-0000-000019000000}">
      <text>
        <r>
          <rPr>
            <b/>
            <sz val="9"/>
            <color indexed="81"/>
            <rFont val="Tahoma"/>
            <family val="2"/>
          </rPr>
          <t>De feestdagen zijn er af gehaald.
Want die zijn we in principe vrij.</t>
        </r>
      </text>
    </comment>
    <comment ref="H8" authorId="0" shapeId="0" xr:uid="{00000000-0006-0000-0000-00001A00000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V8" authorId="1" shapeId="0" xr:uid="{00000000-0006-0000-0000-00001B000000}">
      <text>
        <r>
          <rPr>
            <b/>
            <sz val="9"/>
            <color indexed="81"/>
            <rFont val="Tahoma"/>
            <family val="2"/>
          </rPr>
          <t xml:space="preserve">blz.14  cao eecv. Toepassing bij arbeid   in een vol-continusysteem. </t>
        </r>
        <r>
          <rPr>
            <sz val="9"/>
            <color indexed="81"/>
            <rFont val="Tahoma"/>
            <family val="2"/>
          </rPr>
          <t xml:space="preserve">De feestdagen  worden  geacht  in te gaan te 23.30  uur op de dag voorafgaande  aan de feestdag, en te eindigen op de dag bij de aanvang  van de ochtenddienst volgende  op de feestdag. Van 24 december  15.30 uur tot 27 december  07.30  uur en van 31 december   15.30 uur tot 2 januari 07.30  uur zal, behalve  in zeer  urgente  gevallen  na onderling  overleg,  geen  arbeid worden  verricht 
</t>
        </r>
      </text>
    </comment>
    <comment ref="AQ8" authorId="0" shapeId="0" xr:uid="{00000000-0006-0000-0000-00001C00000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B9" authorId="1" shapeId="0" xr:uid="{00000000-0006-0000-0000-00001D000000}">
      <text>
        <r>
          <rPr>
            <b/>
            <sz val="9"/>
            <color indexed="81"/>
            <rFont val="Tahoma"/>
            <family val="2"/>
          </rPr>
          <t xml:space="preserve">Wanneer dit getal niet wordt weergegeven.
</t>
        </r>
        <r>
          <rPr>
            <sz val="9"/>
            <color indexed="81"/>
            <rFont val="Tahoma"/>
            <family val="2"/>
          </rPr>
          <t>Dan heeft u meer diensten gedraaid dan in uw eigen rooster</t>
        </r>
      </text>
    </comment>
    <comment ref="N14" authorId="1" shapeId="0" xr:uid="{00000000-0006-0000-0000-00001E000000}">
      <text>
        <r>
          <rPr>
            <sz val="9"/>
            <color indexed="81"/>
            <rFont val="Tahoma"/>
            <family val="2"/>
          </rPr>
          <t>hier wordt het aantal keren dat u een halve dag eerder naar huis ging geteld.
Men gaat er van uit dat dit 3:45 uur (per halve dag) is.
Wanneer men afwijkt van deze 3:45 uur, dan
 kunt u het verschil bij VAKV / tekort van vorig jaar/ zelf erbij tellen.</t>
        </r>
      </text>
    </comment>
    <comment ref="P14" authorId="0" shapeId="0" xr:uid="{00000000-0006-0000-0000-00001F000000}">
      <text>
        <r>
          <rPr>
            <sz val="9"/>
            <color indexed="81"/>
            <rFont val="Tahoma"/>
            <family val="2"/>
          </rPr>
          <t xml:space="preserve">hier wordt het aantal keren dat u 2 uur eerder naar huis ging geteld.
Men gaat er van uit dat dit 2:00 uur is (per keer). 
Wanneer men afwijkt van deze 2:00 uur, dan
 kunt u het verschil bij VAKV / tekort van vorig jaar/ zelf erbij tellen.
</t>
        </r>
      </text>
    </comment>
    <comment ref="V14" authorId="0" shapeId="0" xr:uid="{00000000-0006-0000-0000-000020000000}">
      <text>
        <r>
          <rPr>
            <b/>
            <sz val="9"/>
            <color indexed="81"/>
            <rFont val="Tahoma"/>
            <family val="2"/>
          </rPr>
          <t xml:space="preserve">totaal opgebouwde TvT (uren : minuten)
</t>
        </r>
        <r>
          <rPr>
            <sz val="9"/>
            <color indexed="81"/>
            <rFont val="Tahoma"/>
            <family val="2"/>
          </rPr>
          <t>- ga in het rooster onder de dag aanduiding staan.
- ( elke dag heeft 4 cellen onder elkaar, ga dus op de tweede staan )   
- vul hier de opgebouwde tijd in, bijvoorbeeld 3:45 (halve dag)
wanneer u deze cel weer verlaat, dan zal deze bij de totalen verekend worden</t>
        </r>
      </text>
    </comment>
    <comment ref="Z14" authorId="1" shapeId="0" xr:uid="{00000000-0006-0000-0000-000021000000}">
      <text>
        <r>
          <rPr>
            <sz val="9"/>
            <color indexed="81"/>
            <rFont val="Tahoma"/>
            <family val="2"/>
          </rPr>
          <t>Heeft u op een feestdag gewerkt , 
dan zet ( drukt ) u op die desbetreffende dag
toets -F-
overwerk vergoeding op een feestdag ( Art.23 )</t>
        </r>
      </text>
    </comment>
    <comment ref="AB14" authorId="0" shapeId="0" xr:uid="{00000000-0006-0000-0000-000022000000}">
      <text>
        <r>
          <rPr>
            <sz val="9"/>
            <color indexed="81"/>
            <rFont val="Tahoma"/>
            <family val="2"/>
          </rPr>
          <t>- overwerk percentage 1,3 % op alle roostervrije dagen,
(behalve op zaterdag en zondagnacht)
 Art-23</t>
        </r>
      </text>
    </comment>
    <comment ref="AD14" authorId="0" shapeId="0" xr:uid="{00000000-0006-0000-0000-000023000000}">
      <text>
        <r>
          <rPr>
            <sz val="9"/>
            <color indexed="81"/>
            <rFont val="Tahoma"/>
            <family val="2"/>
          </rPr>
          <t>overwerk percentage 1,4 % op roostervrije zaterdag- en zondagnachten.
Art.23</t>
        </r>
      </text>
    </comment>
    <comment ref="D15" authorId="0" shapeId="0" xr:uid="{00000000-0006-0000-0000-000024000000}">
      <text>
        <r>
          <rPr>
            <b/>
            <sz val="9"/>
            <color indexed="81"/>
            <rFont val="Tahoma"/>
            <family val="2"/>
          </rPr>
          <t xml:space="preserve">totaal opgenomen TvT   (uren : minuten)
</t>
        </r>
        <r>
          <rPr>
            <sz val="9"/>
            <color indexed="81"/>
            <rFont val="Tahoma"/>
            <family val="2"/>
          </rPr>
          <t>- ga in het rooster boven de desbetreffende dienst staan.
- ( elke dag heeft 4 cellen onder elkaar, ga dus op de derde staan )   
- vul hier de opgenomen tijd in, bijvoorbeeld 3:45 (halve dag)
wanneer u deze cel weer verlaat, dan zal deze bij de totalen verekend worden</t>
        </r>
      </text>
    </comment>
  </commentList>
</comments>
</file>

<file path=xl/sharedStrings.xml><?xml version="1.0" encoding="utf-8"?>
<sst xmlns="http://schemas.openxmlformats.org/spreadsheetml/2006/main" count="816" uniqueCount="128">
  <si>
    <t>n</t>
  </si>
  <si>
    <t>o</t>
  </si>
  <si>
    <t>m</t>
  </si>
  <si>
    <t>December</t>
  </si>
  <si>
    <t>zo</t>
  </si>
  <si>
    <t>za</t>
  </si>
  <si>
    <t>vr</t>
  </si>
  <si>
    <t>do</t>
  </si>
  <si>
    <t>wo</t>
  </si>
  <si>
    <t>di</t>
  </si>
  <si>
    <t>ma</t>
  </si>
  <si>
    <t>November</t>
  </si>
  <si>
    <t>Oktober</t>
  </si>
  <si>
    <t>September</t>
  </si>
  <si>
    <t>Augustus</t>
  </si>
  <si>
    <t>Juli</t>
  </si>
  <si>
    <t>Juni</t>
  </si>
  <si>
    <t>Mei</t>
  </si>
  <si>
    <t>April</t>
  </si>
  <si>
    <t>Maart</t>
  </si>
  <si>
    <t>Februari</t>
  </si>
  <si>
    <t>Januari</t>
  </si>
  <si>
    <t>feestdag</t>
  </si>
  <si>
    <t>overwerk</t>
  </si>
  <si>
    <t>Ziek</t>
  </si>
  <si>
    <t>CorDa</t>
  </si>
  <si>
    <t>90prD</t>
  </si>
  <si>
    <t>ADV</t>
  </si>
  <si>
    <t>TvT</t>
  </si>
  <si>
    <t>VAKV</t>
  </si>
  <si>
    <t xml:space="preserve"> </t>
  </si>
  <si>
    <t>dagen</t>
  </si>
  <si>
    <t>diensten totaal</t>
  </si>
  <si>
    <t>diensten niet gewerkt</t>
  </si>
  <si>
    <t>diensten gewerkt</t>
  </si>
  <si>
    <t>halve dagen</t>
  </si>
  <si>
    <t>tvt opgenomen</t>
  </si>
  <si>
    <t>extra gewerkt</t>
  </si>
  <si>
    <t>extra gewerkt in tvt</t>
  </si>
  <si>
    <t>LevDa</t>
  </si>
  <si>
    <t>Dagen</t>
  </si>
  <si>
    <t>opgenomen</t>
  </si>
  <si>
    <t>opgebouwd</t>
  </si>
  <si>
    <r>
      <t>toets -</t>
    </r>
    <r>
      <rPr>
        <b/>
        <sz val="7"/>
        <rFont val="Arial"/>
        <family val="2"/>
      </rPr>
      <t>H</t>
    </r>
    <r>
      <rPr>
        <sz val="7"/>
        <rFont val="Arial"/>
        <family val="2"/>
      </rPr>
      <t>-</t>
    </r>
  </si>
  <si>
    <r>
      <t>toets -</t>
    </r>
    <r>
      <rPr>
        <b/>
        <sz val="7"/>
        <rFont val="Arial"/>
        <family val="2"/>
      </rPr>
      <t>R</t>
    </r>
    <r>
      <rPr>
        <sz val="7"/>
        <rFont val="Arial"/>
        <family val="2"/>
      </rPr>
      <t>-</t>
    </r>
  </si>
  <si>
    <r>
      <t>toets -</t>
    </r>
    <r>
      <rPr>
        <b/>
        <sz val="7"/>
        <rFont val="Arial"/>
        <family val="2"/>
      </rPr>
      <t>A</t>
    </r>
    <r>
      <rPr>
        <sz val="7"/>
        <rFont val="Arial"/>
        <family val="2"/>
      </rPr>
      <t>-</t>
    </r>
  </si>
  <si>
    <r>
      <t>toets -</t>
    </r>
    <r>
      <rPr>
        <b/>
        <sz val="7"/>
        <rFont val="Arial"/>
        <family val="2"/>
      </rPr>
      <t>C</t>
    </r>
    <r>
      <rPr>
        <sz val="7"/>
        <rFont val="Arial"/>
        <family val="2"/>
      </rPr>
      <t>-</t>
    </r>
  </si>
  <si>
    <r>
      <t>toets -</t>
    </r>
    <r>
      <rPr>
        <b/>
        <sz val="7"/>
        <rFont val="Arial"/>
        <family val="2"/>
      </rPr>
      <t>Z</t>
    </r>
    <r>
      <rPr>
        <sz val="7"/>
        <rFont val="Arial"/>
        <family val="2"/>
      </rPr>
      <t>-</t>
    </r>
  </si>
  <si>
    <r>
      <t>toets -</t>
    </r>
    <r>
      <rPr>
        <b/>
        <sz val="7"/>
        <rFont val="Arial"/>
        <family val="2"/>
      </rPr>
      <t>B</t>
    </r>
    <r>
      <rPr>
        <sz val="7"/>
        <rFont val="Arial"/>
        <family val="2"/>
      </rPr>
      <t>-</t>
    </r>
  </si>
  <si>
    <r>
      <t>toets -</t>
    </r>
    <r>
      <rPr>
        <b/>
        <sz val="7"/>
        <rFont val="Arial"/>
        <family val="2"/>
      </rPr>
      <t>X</t>
    </r>
    <r>
      <rPr>
        <sz val="7"/>
        <rFont val="Arial"/>
        <family val="2"/>
      </rPr>
      <t>-</t>
    </r>
  </si>
  <si>
    <r>
      <t>toets -</t>
    </r>
    <r>
      <rPr>
        <b/>
        <sz val="7"/>
        <rFont val="Arial"/>
        <family val="2"/>
      </rPr>
      <t>U</t>
    </r>
    <r>
      <rPr>
        <sz val="7"/>
        <rFont val="Arial"/>
        <family val="2"/>
      </rPr>
      <t>-</t>
    </r>
  </si>
  <si>
    <r>
      <t>toets -</t>
    </r>
    <r>
      <rPr>
        <b/>
        <sz val="7"/>
        <rFont val="Arial"/>
        <family val="2"/>
      </rPr>
      <t>T</t>
    </r>
    <r>
      <rPr>
        <sz val="7"/>
        <rFont val="Arial"/>
        <family val="2"/>
      </rPr>
      <t>-</t>
    </r>
  </si>
  <si>
    <r>
      <t>toets -</t>
    </r>
    <r>
      <rPr>
        <b/>
        <sz val="7"/>
        <rFont val="Arial"/>
        <family val="2"/>
      </rPr>
      <t>F</t>
    </r>
    <r>
      <rPr>
        <sz val="7"/>
        <rFont val="Arial"/>
        <family val="2"/>
      </rPr>
      <t>-</t>
    </r>
  </si>
  <si>
    <r>
      <t>toets -</t>
    </r>
    <r>
      <rPr>
        <b/>
        <sz val="7"/>
        <rFont val="Arial"/>
        <family val="2"/>
      </rPr>
      <t>K</t>
    </r>
    <r>
      <rPr>
        <sz val="7"/>
        <rFont val="Arial"/>
        <family val="2"/>
      </rPr>
      <t>-</t>
    </r>
  </si>
  <si>
    <t>nacht</t>
  </si>
  <si>
    <t>middag</t>
  </si>
  <si>
    <t>ochtend</t>
  </si>
  <si>
    <t>totaal</t>
  </si>
  <si>
    <t>u:min</t>
  </si>
  <si>
    <t>in tijd</t>
  </si>
  <si>
    <t>diensten</t>
  </si>
  <si>
    <r>
      <t>toets -</t>
    </r>
    <r>
      <rPr>
        <b/>
        <sz val="7"/>
        <rFont val="Arial"/>
        <family val="2"/>
      </rPr>
      <t>L</t>
    </r>
    <r>
      <rPr>
        <sz val="7"/>
        <rFont val="Arial"/>
        <family val="2"/>
      </rPr>
      <t>-</t>
    </r>
  </si>
  <si>
    <t>tvt opgebouwd</t>
  </si>
  <si>
    <t>(dagen)</t>
  </si>
  <si>
    <r>
      <t xml:space="preserve">toets </t>
    </r>
    <r>
      <rPr>
        <b/>
        <sz val="7"/>
        <rFont val="Arial"/>
        <family val="2"/>
      </rPr>
      <t>-V-</t>
    </r>
  </si>
  <si>
    <t>op dienst</t>
  </si>
  <si>
    <t>Bijzonder</t>
  </si>
  <si>
    <t>verlof</t>
  </si>
  <si>
    <t>Halve</t>
  </si>
  <si>
    <t>Saldi</t>
  </si>
  <si>
    <t>feestdagen vrij</t>
  </si>
  <si>
    <t>2 uur vakv</t>
  </si>
  <si>
    <t>2 uur</t>
  </si>
  <si>
    <t>Feestdagen</t>
  </si>
  <si>
    <t>za-zo nacht</t>
  </si>
  <si>
    <r>
      <t>toets -</t>
    </r>
    <r>
      <rPr>
        <b/>
        <sz val="7"/>
        <rFont val="Arial"/>
        <family val="2"/>
      </rPr>
      <t>D</t>
    </r>
    <r>
      <rPr>
        <sz val="7"/>
        <rFont val="Arial"/>
        <family val="2"/>
      </rPr>
      <t>-</t>
    </r>
  </si>
  <si>
    <t>Nieuwjaarsdag 1 januari</t>
  </si>
  <si>
    <t>Koningsdag 27 april</t>
  </si>
  <si>
    <t>Pasen 21 - 22 april</t>
  </si>
  <si>
    <t>Hemelvaartsdag 30 mei</t>
  </si>
  <si>
    <t>Pinksteren 9 -10 juni</t>
  </si>
  <si>
    <t>…</t>
  </si>
  <si>
    <t>De minister van onderwijs</t>
  </si>
  <si>
    <t>bepaalt de zomervakantie.</t>
  </si>
  <si>
    <t>De data voor alle andere</t>
  </si>
  <si>
    <r>
      <t>toets -</t>
    </r>
    <r>
      <rPr>
        <b/>
        <sz val="7"/>
        <rFont val="Arial"/>
        <family val="2"/>
      </rPr>
      <t>W</t>
    </r>
    <r>
      <rPr>
        <sz val="7"/>
        <rFont val="Arial"/>
        <family val="2"/>
      </rPr>
      <t>-</t>
    </r>
  </si>
  <si>
    <r>
      <t>toets -</t>
    </r>
    <r>
      <rPr>
        <b/>
        <sz val="7"/>
        <rFont val="Arial"/>
        <family val="2"/>
      </rPr>
      <t>S</t>
    </r>
    <r>
      <rPr>
        <sz val="7"/>
        <rFont val="Arial"/>
        <family val="2"/>
      </rPr>
      <t>-</t>
    </r>
  </si>
  <si>
    <t>Ploeg 1</t>
  </si>
  <si>
    <t>vakantie`s zijn niet verplicht,</t>
  </si>
  <si>
    <t>Zo-Wint.tijd 31-3 &amp; 27-10</t>
  </si>
  <si>
    <t>scholen bepalen deze zelf.</t>
  </si>
  <si>
    <t>Voor deze data worden wel</t>
  </si>
  <si>
    <t>adviezen gegeven.</t>
  </si>
  <si>
    <r>
      <t>toets -</t>
    </r>
    <r>
      <rPr>
        <b/>
        <sz val="7"/>
        <rFont val="Arial"/>
        <family val="2"/>
      </rPr>
      <t>i</t>
    </r>
    <r>
      <rPr>
        <sz val="7"/>
        <rFont val="Arial"/>
        <family val="2"/>
      </rPr>
      <t>-</t>
    </r>
  </si>
  <si>
    <r>
      <t>toets -</t>
    </r>
    <r>
      <rPr>
        <b/>
        <sz val="7"/>
        <rFont val="Arial"/>
        <family val="2"/>
      </rPr>
      <t>E</t>
    </r>
    <r>
      <rPr>
        <sz val="7"/>
        <rFont val="Arial"/>
        <family val="2"/>
      </rPr>
      <t>-</t>
    </r>
  </si>
  <si>
    <t>Plaatselijk of regionaal kan</t>
  </si>
  <si>
    <t>Kerstmis 25 - 26 dec.</t>
  </si>
  <si>
    <t>men hiervan afwijken.</t>
  </si>
  <si>
    <t>Vakantie's</t>
  </si>
  <si>
    <t>Kerst t/m 6 januari</t>
  </si>
  <si>
    <t>Voorjaars 23-2  t/m 3-3</t>
  </si>
  <si>
    <t>Mei 27-4  t/m 5-5</t>
  </si>
  <si>
    <t>Zomer 20-7  t/m 1-9</t>
  </si>
  <si>
    <t>Herfst 19-10  t/m 27-10</t>
  </si>
  <si>
    <t>Kerst vanaf 21-12</t>
  </si>
  <si>
    <t>v</t>
  </si>
  <si>
    <t>diensten werken</t>
  </si>
  <si>
    <t>diensten niet werken</t>
  </si>
  <si>
    <t>f</t>
  </si>
  <si>
    <t>regio Midden</t>
  </si>
  <si>
    <t>i</t>
  </si>
  <si>
    <t>vergadering</t>
  </si>
  <si>
    <t>b</t>
  </si>
  <si>
    <t>Datum :</t>
  </si>
  <si>
    <t>z</t>
  </si>
  <si>
    <t>Pietje puk</t>
  </si>
  <si>
    <t>25:02</t>
  </si>
  <si>
    <t>3:45</t>
  </si>
  <si>
    <t>24:56</t>
  </si>
  <si>
    <t>16:24</t>
  </si>
  <si>
    <t>6:45</t>
  </si>
  <si>
    <t>9:45</t>
  </si>
  <si>
    <t>20:45</t>
  </si>
  <si>
    <t>47:75</t>
  </si>
  <si>
    <t>10:3550</t>
  </si>
  <si>
    <t>6:2250</t>
  </si>
  <si>
    <t>195:75</t>
  </si>
  <si>
    <t>666:66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</si>
</sst>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_ ;[Red]\-0.00\ "/>
    <numFmt numFmtId="165" formatCode="0.0"/>
    <numFmt numFmtId="166" formatCode="0.0%"/>
    <numFmt numFmtId="167" formatCode="_-&quot;fl. &quot;\ * 0.00_-;_-&quot;fl. &quot;\ * 0.00\-;_-&quot;fl. &quot;\ * &quot;-&quot;??_-;_-@_-"/>
    <numFmt numFmtId="168" formatCode="[h]:mm"/>
    <numFmt numFmtId="169" formatCode="h:mm;@"/>
    <numFmt numFmtId="170" formatCode="0.0_ ;\-0.0\ "/>
    <numFmt numFmtId="171" formatCode="[$-413]d/mmm;@"/>
    <numFmt numFmtId="172" formatCode="d\ mmmm"/>
    <numFmt numFmtId="173" formatCode="[hh]:mm"/>
  </numFmts>
  <fonts count="64" x14ac:knownFonts="1">
    <font>
      <sz val="11"/>
      <color theme="1"/>
      <name val="Calibri"/>
      <family val="2"/>
      <scheme val="minor"/>
    </font>
    <font>
      <sz val="10"/>
      <name val="Arial"/>
      <family val="2"/>
    </font>
    <font>
      <sz val="6"/>
      <name val="Arial"/>
      <family val="2"/>
    </font>
    <font>
      <sz val="8"/>
      <color theme="1"/>
      <name val="Calibri"/>
      <family val="2"/>
      <scheme val="minor"/>
    </font>
    <font>
      <sz val="8"/>
      <name val="Arial"/>
      <family val="2"/>
    </font>
    <font>
      <sz val="8"/>
      <color indexed="9"/>
      <name val="Arial"/>
      <family val="2"/>
    </font>
    <font>
      <sz val="7"/>
      <name val="Arial"/>
      <family val="2"/>
    </font>
    <font>
      <sz val="10"/>
      <name val="Tahoma"/>
      <family val="2"/>
    </font>
    <font>
      <sz val="10"/>
      <name val="Arial"/>
      <family val="2"/>
    </font>
    <font>
      <sz val="9"/>
      <name val="Arial"/>
      <family val="2"/>
    </font>
    <font>
      <b/>
      <sz val="10"/>
      <name val="Arial"/>
      <family val="2"/>
    </font>
    <font>
      <sz val="10"/>
      <color theme="0"/>
      <name val="Arial"/>
      <family val="2"/>
    </font>
    <font>
      <sz val="6"/>
      <name val="Tahoma"/>
      <family val="2"/>
    </font>
    <font>
      <b/>
      <sz val="7"/>
      <name val="Arial"/>
      <family val="2"/>
    </font>
    <font>
      <b/>
      <sz val="9"/>
      <color indexed="81"/>
      <name val="Tahoma"/>
      <family val="2"/>
    </font>
    <font>
      <sz val="9"/>
      <color indexed="81"/>
      <name val="Tahoma"/>
      <family val="2"/>
    </font>
    <font>
      <b/>
      <sz val="9"/>
      <color indexed="81"/>
      <name val="Courier New"/>
      <family val="3"/>
    </font>
    <font>
      <sz val="11"/>
      <name val="Arial"/>
      <family val="2"/>
    </font>
    <font>
      <b/>
      <sz val="8"/>
      <name val="Arial"/>
      <family val="2"/>
    </font>
    <font>
      <b/>
      <sz val="9"/>
      <name val="Arial"/>
      <family val="2"/>
    </font>
    <font>
      <b/>
      <sz val="8"/>
      <color theme="0"/>
      <name val="Arial"/>
      <family val="2"/>
    </font>
    <font>
      <b/>
      <sz val="11"/>
      <color theme="1"/>
      <name val="Calibri"/>
      <family val="2"/>
      <scheme val="minor"/>
    </font>
    <font>
      <sz val="10"/>
      <name val="Arial"/>
      <family val="2"/>
    </font>
    <font>
      <sz val="6.5"/>
      <color theme="0"/>
      <name val="Arial"/>
      <family val="2"/>
    </font>
    <font>
      <sz val="7.5"/>
      <name val="Arial"/>
      <family val="2"/>
    </font>
    <font>
      <sz val="6.5"/>
      <name val="Arial"/>
      <family val="2"/>
    </font>
    <font>
      <sz val="6.5"/>
      <color theme="1"/>
      <name val="Arial"/>
      <family val="2"/>
    </font>
    <font>
      <b/>
      <sz val="11"/>
      <name val="Arial"/>
      <family val="2"/>
    </font>
    <font>
      <sz val="11"/>
      <color theme="0"/>
      <name val="Calibri"/>
      <family val="2"/>
      <scheme val="minor"/>
    </font>
    <font>
      <sz val="10"/>
      <name val="Arial"/>
      <family val="2"/>
    </font>
    <font>
      <sz val="7"/>
      <color theme="1"/>
      <name val="Arial"/>
      <family val="2"/>
    </font>
    <font>
      <b/>
      <sz val="12"/>
      <name val="Arial"/>
      <family val="2"/>
    </font>
    <font>
      <sz val="12"/>
      <name val="Calibri"/>
      <family val="2"/>
      <scheme val="minor"/>
    </font>
    <font>
      <sz val="9"/>
      <color theme="0"/>
      <name val="Arial"/>
      <family val="2"/>
    </font>
    <font>
      <sz val="5"/>
      <name val="Arial"/>
      <family val="2"/>
    </font>
    <font>
      <b/>
      <sz val="15"/>
      <name val="Arial"/>
      <family val="2"/>
    </font>
    <font>
      <b/>
      <sz val="11"/>
      <name val="Calibri"/>
      <family val="2"/>
      <scheme val="minor"/>
    </font>
    <font>
      <b/>
      <sz val="20"/>
      <name val="Arial"/>
      <family val="2"/>
    </font>
    <font>
      <sz val="10"/>
      <name val="Arial"/>
      <family val="2"/>
    </font>
    <font>
      <b/>
      <sz val="9"/>
      <color theme="1"/>
      <name val="Arial"/>
      <family val="2"/>
    </font>
    <font>
      <sz val="9"/>
      <color theme="1"/>
      <name val="Calibri"/>
      <family val="2"/>
      <scheme val="minor"/>
    </font>
    <font>
      <sz val="8"/>
      <name val="Calibri"/>
      <family val="2"/>
      <scheme val="minor"/>
    </font>
    <font>
      <sz val="9"/>
      <color theme="0"/>
      <name val="Calibri"/>
      <family val="2"/>
      <scheme val="minor"/>
    </font>
    <font>
      <sz val="7"/>
      <color theme="1"/>
      <name val="Calibri"/>
      <family val="2"/>
      <scheme val="minor"/>
    </font>
    <font>
      <sz val="7"/>
      <color theme="9" tint="-0.499984740745262"/>
      <name val="Arial"/>
      <family val="2"/>
    </font>
    <font>
      <sz val="7"/>
      <color theme="0"/>
      <name val="Arial"/>
      <family val="2"/>
    </font>
    <font>
      <b/>
      <sz val="6.5"/>
      <color theme="0"/>
      <name val="Arial"/>
      <family val="2"/>
    </font>
    <font>
      <b/>
      <sz val="6.5"/>
      <name val="Arial"/>
      <family val="2"/>
    </font>
    <font>
      <b/>
      <sz val="7"/>
      <color theme="0"/>
      <name val="Arial"/>
      <family val="2"/>
    </font>
    <font>
      <b/>
      <sz val="7"/>
      <color theme="0"/>
      <name val="Calibri"/>
      <family val="2"/>
      <scheme val="minor"/>
    </font>
    <font>
      <sz val="10"/>
      <name val="Arial"/>
      <family val="2"/>
    </font>
    <font>
      <sz val="8"/>
      <name val="Calibri"/>
      <family val="2"/>
    </font>
    <font>
      <sz val="8"/>
      <color theme="1"/>
      <name val="Calibri"/>
      <family val="2"/>
    </font>
    <font>
      <b/>
      <sz val="13"/>
      <name val="Calibri"/>
      <family val="2"/>
      <scheme val="minor"/>
    </font>
    <font>
      <sz val="13"/>
      <color theme="1"/>
      <name val="Calibri"/>
      <family val="2"/>
      <scheme val="minor"/>
    </font>
    <font>
      <b/>
      <sz val="9"/>
      <color theme="1"/>
      <name val="Calibri"/>
      <family val="2"/>
      <scheme val="minor"/>
    </font>
    <font>
      <sz val="11"/>
      <color theme="1"/>
      <name val="Calibri"/>
      <family val="2"/>
      <scheme val="minor"/>
    </font>
    <font>
      <sz val="10"/>
      <name val="Arial"/>
      <family val="2"/>
    </font>
    <font>
      <b/>
      <sz val="10"/>
      <color theme="1"/>
      <name val="Calibri"/>
      <family val="2"/>
    </font>
    <font>
      <b/>
      <sz val="9"/>
      <color indexed="81"/>
      <name val="Times New Roman"/>
      <family val="1"/>
    </font>
    <font>
      <sz val="9"/>
      <color indexed="81"/>
      <name val="Times New Roman"/>
      <family val="1"/>
    </font>
    <font>
      <sz val="10"/>
      <name val="Arial"/>
      <family val="2"/>
    </font>
    <font>
      <b/>
      <u/>
      <sz val="9"/>
      <name val="Arial"/>
      <family val="2"/>
    </font>
    <font>
      <b/>
      <sz val="8"/>
      <color theme="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lightUp">
        <bgColor theme="0"/>
      </patternFill>
    </fill>
    <fill>
      <patternFill patternType="solid">
        <fgColor rgb="FFCC66FF"/>
        <bgColor indexed="64"/>
      </patternFill>
    </fill>
    <fill>
      <patternFill patternType="solid">
        <fgColor indexed="10"/>
        <bgColor indexed="64"/>
      </patternFill>
    </fill>
    <fill>
      <patternFill patternType="solid">
        <fgColor rgb="FF00DE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FF00"/>
        <bgColor indexed="64"/>
      </patternFill>
    </fill>
    <fill>
      <patternFill patternType="solid">
        <fgColor rgb="FFFF0000"/>
        <bgColor indexed="64"/>
      </patternFill>
    </fill>
    <fill>
      <patternFill patternType="solid">
        <fgColor rgb="FFFFCCFF"/>
        <bgColor indexed="64"/>
      </patternFill>
    </fill>
    <fill>
      <patternFill patternType="solid">
        <fgColor theme="4" tint="0.39997558519241921"/>
        <bgColor indexed="64"/>
      </patternFill>
    </fill>
    <fill>
      <gradientFill type="path" left="0.5" right="0.5" top="0.5" bottom="0.5">
        <stop position="0">
          <color theme="0"/>
        </stop>
        <stop position="1">
          <color rgb="FFCC66FF"/>
        </stop>
      </gradientFill>
    </fill>
    <fill>
      <gradientFill type="path" left="0.5" right="0.5" top="0.5" bottom="0.5">
        <stop position="0">
          <color rgb="FFCC66FF"/>
        </stop>
        <stop position="1">
          <color theme="0"/>
        </stop>
      </gradientFill>
    </fill>
    <fill>
      <patternFill patternType="solid">
        <fgColor rgb="FFCC99FF"/>
        <bgColor indexed="64"/>
      </patternFill>
    </fill>
    <fill>
      <patternFill patternType="solid">
        <fgColor rgb="FF00FFFF"/>
        <bgColor indexed="64"/>
      </pattern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7" tint="-0.25098422193060094"/>
        </stop>
      </gradientFill>
    </fill>
    <fill>
      <gradientFill type="path" left="0.5" right="0.5" top="0.5" bottom="0.5">
        <stop position="0">
          <color rgb="FF00B0F0"/>
        </stop>
        <stop position="1">
          <color theme="0"/>
        </stop>
      </gradientFill>
    </fill>
    <fill>
      <gradientFill type="path" left="0.5" right="0.5" top="0.5" bottom="0.5">
        <stop position="0">
          <color theme="0"/>
        </stop>
        <stop position="1">
          <color theme="1" tint="0.25098422193060094"/>
        </stop>
      </gradientFill>
    </fill>
    <fill>
      <gradientFill type="path" left="0.5" right="0.5" top="0.5" bottom="0.5">
        <stop position="0">
          <color theme="0"/>
        </stop>
        <stop position="1">
          <color rgb="FFFFFF00"/>
        </stop>
      </gradientFill>
    </fill>
    <fill>
      <gradientFill type="path" left="0.5" right="0.5" top="0.5" bottom="0.5">
        <stop position="0">
          <color rgb="FFFF0000"/>
        </stop>
        <stop position="1">
          <color rgb="FFFFFF00"/>
        </stop>
      </gradientFill>
    </fill>
  </fills>
  <borders count="75">
    <border>
      <left/>
      <right/>
      <top/>
      <bottom/>
      <diagonal/>
    </border>
    <border>
      <left style="hair">
        <color auto="1"/>
      </left>
      <right/>
      <top style="hair">
        <color auto="1"/>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thin">
        <color indexed="64"/>
      </right>
      <top/>
      <bottom/>
      <diagonal/>
    </border>
    <border>
      <left/>
      <right style="thick">
        <color indexed="64"/>
      </right>
      <top/>
      <bottom/>
      <diagonal/>
    </border>
    <border>
      <left style="thin">
        <color indexed="64"/>
      </left>
      <right/>
      <top/>
      <bottom/>
      <diagonal/>
    </border>
    <border>
      <left/>
      <right/>
      <top style="hair">
        <color indexed="64"/>
      </top>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hair">
        <color indexed="64"/>
      </bottom>
      <diagonal/>
    </border>
    <border>
      <left style="hair">
        <color indexed="64"/>
      </left>
      <right/>
      <top/>
      <bottom style="hair">
        <color indexed="64"/>
      </bottom>
      <diagonal/>
    </border>
    <border>
      <left/>
      <right style="thick">
        <color auto="1"/>
      </right>
      <top style="thick">
        <color auto="1"/>
      </top>
      <bottom/>
      <diagonal/>
    </border>
    <border>
      <left/>
      <right/>
      <top style="thick">
        <color auto="1"/>
      </top>
      <bottom/>
      <diagonal/>
    </border>
    <border>
      <left style="thin">
        <color indexed="64"/>
      </left>
      <right/>
      <top style="thick">
        <color auto="1"/>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auto="1"/>
      </right>
      <top style="thick">
        <color auto="1"/>
      </top>
      <bottom style="thick">
        <color auto="1"/>
      </bottom>
      <diagonal/>
    </border>
    <border>
      <left/>
      <right/>
      <top style="thick">
        <color indexed="64"/>
      </top>
      <bottom style="thick">
        <color indexed="64"/>
      </bottom>
      <diagonal/>
    </border>
    <border>
      <left style="thick">
        <color auto="1"/>
      </left>
      <right/>
      <top style="thick">
        <color auto="1"/>
      </top>
      <bottom style="thick">
        <color auto="1"/>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style="thin">
        <color indexed="64"/>
      </top>
      <bottom style="dotted">
        <color theme="4" tint="0.39994506668294322"/>
      </bottom>
      <diagonal/>
    </border>
    <border>
      <left style="thin">
        <color indexed="64"/>
      </left>
      <right style="thin">
        <color indexed="64"/>
      </right>
      <top style="dotted">
        <color theme="4" tint="0.39994506668294322"/>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style="thin">
        <color indexed="64"/>
      </right>
      <top style="dotted">
        <color theme="0" tint="-0.14996795556505021"/>
      </top>
      <bottom style="dotted">
        <color theme="0" tint="-0.14996795556505021"/>
      </bottom>
      <diagonal/>
    </border>
    <border>
      <left style="thin">
        <color indexed="64"/>
      </left>
      <right/>
      <top style="dotted">
        <color theme="0" tint="-0.14996795556505021"/>
      </top>
      <bottom style="dotted">
        <color theme="0" tint="-0.14996795556505021"/>
      </bottom>
      <diagonal/>
    </border>
    <border>
      <left/>
      <right style="thin">
        <color indexed="64"/>
      </right>
      <top style="thick">
        <color indexed="64"/>
      </top>
      <bottom/>
      <diagonal/>
    </border>
    <border>
      <left/>
      <right style="thin">
        <color indexed="64"/>
      </right>
      <top style="dotted">
        <color theme="0" tint="-0.14996795556505021"/>
      </top>
      <bottom style="dotted">
        <color theme="0" tint="-0.14996795556505021"/>
      </bottom>
      <diagonal/>
    </border>
    <border>
      <left style="thin">
        <color indexed="64"/>
      </left>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
      <left style="hair">
        <color indexed="64"/>
      </left>
      <right style="hair">
        <color indexed="64"/>
      </right>
      <top style="hair">
        <color indexed="64"/>
      </top>
      <bottom style="hair">
        <color indexed="64"/>
      </bottom>
      <diagonal/>
    </border>
    <border>
      <left/>
      <right/>
      <top style="hair">
        <color indexed="64"/>
      </top>
      <bottom style="medium">
        <color indexed="64"/>
      </bottom>
      <diagonal/>
    </border>
  </borders>
  <cellStyleXfs count="16">
    <xf numFmtId="0" fontId="0" fillId="0" borderId="0"/>
    <xf numFmtId="0" fontId="1" fillId="0" borderId="0"/>
    <xf numFmtId="0" fontId="8" fillId="0" borderId="0"/>
    <xf numFmtId="0" fontId="1" fillId="0" borderId="0"/>
    <xf numFmtId="167" fontId="1" fillId="0" borderId="0" applyFont="0" applyFill="0" applyBorder="0" applyAlignment="0" applyProtection="0"/>
    <xf numFmtId="0" fontId="1" fillId="0" borderId="0"/>
    <xf numFmtId="0" fontId="22" fillId="0" borderId="0"/>
    <xf numFmtId="0" fontId="1" fillId="0" borderId="0"/>
    <xf numFmtId="0" fontId="29" fillId="0" borderId="0"/>
    <xf numFmtId="0" fontId="1" fillId="0" borderId="0"/>
    <xf numFmtId="0" fontId="38" fillId="0" borderId="0"/>
    <xf numFmtId="0" fontId="50" fillId="0" borderId="0"/>
    <xf numFmtId="0" fontId="57" fillId="0" borderId="0"/>
    <xf numFmtId="0" fontId="1" fillId="0" borderId="0"/>
    <xf numFmtId="0" fontId="56" fillId="0" borderId="0"/>
    <xf numFmtId="0" fontId="61" fillId="0" borderId="0"/>
  </cellStyleXfs>
  <cellXfs count="305">
    <xf numFmtId="0" fontId="0" fillId="0" borderId="0" xfId="0"/>
    <xf numFmtId="0" fontId="1" fillId="0" borderId="0" xfId="1"/>
    <xf numFmtId="0" fontId="1" fillId="0" borderId="0" xfId="1" applyBorder="1"/>
    <xf numFmtId="0" fontId="1" fillId="0" borderId="0" xfId="1" applyProtection="1"/>
    <xf numFmtId="0" fontId="1" fillId="0" borderId="0" xfId="1" applyBorder="1" applyProtection="1"/>
    <xf numFmtId="0" fontId="7" fillId="4" borderId="0" xfId="1" applyFont="1" applyFill="1" applyBorder="1" applyProtection="1"/>
    <xf numFmtId="0" fontId="6" fillId="4" borderId="0" xfId="1" applyFont="1" applyFill="1" applyAlignment="1" applyProtection="1">
      <alignment horizontal="right" vertical="top"/>
    </xf>
    <xf numFmtId="0" fontId="6" fillId="4" borderId="0" xfId="1" applyFont="1" applyFill="1" applyAlignment="1" applyProtection="1">
      <alignment horizontal="center" vertical="top"/>
    </xf>
    <xf numFmtId="0" fontId="6" fillId="4" borderId="6" xfId="1" applyFont="1" applyFill="1" applyBorder="1" applyAlignment="1" applyProtection="1">
      <alignment horizontal="center" vertical="top"/>
    </xf>
    <xf numFmtId="49" fontId="6" fillId="4" borderId="0" xfId="1" applyNumberFormat="1" applyFont="1" applyFill="1" applyAlignment="1" applyProtection="1">
      <alignment horizontal="center" vertical="top"/>
    </xf>
    <xf numFmtId="0" fontId="6" fillId="4" borderId="0" xfId="1" applyFont="1" applyFill="1" applyBorder="1" applyAlignment="1" applyProtection="1">
      <alignment horizontal="center" vertical="top"/>
    </xf>
    <xf numFmtId="0" fontId="6" fillId="4" borderId="0" xfId="1" applyFont="1" applyFill="1" applyAlignment="1" applyProtection="1">
      <alignment horizontal="left" vertical="top"/>
    </xf>
    <xf numFmtId="0" fontId="2" fillId="0" borderId="0" xfId="1" applyFont="1"/>
    <xf numFmtId="0" fontId="12" fillId="4" borderId="0" xfId="1" applyFont="1" applyFill="1" applyBorder="1" applyProtection="1"/>
    <xf numFmtId="0" fontId="2" fillId="0" borderId="0" xfId="1" applyFont="1" applyProtection="1"/>
    <xf numFmtId="0" fontId="2" fillId="0" borderId="0" xfId="1" applyFont="1" applyAlignment="1" applyProtection="1">
      <alignment vertical="top"/>
    </xf>
    <xf numFmtId="0" fontId="2" fillId="0" borderId="0" xfId="1" applyFont="1" applyAlignment="1">
      <alignment vertical="top"/>
    </xf>
    <xf numFmtId="0" fontId="1" fillId="0" borderId="0" xfId="1" applyBorder="1" applyAlignment="1" applyProtection="1"/>
    <xf numFmtId="0" fontId="7" fillId="4" borderId="0" xfId="1" applyFont="1" applyFill="1" applyBorder="1" applyAlignment="1" applyProtection="1">
      <alignment horizontal="center"/>
    </xf>
    <xf numFmtId="0" fontId="7" fillId="0" borderId="0" xfId="1" applyFont="1" applyBorder="1" applyAlignment="1" applyProtection="1"/>
    <xf numFmtId="0" fontId="7" fillId="4" borderId="0" xfId="1" applyFont="1" applyFill="1" applyBorder="1" applyAlignment="1" applyProtection="1"/>
    <xf numFmtId="0" fontId="1" fillId="0" borderId="0" xfId="1" applyFont="1" applyBorder="1" applyAlignment="1" applyProtection="1">
      <alignment horizontal="center"/>
    </xf>
    <xf numFmtId="0" fontId="6" fillId="0" borderId="0" xfId="1" applyFont="1" applyAlignment="1">
      <alignment horizontal="center"/>
    </xf>
    <xf numFmtId="0" fontId="6" fillId="11" borderId="0" xfId="1" applyFont="1" applyFill="1" applyAlignment="1" applyProtection="1">
      <alignment horizontal="center" vertical="center"/>
    </xf>
    <xf numFmtId="0" fontId="6" fillId="0" borderId="0" xfId="1" applyFont="1" applyAlignment="1">
      <alignment horizontal="center" vertical="center"/>
    </xf>
    <xf numFmtId="0" fontId="1" fillId="0" borderId="0" xfId="1" applyAlignment="1" applyProtection="1"/>
    <xf numFmtId="0" fontId="6" fillId="4" borderId="0" xfId="1" applyFont="1" applyFill="1" applyAlignment="1" applyProtection="1">
      <alignment horizontal="center"/>
    </xf>
    <xf numFmtId="0" fontId="6" fillId="0" borderId="0" xfId="1" applyFont="1" applyAlignment="1" applyProtection="1"/>
    <xf numFmtId="0" fontId="6" fillId="0" borderId="0" xfId="1" applyFont="1" applyAlignment="1" applyProtection="1">
      <alignment horizontal="center"/>
    </xf>
    <xf numFmtId="0" fontId="6" fillId="4" borderId="0" xfId="1" applyFont="1" applyFill="1" applyAlignment="1" applyProtection="1">
      <alignment horizontal="left"/>
    </xf>
    <xf numFmtId="0" fontId="6" fillId="4" borderId="0" xfId="1" applyFont="1" applyFill="1" applyBorder="1" applyAlignment="1" applyProtection="1">
      <alignment horizontal="center"/>
    </xf>
    <xf numFmtId="0" fontId="6" fillId="0" borderId="0" xfId="1" applyFont="1" applyAlignment="1" applyProtection="1">
      <alignment horizontal="center"/>
      <protection locked="0"/>
    </xf>
    <xf numFmtId="0" fontId="1" fillId="0" borderId="0" xfId="1" applyAlignment="1"/>
    <xf numFmtId="0" fontId="6" fillId="0" borderId="0" xfId="1" applyFont="1" applyAlignment="1" applyProtection="1">
      <alignment vertical="top"/>
    </xf>
    <xf numFmtId="0" fontId="6" fillId="0" borderId="0" xfId="1" applyFont="1" applyAlignment="1" applyProtection="1">
      <alignment horizontal="center" vertical="top"/>
    </xf>
    <xf numFmtId="166" fontId="6" fillId="0" borderId="0" xfId="1" applyNumberFormat="1" applyFont="1" applyAlignment="1" applyProtection="1">
      <alignment horizontal="center" vertical="top"/>
    </xf>
    <xf numFmtId="0" fontId="6" fillId="4" borderId="0" xfId="1" applyFont="1" applyFill="1" applyBorder="1" applyAlignment="1" applyProtection="1">
      <alignment horizontal="center" vertical="top"/>
      <protection locked="0"/>
    </xf>
    <xf numFmtId="0" fontId="6" fillId="0" borderId="0" xfId="1" applyFont="1" applyAlignment="1">
      <alignment horizontal="center" vertical="top"/>
    </xf>
    <xf numFmtId="0" fontId="1" fillId="0" borderId="0" xfId="1" applyAlignment="1" applyProtection="1">
      <alignment horizontal="center" vertical="center"/>
    </xf>
    <xf numFmtId="0" fontId="1" fillId="0" borderId="0" xfId="1" applyBorder="1" applyAlignment="1" applyProtection="1">
      <alignment horizontal="center" vertical="center"/>
    </xf>
    <xf numFmtId="2" fontId="6" fillId="0" borderId="0" xfId="1" applyNumberFormat="1" applyFont="1" applyFill="1" applyBorder="1" applyAlignment="1" applyProtection="1">
      <alignment horizontal="center" vertical="center"/>
    </xf>
    <xf numFmtId="0" fontId="7" fillId="4" borderId="0" xfId="1" applyFont="1" applyFill="1" applyBorder="1" applyAlignment="1" applyProtection="1">
      <alignment horizontal="center" vertical="center"/>
    </xf>
    <xf numFmtId="0" fontId="1" fillId="0" borderId="0" xfId="1" applyAlignment="1">
      <alignment horizontal="center" vertical="center"/>
    </xf>
    <xf numFmtId="0" fontId="6" fillId="4" borderId="0" xfId="1" applyFont="1" applyFill="1" applyAlignment="1" applyProtection="1">
      <alignment horizontal="center" vertical="center"/>
    </xf>
    <xf numFmtId="49" fontId="6" fillId="4" borderId="0" xfId="1" applyNumberFormat="1" applyFont="1" applyFill="1" applyAlignment="1" applyProtection="1">
      <alignment horizontal="center" vertical="center"/>
    </xf>
    <xf numFmtId="0" fontId="6" fillId="0" borderId="0" xfId="1" applyFont="1" applyProtection="1"/>
    <xf numFmtId="0" fontId="6" fillId="4" borderId="0" xfId="1" applyFont="1" applyFill="1" applyBorder="1" applyAlignment="1" applyProtection="1">
      <alignment horizontal="center" vertical="center"/>
    </xf>
    <xf numFmtId="0" fontId="6" fillId="11" borderId="0" xfId="1" applyFont="1" applyFill="1" applyBorder="1" applyAlignment="1" applyProtection="1">
      <alignment horizontal="center" vertical="center"/>
    </xf>
    <xf numFmtId="1" fontId="6" fillId="0" borderId="0" xfId="1" applyNumberFormat="1" applyFont="1" applyAlignment="1">
      <alignment horizontal="center" vertical="center"/>
    </xf>
    <xf numFmtId="0" fontId="19" fillId="6" borderId="14" xfId="5" applyFont="1" applyFill="1" applyBorder="1" applyAlignment="1" applyProtection="1">
      <alignment horizontal="center" vertical="center"/>
    </xf>
    <xf numFmtId="0" fontId="7" fillId="4" borderId="12" xfId="1" applyFont="1" applyFill="1" applyBorder="1" applyProtection="1"/>
    <xf numFmtId="0" fontId="7" fillId="4" borderId="12" xfId="1" applyFont="1" applyFill="1" applyBorder="1" applyAlignment="1" applyProtection="1">
      <alignment vertical="center" shrinkToFit="1"/>
    </xf>
    <xf numFmtId="49" fontId="7" fillId="4" borderId="0" xfId="1" applyNumberFormat="1" applyFont="1" applyFill="1" applyBorder="1" applyAlignment="1" applyProtection="1"/>
    <xf numFmtId="0" fontId="1" fillId="0" borderId="0" xfId="1" applyFont="1" applyBorder="1" applyAlignment="1" applyProtection="1"/>
    <xf numFmtId="0" fontId="2" fillId="0" borderId="0" xfId="1" applyFont="1" applyBorder="1" applyAlignment="1" applyProtection="1">
      <alignment vertical="top"/>
    </xf>
    <xf numFmtId="0" fontId="25" fillId="0" borderId="0" xfId="1" applyFont="1" applyBorder="1" applyAlignment="1" applyProtection="1">
      <alignment horizontal="center" vertical="center"/>
    </xf>
    <xf numFmtId="0" fontId="6" fillId="4" borderId="0" xfId="1" applyFont="1" applyFill="1" applyAlignment="1" applyProtection="1">
      <alignment horizontal="left" vertical="center"/>
    </xf>
    <xf numFmtId="0" fontId="9" fillId="5" borderId="14" xfId="5" applyFont="1" applyFill="1" applyBorder="1" applyAlignment="1">
      <alignment horizontal="center" vertical="center"/>
    </xf>
    <xf numFmtId="0" fontId="9" fillId="2" borderId="14" xfId="5" applyFont="1" applyFill="1" applyBorder="1" applyAlignment="1">
      <alignment horizontal="center" vertical="center"/>
    </xf>
    <xf numFmtId="0" fontId="25" fillId="0" borderId="49" xfId="1" applyFont="1" applyBorder="1" applyAlignment="1" applyProtection="1">
      <alignment horizontal="center" vertical="center"/>
    </xf>
    <xf numFmtId="0" fontId="25" fillId="0" borderId="50" xfId="1" applyFont="1" applyBorder="1" applyProtection="1"/>
    <xf numFmtId="0" fontId="25" fillId="0" borderId="0" xfId="1" applyFont="1" applyProtection="1"/>
    <xf numFmtId="168" fontId="23" fillId="9" borderId="50" xfId="1" applyNumberFormat="1" applyFont="1" applyFill="1" applyBorder="1" applyAlignment="1" applyProtection="1">
      <alignment horizontal="center" vertical="center"/>
    </xf>
    <xf numFmtId="0" fontId="6" fillId="12" borderId="0" xfId="1" applyFont="1" applyFill="1" applyAlignment="1" applyProtection="1">
      <alignment horizontal="left" vertical="center"/>
    </xf>
    <xf numFmtId="0" fontId="6" fillId="11" borderId="0" xfId="1" applyFont="1" applyFill="1" applyAlignment="1">
      <alignment horizontal="center" vertical="center"/>
    </xf>
    <xf numFmtId="0" fontId="9" fillId="5" borderId="36" xfId="9" applyFont="1" applyFill="1" applyBorder="1" applyAlignment="1">
      <alignment horizontal="center" vertical="center"/>
    </xf>
    <xf numFmtId="0" fontId="9" fillId="2" borderId="36" xfId="9" applyFont="1" applyFill="1" applyBorder="1" applyAlignment="1">
      <alignment horizontal="center" vertical="center"/>
    </xf>
    <xf numFmtId="0" fontId="9" fillId="5" borderId="14" xfId="9" applyFont="1" applyFill="1" applyBorder="1" applyAlignment="1">
      <alignment horizontal="center" vertical="center"/>
    </xf>
    <xf numFmtId="0" fontId="40" fillId="6" borderId="3" xfId="0" applyFont="1" applyFill="1" applyBorder="1" applyAlignment="1" applyProtection="1">
      <alignment horizontal="center" vertical="center"/>
    </xf>
    <xf numFmtId="0" fontId="10" fillId="2" borderId="23" xfId="1" applyFont="1" applyFill="1" applyBorder="1" applyAlignment="1" applyProtection="1">
      <alignment horizontal="center" vertical="center" shrinkToFit="1"/>
    </xf>
    <xf numFmtId="168" fontId="26" fillId="2" borderId="49" xfId="1" applyNumberFormat="1" applyFont="1" applyFill="1" applyBorder="1" applyAlignment="1" applyProtection="1">
      <alignment horizontal="center" vertical="center"/>
    </xf>
    <xf numFmtId="0" fontId="6" fillId="15" borderId="0" xfId="1" applyFont="1" applyFill="1" applyAlignment="1" applyProtection="1">
      <alignment horizontal="left" vertical="center"/>
    </xf>
    <xf numFmtId="0" fontId="6" fillId="15" borderId="0" xfId="1" applyFont="1" applyFill="1" applyAlignment="1" applyProtection="1">
      <alignment horizontal="center" vertical="center"/>
    </xf>
    <xf numFmtId="2" fontId="6" fillId="15" borderId="0" xfId="1" applyNumberFormat="1" applyFont="1" applyFill="1" applyAlignment="1" applyProtection="1">
      <alignment horizontal="center" vertical="center"/>
    </xf>
    <xf numFmtId="0" fontId="6" fillId="15" borderId="0" xfId="1" applyFont="1" applyFill="1" applyAlignment="1">
      <alignment horizontal="center" vertical="center"/>
    </xf>
    <xf numFmtId="2" fontId="6" fillId="11" borderId="0" xfId="1" applyNumberFormat="1" applyFont="1" applyFill="1" applyAlignment="1" applyProtection="1">
      <alignment horizontal="center" vertical="center"/>
    </xf>
    <xf numFmtId="0" fontId="6" fillId="13" borderId="0" xfId="1" applyFont="1" applyFill="1" applyAlignment="1" applyProtection="1">
      <alignment horizontal="left" vertical="center"/>
    </xf>
    <xf numFmtId="2" fontId="30" fillId="11" borderId="0" xfId="1" applyNumberFormat="1" applyFont="1" applyFill="1" applyAlignment="1" applyProtection="1">
      <alignment horizontal="center" vertical="center"/>
    </xf>
    <xf numFmtId="168" fontId="19" fillId="2" borderId="57" xfId="5" applyNumberFormat="1" applyFont="1" applyFill="1" applyBorder="1" applyAlignment="1" applyProtection="1">
      <alignment horizontal="center" vertical="center"/>
      <protection locked="0"/>
    </xf>
    <xf numFmtId="168" fontId="19" fillId="2" borderId="54" xfId="5" applyNumberFormat="1" applyFont="1" applyFill="1" applyBorder="1" applyAlignment="1" applyProtection="1">
      <alignment horizontal="center" vertical="center"/>
      <protection locked="0"/>
    </xf>
    <xf numFmtId="168" fontId="9" fillId="2" borderId="54" xfId="5" applyNumberFormat="1" applyFont="1" applyFill="1" applyBorder="1" applyAlignment="1" applyProtection="1">
      <alignment horizontal="center" vertical="center"/>
      <protection locked="0"/>
    </xf>
    <xf numFmtId="168" fontId="9" fillId="2" borderId="55" xfId="5" applyNumberFormat="1" applyFont="1" applyFill="1" applyBorder="1" applyAlignment="1" applyProtection="1">
      <alignment horizontal="center" vertical="center"/>
      <protection locked="0"/>
    </xf>
    <xf numFmtId="0" fontId="9" fillId="2" borderId="36" xfId="5" applyFont="1" applyFill="1" applyBorder="1" applyAlignment="1">
      <alignment horizontal="center" vertical="center"/>
    </xf>
    <xf numFmtId="0" fontId="9" fillId="5" borderId="36" xfId="5" applyFont="1" applyFill="1" applyBorder="1" applyAlignment="1">
      <alignment horizontal="center" vertical="center"/>
    </xf>
    <xf numFmtId="2" fontId="6" fillId="0" borderId="0" xfId="1" applyNumberFormat="1" applyFont="1" applyAlignment="1">
      <alignment horizontal="center" vertical="center"/>
    </xf>
    <xf numFmtId="165" fontId="6" fillId="2" borderId="30" xfId="0" applyNumberFormat="1" applyFont="1" applyFill="1" applyBorder="1" applyAlignment="1" applyProtection="1">
      <alignment horizontal="center" vertical="center"/>
    </xf>
    <xf numFmtId="0" fontId="6" fillId="2" borderId="48" xfId="1" applyFont="1" applyFill="1" applyBorder="1" applyAlignment="1" applyProtection="1">
      <alignment horizontal="left" vertical="center"/>
    </xf>
    <xf numFmtId="165" fontId="6" fillId="2" borderId="58" xfId="0" applyNumberFormat="1" applyFont="1" applyFill="1" applyBorder="1" applyAlignment="1" applyProtection="1">
      <alignment horizontal="center" vertical="center"/>
    </xf>
    <xf numFmtId="0" fontId="6" fillId="2" borderId="18" xfId="1" applyFont="1" applyFill="1" applyBorder="1" applyAlignment="1" applyProtection="1">
      <alignment horizontal="left" vertical="center"/>
    </xf>
    <xf numFmtId="0" fontId="25" fillId="2" borderId="33" xfId="1" applyFont="1" applyFill="1" applyBorder="1" applyAlignment="1" applyProtection="1">
      <alignment horizontal="center" vertical="center"/>
    </xf>
    <xf numFmtId="0" fontId="25" fillId="2" borderId="29" xfId="0" applyFont="1" applyFill="1" applyBorder="1" applyAlignment="1" applyProtection="1">
      <alignment horizontal="center" vertical="center"/>
    </xf>
    <xf numFmtId="165" fontId="6" fillId="2" borderId="43" xfId="0" applyNumberFormat="1" applyFont="1" applyFill="1" applyBorder="1" applyAlignment="1" applyProtection="1">
      <alignment horizontal="center" vertical="center"/>
    </xf>
    <xf numFmtId="0" fontId="6" fillId="2" borderId="45" xfId="1" applyFont="1" applyFill="1" applyBorder="1" applyAlignment="1" applyProtection="1">
      <alignment horizontal="left" vertical="center"/>
    </xf>
    <xf numFmtId="0" fontId="10" fillId="10" borderId="24" xfId="1" applyFont="1" applyFill="1" applyBorder="1" applyAlignment="1" applyProtection="1">
      <alignment horizontal="center" vertical="center" shrinkToFit="1"/>
    </xf>
    <xf numFmtId="0" fontId="10" fillId="10" borderId="23" xfId="1" applyFont="1" applyFill="1" applyBorder="1" applyAlignment="1" applyProtection="1">
      <alignment horizontal="center" vertical="center" shrinkToFit="1"/>
    </xf>
    <xf numFmtId="0" fontId="6" fillId="0" borderId="0" xfId="1" applyFont="1" applyAlignment="1" applyProtection="1">
      <alignment horizontal="center" vertical="center"/>
      <protection locked="0"/>
    </xf>
    <xf numFmtId="0" fontId="1" fillId="0" borderId="0" xfId="1" applyAlignment="1" applyProtection="1">
      <alignment horizontal="center" vertical="center"/>
      <protection locked="0"/>
    </xf>
    <xf numFmtId="0" fontId="1" fillId="0" borderId="0" xfId="1" applyBorder="1" applyAlignment="1" applyProtection="1">
      <alignment horizontal="center" vertical="center"/>
      <protection locked="0"/>
    </xf>
    <xf numFmtId="0" fontId="39" fillId="0" borderId="3" xfId="0" applyFont="1" applyBorder="1" applyAlignment="1" applyProtection="1">
      <alignment horizontal="center" vertical="center" wrapText="1"/>
    </xf>
    <xf numFmtId="0" fontId="39" fillId="19" borderId="3" xfId="0" applyFont="1" applyFill="1" applyBorder="1" applyAlignment="1" applyProtection="1">
      <alignment horizontal="center" vertical="center" wrapText="1"/>
    </xf>
    <xf numFmtId="0" fontId="39" fillId="12" borderId="3" xfId="0" applyFont="1" applyFill="1" applyBorder="1" applyAlignment="1" applyProtection="1">
      <alignment horizontal="center" vertical="center" wrapText="1"/>
    </xf>
    <xf numFmtId="0" fontId="39" fillId="10" borderId="3" xfId="0" applyFont="1" applyFill="1" applyBorder="1" applyAlignment="1" applyProtection="1">
      <alignment horizontal="center" vertical="center" wrapText="1"/>
    </xf>
    <xf numFmtId="0" fontId="4" fillId="2" borderId="38" xfId="1" applyFont="1" applyFill="1" applyBorder="1" applyAlignment="1" applyProtection="1">
      <alignment vertical="center"/>
    </xf>
    <xf numFmtId="0" fontId="35" fillId="10" borderId="17" xfId="1" applyFont="1" applyFill="1" applyBorder="1" applyAlignment="1" applyProtection="1">
      <alignment horizontal="left" vertical="center"/>
    </xf>
    <xf numFmtId="0" fontId="24" fillId="2" borderId="34" xfId="1" applyFont="1" applyFill="1" applyBorder="1" applyAlignment="1" applyProtection="1">
      <alignment horizontal="center" vertical="center"/>
    </xf>
    <xf numFmtId="0" fontId="34" fillId="0" borderId="0" xfId="1" applyFont="1" applyAlignment="1">
      <alignment horizontal="center"/>
    </xf>
    <xf numFmtId="0" fontId="32" fillId="0" borderId="12" xfId="0" applyFont="1" applyBorder="1" applyAlignment="1" applyProtection="1">
      <alignment vertical="center"/>
    </xf>
    <xf numFmtId="0" fontId="0" fillId="2" borderId="37" xfId="0" applyFill="1" applyBorder="1" applyAlignment="1" applyProtection="1"/>
    <xf numFmtId="0" fontId="6" fillId="4" borderId="0" xfId="1" applyFont="1" applyFill="1" applyBorder="1" applyAlignment="1" applyProtection="1">
      <alignment horizontal="center"/>
      <protection locked="0"/>
    </xf>
    <xf numFmtId="0" fontId="6" fillId="4" borderId="0" xfId="1" applyFont="1" applyFill="1" applyBorder="1" applyAlignment="1" applyProtection="1">
      <alignment horizontal="right"/>
      <protection locked="0"/>
    </xf>
    <xf numFmtId="0" fontId="2" fillId="0" borderId="0" xfId="1" applyFont="1" applyBorder="1" applyAlignment="1" applyProtection="1">
      <alignment horizontal="center"/>
    </xf>
    <xf numFmtId="0" fontId="34" fillId="0" borderId="0" xfId="1" applyFont="1" applyAlignment="1">
      <alignment horizontal="center" vertical="center"/>
    </xf>
    <xf numFmtId="1" fontId="9" fillId="20" borderId="40" xfId="1" applyNumberFormat="1" applyFont="1" applyFill="1" applyBorder="1" applyAlignment="1" applyProtection="1">
      <alignment horizontal="center" vertical="center"/>
    </xf>
    <xf numFmtId="1" fontId="9" fillId="21" borderId="40" xfId="1" applyNumberFormat="1" applyFont="1" applyFill="1" applyBorder="1" applyAlignment="1" applyProtection="1">
      <alignment horizontal="center" vertical="center"/>
    </xf>
    <xf numFmtId="0" fontId="36" fillId="10" borderId="16" xfId="0" applyFont="1" applyFill="1" applyBorder="1" applyAlignment="1" applyProtection="1">
      <alignment horizontal="left" vertical="center"/>
    </xf>
    <xf numFmtId="0" fontId="6" fillId="4" borderId="0" xfId="1" applyFont="1" applyFill="1" applyBorder="1" applyAlignment="1" applyProtection="1">
      <alignment horizontal="right" vertical="top"/>
    </xf>
    <xf numFmtId="0" fontId="36" fillId="10" borderId="12" xfId="0" applyFont="1" applyFill="1" applyBorder="1" applyAlignment="1" applyProtection="1">
      <alignment horizontal="left" vertical="center"/>
    </xf>
    <xf numFmtId="0" fontId="36" fillId="10" borderId="0" xfId="0" applyFont="1" applyFill="1" applyAlignment="1" applyProtection="1">
      <alignment horizontal="left" vertical="center"/>
    </xf>
    <xf numFmtId="0" fontId="36" fillId="10" borderId="4" xfId="0" applyFont="1" applyFill="1" applyBorder="1" applyAlignment="1" applyProtection="1">
      <alignment horizontal="left" vertical="center"/>
    </xf>
    <xf numFmtId="0" fontId="36" fillId="10" borderId="6" xfId="0" applyFont="1" applyFill="1" applyBorder="1" applyAlignment="1" applyProtection="1">
      <alignment horizontal="left" vertical="center"/>
    </xf>
    <xf numFmtId="1" fontId="9" fillId="22" borderId="40" xfId="1" applyNumberFormat="1" applyFont="1" applyFill="1" applyBorder="1" applyAlignment="1" applyProtection="1">
      <alignment horizontal="center" vertical="center"/>
    </xf>
    <xf numFmtId="1" fontId="9" fillId="23" borderId="40" xfId="1" applyNumberFormat="1" applyFont="1" applyFill="1" applyBorder="1" applyAlignment="1" applyProtection="1">
      <alignment horizontal="center" vertical="center"/>
    </xf>
    <xf numFmtId="0" fontId="48" fillId="2" borderId="45" xfId="1" applyFont="1" applyFill="1" applyBorder="1" applyAlignment="1" applyProtection="1">
      <alignment horizontal="center" vertical="center"/>
    </xf>
    <xf numFmtId="0" fontId="49" fillId="2" borderId="45" xfId="0" applyFont="1" applyFill="1" applyBorder="1" applyAlignment="1" applyProtection="1">
      <alignment horizontal="center" vertical="center"/>
    </xf>
    <xf numFmtId="0" fontId="48" fillId="2" borderId="12" xfId="1" applyFont="1" applyFill="1" applyBorder="1" applyAlignment="1" applyProtection="1">
      <alignment horizontal="center" vertical="center"/>
    </xf>
    <xf numFmtId="0" fontId="6" fillId="0" borderId="18" xfId="1" applyFont="1" applyBorder="1" applyProtection="1"/>
    <xf numFmtId="0" fontId="43" fillId="0" borderId="18" xfId="0" applyFont="1" applyBorder="1" applyAlignment="1" applyProtection="1">
      <alignment vertical="center"/>
    </xf>
    <xf numFmtId="0" fontId="44" fillId="2" borderId="12" xfId="1" applyFont="1" applyFill="1" applyBorder="1" applyAlignment="1" applyProtection="1">
      <alignment horizontal="center" vertical="center"/>
    </xf>
    <xf numFmtId="0" fontId="6" fillId="0" borderId="48" xfId="1" applyFont="1" applyBorder="1" applyProtection="1"/>
    <xf numFmtId="0" fontId="43" fillId="0" borderId="48" xfId="0" applyFont="1" applyBorder="1" applyAlignment="1" applyProtection="1">
      <alignment vertical="center"/>
    </xf>
    <xf numFmtId="0" fontId="45" fillId="2" borderId="12" xfId="1" applyFont="1" applyFill="1" applyBorder="1" applyAlignment="1" applyProtection="1">
      <alignment horizontal="center" vertical="center"/>
    </xf>
    <xf numFmtId="0" fontId="0" fillId="2" borderId="4" xfId="0" applyFont="1" applyFill="1" applyBorder="1" applyAlignment="1" applyProtection="1">
      <alignment vertical="center"/>
    </xf>
    <xf numFmtId="1" fontId="9" fillId="24" borderId="40" xfId="1" applyNumberFormat="1" applyFont="1" applyFill="1" applyBorder="1" applyAlignment="1" applyProtection="1">
      <alignment horizontal="center" vertical="center"/>
    </xf>
    <xf numFmtId="0" fontId="2" fillId="0" borderId="0" xfId="1" applyFont="1" applyAlignment="1" applyProtection="1"/>
    <xf numFmtId="0" fontId="6" fillId="11" borderId="0" xfId="1" applyFont="1" applyFill="1" applyAlignment="1" applyProtection="1">
      <alignment horizontal="left"/>
    </xf>
    <xf numFmtId="0" fontId="6" fillId="11" borderId="0" xfId="1" applyFont="1" applyFill="1" applyAlignment="1" applyProtection="1">
      <alignment horizontal="center"/>
    </xf>
    <xf numFmtId="0" fontId="6" fillId="11" borderId="0" xfId="1" applyFont="1" applyFill="1" applyAlignment="1">
      <alignment horizontal="center"/>
    </xf>
    <xf numFmtId="1" fontId="9" fillId="25" borderId="40" xfId="1" applyNumberFormat="1" applyFont="1" applyFill="1" applyBorder="1" applyAlignment="1" applyProtection="1">
      <alignment horizontal="center" vertical="center"/>
    </xf>
    <xf numFmtId="0" fontId="19" fillId="2" borderId="3" xfId="0" applyFont="1" applyFill="1" applyBorder="1" applyAlignment="1" applyProtection="1">
      <alignment horizontal="center" vertical="center" wrapText="1"/>
    </xf>
    <xf numFmtId="0" fontId="39" fillId="2" borderId="3" xfId="0" applyFont="1" applyFill="1" applyBorder="1" applyAlignment="1" applyProtection="1">
      <alignment horizontal="center" vertical="center" wrapText="1"/>
    </xf>
    <xf numFmtId="169" fontId="19" fillId="2" borderId="57" xfId="5" applyNumberFormat="1" applyFont="1" applyFill="1" applyBorder="1" applyAlignment="1" applyProtection="1">
      <alignment horizontal="center" vertical="center"/>
      <protection locked="0"/>
    </xf>
    <xf numFmtId="169" fontId="19" fillId="2" borderId="54" xfId="5" applyNumberFormat="1" applyFont="1" applyFill="1" applyBorder="1" applyAlignment="1" applyProtection="1">
      <alignment horizontal="center" vertical="center"/>
      <protection locked="0"/>
    </xf>
    <xf numFmtId="0" fontId="55" fillId="6" borderId="10" xfId="0" applyFont="1" applyFill="1" applyBorder="1" applyAlignment="1" applyProtection="1">
      <alignment horizontal="center" vertical="center"/>
    </xf>
    <xf numFmtId="169" fontId="19" fillId="2" borderId="55" xfId="5" applyNumberFormat="1" applyFont="1" applyFill="1" applyBorder="1" applyAlignment="1" applyProtection="1">
      <alignment horizontal="center" vertical="center"/>
      <protection locked="0"/>
    </xf>
    <xf numFmtId="0" fontId="1" fillId="0" borderId="41" xfId="1" applyBorder="1"/>
    <xf numFmtId="0" fontId="1" fillId="0" borderId="39" xfId="1" applyBorder="1"/>
    <xf numFmtId="0" fontId="1" fillId="0" borderId="9" xfId="1" applyBorder="1"/>
    <xf numFmtId="0" fontId="62" fillId="15" borderId="56" xfId="5" applyFont="1" applyFill="1" applyBorder="1" applyAlignment="1">
      <alignment horizontal="center" vertical="center"/>
    </xf>
    <xf numFmtId="0" fontId="62" fillId="15" borderId="14" xfId="5" applyFont="1" applyFill="1" applyBorder="1" applyAlignment="1">
      <alignment horizontal="center" vertical="center"/>
    </xf>
    <xf numFmtId="0" fontId="62" fillId="15" borderId="36" xfId="9" applyFont="1" applyFill="1" applyBorder="1" applyAlignment="1">
      <alignment horizontal="center" vertical="center"/>
    </xf>
    <xf numFmtId="0" fontId="6" fillId="0" borderId="0" xfId="1" applyFont="1" applyAlignment="1">
      <alignment horizontal="left" vertical="center"/>
    </xf>
    <xf numFmtId="0" fontId="6" fillId="0" borderId="0" xfId="1" applyFont="1" applyAlignment="1">
      <alignment horizontal="left"/>
    </xf>
    <xf numFmtId="49" fontId="6" fillId="0" borderId="0" xfId="1" applyNumberFormat="1" applyFont="1" applyAlignment="1">
      <alignment horizontal="left" vertical="center"/>
    </xf>
    <xf numFmtId="49" fontId="6" fillId="0" borderId="0" xfId="1" quotePrefix="1" applyNumberFormat="1" applyFont="1" applyAlignment="1">
      <alignment horizontal="left"/>
    </xf>
    <xf numFmtId="49" fontId="6" fillId="0" borderId="0" xfId="1" applyNumberFormat="1" applyFont="1" applyAlignment="1">
      <alignment horizontal="left"/>
    </xf>
    <xf numFmtId="0" fontId="6" fillId="0" borderId="0" xfId="1" quotePrefix="1" applyFont="1" applyAlignment="1">
      <alignment horizontal="left" vertical="center"/>
    </xf>
    <xf numFmtId="49" fontId="6" fillId="0" borderId="0" xfId="1" quotePrefix="1" applyNumberFormat="1" applyFont="1" applyAlignment="1">
      <alignment horizontal="left" vertical="center"/>
    </xf>
    <xf numFmtId="0" fontId="46" fillId="18" borderId="17" xfId="1" applyFont="1" applyFill="1" applyBorder="1" applyAlignment="1" applyProtection="1">
      <alignment vertical="center"/>
    </xf>
    <xf numFmtId="0" fontId="47" fillId="10" borderId="17" xfId="1" applyNumberFormat="1" applyFont="1" applyFill="1" applyBorder="1" applyAlignment="1" applyProtection="1">
      <alignment vertical="center"/>
    </xf>
    <xf numFmtId="49" fontId="6" fillId="0" borderId="73" xfId="1" applyNumberFormat="1" applyFont="1" applyBorder="1" applyAlignment="1">
      <alignment horizontal="center" vertical="center"/>
    </xf>
    <xf numFmtId="171" fontId="20" fillId="2" borderId="68" xfId="1" applyNumberFormat="1" applyFont="1" applyFill="1" applyBorder="1" applyAlignment="1" applyProtection="1">
      <alignment horizontal="center" vertical="center"/>
    </xf>
    <xf numFmtId="171" fontId="63" fillId="2" borderId="69" xfId="0" applyNumberFormat="1" applyFont="1" applyFill="1" applyBorder="1" applyAlignment="1">
      <alignment horizontal="center" vertical="center"/>
    </xf>
    <xf numFmtId="171" fontId="63" fillId="2" borderId="71" xfId="0" applyNumberFormat="1" applyFont="1" applyFill="1" applyBorder="1" applyAlignment="1">
      <alignment horizontal="center" vertical="center"/>
    </xf>
    <xf numFmtId="171" fontId="63" fillId="2" borderId="72" xfId="0" applyNumberFormat="1" applyFont="1" applyFill="1" applyBorder="1" applyAlignment="1">
      <alignment horizontal="center" vertical="center"/>
    </xf>
    <xf numFmtId="164" fontId="2" fillId="2" borderId="0" xfId="1" applyNumberFormat="1"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vertical="center"/>
      <protection locked="0"/>
    </xf>
    <xf numFmtId="0" fontId="4" fillId="3" borderId="0" xfId="1" applyFont="1" applyFill="1" applyBorder="1" applyAlignment="1" applyProtection="1">
      <alignment horizontal="left" vertical="center"/>
    </xf>
    <xf numFmtId="0" fontId="3" fillId="2" borderId="0" xfId="0" applyFont="1" applyFill="1" applyBorder="1" applyAlignment="1" applyProtection="1">
      <alignment vertical="center"/>
    </xf>
    <xf numFmtId="0" fontId="4" fillId="2" borderId="0" xfId="1"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4" fillId="2" borderId="0" xfId="1" applyFont="1" applyFill="1" applyBorder="1" applyAlignment="1" applyProtection="1">
      <alignment horizontal="center" vertical="center"/>
      <protection locked="0"/>
    </xf>
    <xf numFmtId="0" fontId="5" fillId="2" borderId="0" xfId="1" applyFont="1" applyFill="1" applyBorder="1" applyAlignment="1" applyProtection="1">
      <alignment horizontal="left" vertical="center"/>
    </xf>
    <xf numFmtId="0" fontId="6" fillId="2" borderId="0" xfId="1" applyNumberFormat="1" applyFont="1" applyFill="1" applyBorder="1" applyAlignment="1" applyProtection="1">
      <alignment horizontal="center" vertical="center"/>
    </xf>
    <xf numFmtId="0" fontId="0" fillId="2" borderId="0" xfId="0" applyFill="1" applyBorder="1" applyAlignment="1" applyProtection="1">
      <alignment horizontal="center" vertical="center"/>
    </xf>
    <xf numFmtId="172" fontId="20" fillId="2" borderId="67" xfId="1" applyNumberFormat="1" applyFont="1" applyFill="1" applyBorder="1" applyAlignment="1" applyProtection="1">
      <alignment horizontal="center" vertical="center"/>
    </xf>
    <xf numFmtId="0" fontId="63" fillId="2" borderId="68" xfId="0" applyFont="1" applyFill="1" applyBorder="1" applyAlignment="1">
      <alignment horizontal="center" vertical="center"/>
    </xf>
    <xf numFmtId="0" fontId="63" fillId="2" borderId="70" xfId="0" applyFont="1" applyFill="1" applyBorder="1" applyAlignment="1">
      <alignment horizontal="center" vertical="center"/>
    </xf>
    <xf numFmtId="0" fontId="63" fillId="2" borderId="71" xfId="0" applyFont="1" applyFill="1" applyBorder="1" applyAlignment="1">
      <alignment horizontal="center" vertical="center"/>
    </xf>
    <xf numFmtId="0" fontId="6" fillId="2" borderId="0" xfId="1" applyFont="1" applyFill="1" applyBorder="1" applyAlignment="1" applyProtection="1">
      <alignment horizontal="center" vertical="center"/>
    </xf>
    <xf numFmtId="0" fontId="4" fillId="2" borderId="0" xfId="1" applyFont="1" applyFill="1" applyBorder="1" applyAlignment="1" applyProtection="1">
      <alignment horizontal="left" vertical="center"/>
    </xf>
    <xf numFmtId="0" fontId="27" fillId="2" borderId="17" xfId="1" applyFont="1" applyFill="1" applyBorder="1" applyAlignment="1" applyProtection="1">
      <alignment horizontal="center" vertical="center"/>
    </xf>
    <xf numFmtId="0" fontId="17" fillId="2" borderId="16" xfId="1" applyFont="1" applyFill="1" applyBorder="1" applyAlignment="1" applyProtection="1">
      <alignment horizontal="center" vertical="center"/>
    </xf>
    <xf numFmtId="0" fontId="17" fillId="2" borderId="15" xfId="1" applyFont="1" applyFill="1" applyBorder="1" applyAlignment="1" applyProtection="1"/>
    <xf numFmtId="0" fontId="17" fillId="2" borderId="12"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11" xfId="1" applyFont="1" applyFill="1" applyBorder="1" applyAlignment="1" applyProtection="1"/>
    <xf numFmtId="0" fontId="17" fillId="2" borderId="4" xfId="1" applyFont="1" applyFill="1" applyBorder="1" applyAlignment="1" applyProtection="1">
      <alignment horizontal="center" vertical="center"/>
    </xf>
    <xf numFmtId="0" fontId="17" fillId="2" borderId="6" xfId="1" applyFont="1" applyFill="1" applyBorder="1" applyAlignment="1" applyProtection="1">
      <alignment horizontal="center" vertical="center"/>
    </xf>
    <xf numFmtId="0" fontId="17" fillId="2" borderId="5" xfId="1" applyFont="1" applyFill="1" applyBorder="1" applyAlignment="1" applyProtection="1"/>
    <xf numFmtId="0" fontId="27" fillId="10" borderId="17" xfId="1" applyFont="1" applyFill="1" applyBorder="1" applyAlignment="1" applyProtection="1">
      <alignment horizontal="center" vertical="center"/>
    </xf>
    <xf numFmtId="0" fontId="17" fillId="10" borderId="16" xfId="1" applyFont="1" applyFill="1" applyBorder="1" applyAlignment="1" applyProtection="1">
      <alignment horizontal="center" vertical="center"/>
    </xf>
    <xf numFmtId="0" fontId="17" fillId="10" borderId="15" xfId="1" applyFont="1" applyFill="1" applyBorder="1" applyAlignment="1" applyProtection="1"/>
    <xf numFmtId="0" fontId="17" fillId="10" borderId="12" xfId="1" applyFont="1" applyFill="1" applyBorder="1" applyAlignment="1" applyProtection="1">
      <alignment horizontal="center" vertical="center"/>
    </xf>
    <xf numFmtId="0" fontId="17" fillId="10" borderId="0" xfId="1" applyFont="1" applyFill="1" applyBorder="1" applyAlignment="1" applyProtection="1">
      <alignment horizontal="center" vertical="center"/>
    </xf>
    <xf numFmtId="0" fontId="17" fillId="10" borderId="11" xfId="1" applyFont="1" applyFill="1" applyBorder="1" applyAlignment="1" applyProtection="1"/>
    <xf numFmtId="0" fontId="17" fillId="10" borderId="4"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17" fillId="10" borderId="5" xfId="1" applyFont="1" applyFill="1" applyBorder="1" applyAlignment="1" applyProtection="1"/>
    <xf numFmtId="0" fontId="1" fillId="2" borderId="0" xfId="1" applyFill="1" applyBorder="1" applyAlignment="1" applyProtection="1">
      <alignment vertical="center"/>
    </xf>
    <xf numFmtId="0" fontId="0" fillId="2" borderId="0" xfId="0" applyFill="1" applyBorder="1" applyAlignment="1" applyProtection="1">
      <alignment vertical="center"/>
    </xf>
    <xf numFmtId="1" fontId="9" fillId="16" borderId="14" xfId="1" applyNumberFormat="1" applyFont="1" applyFill="1" applyBorder="1" applyAlignment="1" applyProtection="1">
      <alignment horizontal="center" vertical="center"/>
    </xf>
    <xf numFmtId="1" fontId="9" fillId="16" borderId="3" xfId="1" applyNumberFormat="1" applyFont="1" applyFill="1" applyBorder="1" applyAlignment="1" applyProtection="1">
      <alignment horizontal="center" vertical="center"/>
    </xf>
    <xf numFmtId="1" fontId="33" fillId="0" borderId="12" xfId="1" applyNumberFormat="1" applyFont="1" applyFill="1" applyBorder="1" applyAlignment="1" applyProtection="1">
      <alignment horizontal="center" vertical="center"/>
    </xf>
    <xf numFmtId="0" fontId="40" fillId="0" borderId="12" xfId="0" applyFont="1" applyFill="1" applyBorder="1" applyAlignment="1" applyProtection="1"/>
    <xf numFmtId="0" fontId="37" fillId="2" borderId="27" xfId="1" applyNumberFormat="1" applyFont="1" applyFill="1" applyBorder="1" applyAlignment="1" applyProtection="1">
      <alignment horizontal="center" vertical="center"/>
    </xf>
    <xf numFmtId="0" fontId="37" fillId="2" borderId="26" xfId="1" applyNumberFormat="1" applyFont="1" applyFill="1" applyBorder="1" applyAlignment="1" applyProtection="1">
      <alignment horizontal="center" vertical="center"/>
    </xf>
    <xf numFmtId="0" fontId="37" fillId="2" borderId="25" xfId="1" applyNumberFormat="1" applyFont="1" applyFill="1" applyBorder="1" applyAlignment="1" applyProtection="1">
      <alignment horizontal="center" vertical="center"/>
    </xf>
    <xf numFmtId="0" fontId="27" fillId="10" borderId="22"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20" xfId="1" applyFont="1" applyFill="1" applyBorder="1" applyAlignment="1" applyProtection="1"/>
    <xf numFmtId="1" fontId="33" fillId="9" borderId="14" xfId="1" applyNumberFormat="1" applyFont="1" applyFill="1" applyBorder="1" applyAlignment="1" applyProtection="1">
      <alignment horizontal="center" vertical="center"/>
    </xf>
    <xf numFmtId="1" fontId="33" fillId="9" borderId="3" xfId="1" applyNumberFormat="1" applyFont="1" applyFill="1" applyBorder="1" applyAlignment="1" applyProtection="1">
      <alignment horizontal="center" vertical="center"/>
    </xf>
    <xf numFmtId="1" fontId="9" fillId="14" borderId="14" xfId="1" applyNumberFormat="1" applyFont="1" applyFill="1" applyBorder="1" applyAlignment="1" applyProtection="1">
      <alignment horizontal="center" vertical="center"/>
    </xf>
    <xf numFmtId="0" fontId="40" fillId="14" borderId="3" xfId="0" applyFont="1" applyFill="1" applyBorder="1" applyAlignment="1" applyProtection="1"/>
    <xf numFmtId="1" fontId="33" fillId="8" borderId="14" xfId="1" applyNumberFormat="1" applyFont="1" applyFill="1" applyBorder="1" applyAlignment="1" applyProtection="1">
      <alignment horizontal="center" vertical="center"/>
    </xf>
    <xf numFmtId="1" fontId="33" fillId="8" borderId="3" xfId="1" applyNumberFormat="1" applyFont="1" applyFill="1" applyBorder="1" applyAlignment="1" applyProtection="1">
      <alignment horizontal="center" vertical="center"/>
    </xf>
    <xf numFmtId="1" fontId="9" fillId="15" borderId="14" xfId="1" applyNumberFormat="1" applyFont="1" applyFill="1" applyBorder="1" applyAlignment="1" applyProtection="1">
      <alignment horizontal="center" vertical="center"/>
    </xf>
    <xf numFmtId="1" fontId="9" fillId="15" borderId="3" xfId="1" applyNumberFormat="1" applyFont="1" applyFill="1" applyBorder="1" applyAlignment="1" applyProtection="1">
      <alignment horizontal="center" vertical="center"/>
    </xf>
    <xf numFmtId="0" fontId="11" fillId="7" borderId="14" xfId="1" applyFont="1" applyFill="1" applyBorder="1" applyAlignment="1">
      <alignment horizontal="center" vertical="center"/>
    </xf>
    <xf numFmtId="0" fontId="28" fillId="0" borderId="3" xfId="0" applyFont="1" applyBorder="1" applyAlignment="1"/>
    <xf numFmtId="1" fontId="9" fillId="17" borderId="14" xfId="1" applyNumberFormat="1" applyFont="1" applyFill="1" applyBorder="1" applyAlignment="1" applyProtection="1">
      <alignment horizontal="center" vertical="center"/>
    </xf>
    <xf numFmtId="1" fontId="9" fillId="17" borderId="3" xfId="1" applyNumberFormat="1" applyFont="1" applyFill="1" applyBorder="1" applyAlignment="1" applyProtection="1">
      <alignment horizontal="center" vertical="center"/>
    </xf>
    <xf numFmtId="0" fontId="42" fillId="9" borderId="3" xfId="0" applyFont="1" applyFill="1" applyBorder="1" applyAlignment="1" applyProtection="1"/>
    <xf numFmtId="0" fontId="52" fillId="5" borderId="1" xfId="0" applyFont="1" applyFill="1" applyBorder="1" applyAlignment="1" applyProtection="1">
      <alignment horizontal="center" vertical="center"/>
    </xf>
    <xf numFmtId="0" fontId="0" fillId="0" borderId="13" xfId="0" applyBorder="1" applyAlignment="1">
      <alignment horizontal="center"/>
    </xf>
    <xf numFmtId="0" fontId="0" fillId="0" borderId="66" xfId="0" applyBorder="1" applyAlignment="1">
      <alignment horizontal="center"/>
    </xf>
    <xf numFmtId="170" fontId="20" fillId="18" borderId="30" xfId="1" applyNumberFormat="1" applyFont="1" applyFill="1" applyBorder="1" applyAlignment="1" applyProtection="1">
      <alignment horizontal="center" vertical="center"/>
    </xf>
    <xf numFmtId="0" fontId="0" fillId="0" borderId="29" xfId="0" applyBorder="1" applyAlignment="1" applyProtection="1">
      <alignment vertical="center"/>
    </xf>
    <xf numFmtId="170" fontId="18" fillId="10" borderId="30" xfId="1" applyNumberFormat="1" applyFont="1" applyFill="1" applyBorder="1" applyAlignment="1" applyProtection="1">
      <alignment horizontal="center" vertical="center"/>
    </xf>
    <xf numFmtId="170" fontId="18" fillId="10" borderId="30" xfId="1" applyNumberFormat="1" applyFont="1" applyFill="1" applyBorder="1" applyAlignment="1" applyProtection="1">
      <alignment horizontal="right" vertical="center"/>
    </xf>
    <xf numFmtId="0" fontId="0" fillId="0" borderId="29" xfId="0" applyBorder="1" applyAlignment="1" applyProtection="1"/>
    <xf numFmtId="49" fontId="51" fillId="2" borderId="30" xfId="1" applyNumberFormat="1" applyFont="1" applyFill="1" applyBorder="1" applyAlignment="1" applyProtection="1">
      <alignment horizontal="center" vertical="center"/>
    </xf>
    <xf numFmtId="0" fontId="0" fillId="2" borderId="48" xfId="0" applyFill="1" applyBorder="1" applyAlignment="1">
      <alignment horizontal="center"/>
    </xf>
    <xf numFmtId="0" fontId="0" fillId="2" borderId="62" xfId="0" applyFill="1" applyBorder="1" applyAlignment="1">
      <alignment horizontal="center"/>
    </xf>
    <xf numFmtId="0" fontId="3" fillId="2" borderId="51" xfId="0" applyFont="1" applyFill="1" applyBorder="1" applyAlignment="1">
      <alignment horizontal="center" vertical="center"/>
    </xf>
    <xf numFmtId="0" fontId="3" fillId="0" borderId="6" xfId="0" applyFont="1" applyBorder="1" applyAlignment="1">
      <alignment horizontal="center"/>
    </xf>
    <xf numFmtId="0" fontId="3" fillId="0" borderId="52" xfId="0" applyFont="1" applyBorder="1" applyAlignment="1">
      <alignment horizontal="center"/>
    </xf>
    <xf numFmtId="0" fontId="52" fillId="2" borderId="63" xfId="0" applyFont="1" applyFill="1" applyBorder="1" applyAlignment="1" applyProtection="1">
      <alignment horizontal="center" vertical="center"/>
    </xf>
    <xf numFmtId="0" fontId="0" fillId="2" borderId="29" xfId="0" applyFill="1" applyBorder="1" applyAlignment="1">
      <alignment horizontal="center"/>
    </xf>
    <xf numFmtId="168" fontId="20" fillId="18" borderId="32" xfId="1" applyNumberFormat="1" applyFont="1" applyFill="1" applyBorder="1" applyAlignment="1" applyProtection="1">
      <alignment horizontal="center" vertical="center"/>
    </xf>
    <xf numFmtId="0" fontId="0" fillId="0" borderId="31" xfId="0" applyBorder="1" applyAlignment="1" applyProtection="1">
      <alignment vertical="center"/>
    </xf>
    <xf numFmtId="168" fontId="18" fillId="10" borderId="32" xfId="1" applyNumberFormat="1" applyFont="1" applyFill="1" applyBorder="1" applyAlignment="1" applyProtection="1">
      <alignment horizontal="center" vertical="center"/>
    </xf>
    <xf numFmtId="168" fontId="18" fillId="10" borderId="32" xfId="1" applyNumberFormat="1" applyFont="1" applyFill="1" applyBorder="1" applyAlignment="1" applyProtection="1">
      <alignment horizontal="right" vertical="center"/>
    </xf>
    <xf numFmtId="0" fontId="0" fillId="0" borderId="31" xfId="0" applyBorder="1" applyAlignment="1" applyProtection="1"/>
    <xf numFmtId="49" fontId="51" fillId="2" borderId="41" xfId="1" applyNumberFormat="1" applyFont="1" applyFill="1" applyBorder="1" applyAlignment="1" applyProtection="1">
      <alignment horizontal="center" vertical="center"/>
    </xf>
    <xf numFmtId="0" fontId="0" fillId="2" borderId="39" xfId="0" applyFill="1" applyBorder="1" applyAlignment="1">
      <alignment horizontal="center"/>
    </xf>
    <xf numFmtId="0" fontId="0" fillId="2" borderId="9" xfId="0" applyFill="1" applyBorder="1" applyAlignment="1">
      <alignment horizontal="center"/>
    </xf>
    <xf numFmtId="0" fontId="3" fillId="2" borderId="7" xfId="0" applyFont="1" applyFill="1" applyBorder="1" applyAlignment="1">
      <alignment horizontal="center" vertical="center"/>
    </xf>
    <xf numFmtId="0" fontId="3" fillId="0" borderId="0" xfId="0" applyFont="1" applyBorder="1" applyAlignment="1">
      <alignment horizontal="center"/>
    </xf>
    <xf numFmtId="0" fontId="3" fillId="0" borderId="53" xfId="0" applyFont="1" applyBorder="1" applyAlignment="1">
      <alignment horizontal="center"/>
    </xf>
    <xf numFmtId="0" fontId="20" fillId="9" borderId="46" xfId="1" applyFont="1" applyFill="1" applyBorder="1" applyAlignment="1" applyProtection="1">
      <alignment horizontal="center" vertical="center"/>
    </xf>
    <xf numFmtId="0" fontId="0" fillId="0" borderId="47" xfId="0" applyBorder="1" applyAlignment="1" applyProtection="1"/>
    <xf numFmtId="0" fontId="4" fillId="2" borderId="43" xfId="1" applyNumberFormat="1" applyFont="1" applyFill="1" applyBorder="1" applyAlignment="1" applyProtection="1">
      <alignment horizontal="center" vertical="center"/>
      <protection locked="0"/>
    </xf>
    <xf numFmtId="0" fontId="0" fillId="0" borderId="44" xfId="0" applyNumberFormat="1" applyBorder="1" applyAlignment="1" applyProtection="1">
      <alignment vertical="center"/>
      <protection locked="0"/>
    </xf>
    <xf numFmtId="173" fontId="19" fillId="10" borderId="46" xfId="1" applyNumberFormat="1" applyFont="1" applyFill="1" applyBorder="1" applyAlignment="1" applyProtection="1">
      <alignment horizontal="right" vertical="center"/>
    </xf>
    <xf numFmtId="173" fontId="0" fillId="0" borderId="47" xfId="0" applyNumberFormat="1" applyBorder="1" applyAlignment="1" applyProtection="1"/>
    <xf numFmtId="0" fontId="52" fillId="5" borderId="8" xfId="0" applyFont="1" applyFill="1" applyBorder="1" applyAlignment="1" applyProtection="1">
      <alignment horizontal="center" vertical="center"/>
    </xf>
    <xf numFmtId="0" fontId="0" fillId="0" borderId="39" xfId="0" applyBorder="1" applyAlignment="1">
      <alignment horizontal="center"/>
    </xf>
    <xf numFmtId="0" fontId="0" fillId="0" borderId="42" xfId="0" applyBorder="1" applyAlignment="1">
      <alignment horizontal="center"/>
    </xf>
    <xf numFmtId="0" fontId="20" fillId="9" borderId="41" xfId="1" applyFont="1" applyFill="1" applyBorder="1" applyAlignment="1" applyProtection="1">
      <alignment horizontal="center" vertical="center"/>
    </xf>
    <xf numFmtId="0" fontId="0" fillId="0" borderId="42" xfId="0" applyBorder="1" applyAlignment="1" applyProtection="1"/>
    <xf numFmtId="168" fontId="19" fillId="10" borderId="41" xfId="1" applyNumberFormat="1" applyFont="1" applyFill="1" applyBorder="1" applyAlignment="1" applyProtection="1">
      <alignment horizontal="right" vertical="center"/>
    </xf>
    <xf numFmtId="49" fontId="51" fillId="15" borderId="64" xfId="1" applyNumberFormat="1" applyFont="1" applyFill="1" applyBorder="1" applyAlignment="1" applyProtection="1">
      <alignment horizontal="center" vertical="center"/>
    </xf>
    <xf numFmtId="0" fontId="0" fillId="15" borderId="13" xfId="0" applyFill="1" applyBorder="1" applyAlignment="1">
      <alignment horizontal="center"/>
    </xf>
    <xf numFmtId="0" fontId="0" fillId="15" borderId="2" xfId="0" applyFill="1" applyBorder="1" applyAlignment="1">
      <alignment horizontal="center"/>
    </xf>
    <xf numFmtId="49" fontId="51" fillId="15" borderId="41" xfId="1" applyNumberFormat="1" applyFont="1" applyFill="1" applyBorder="1" applyAlignment="1" applyProtection="1">
      <alignment horizontal="center" vertical="center"/>
    </xf>
    <xf numFmtId="0" fontId="0" fillId="15" borderId="39" xfId="0" applyFill="1" applyBorder="1" applyAlignment="1">
      <alignment horizontal="center"/>
    </xf>
    <xf numFmtId="0" fontId="0" fillId="15" borderId="9" xfId="0" applyFill="1" applyBorder="1" applyAlignment="1">
      <alignment horizontal="center"/>
    </xf>
    <xf numFmtId="0" fontId="52" fillId="5" borderId="19" xfId="0" applyFont="1" applyFill="1" applyBorder="1" applyAlignment="1" applyProtection="1">
      <alignment horizontal="center" vertical="center"/>
    </xf>
    <xf numFmtId="0" fontId="0" fillId="0" borderId="18" xfId="0" applyBorder="1" applyAlignment="1">
      <alignment horizontal="center"/>
    </xf>
    <xf numFmtId="0" fontId="0" fillId="0" borderId="65" xfId="0" applyBorder="1" applyAlignment="1">
      <alignment horizontal="center"/>
    </xf>
    <xf numFmtId="0" fontId="3" fillId="2" borderId="59" xfId="0" applyFont="1" applyFill="1" applyBorder="1" applyAlignment="1">
      <alignment horizontal="center" vertical="center"/>
    </xf>
    <xf numFmtId="0" fontId="3" fillId="0" borderId="16" xfId="0" applyFont="1" applyBorder="1" applyAlignment="1">
      <alignment horizontal="center"/>
    </xf>
    <xf numFmtId="0" fontId="3" fillId="0" borderId="60" xfId="0" applyFont="1" applyBorder="1" applyAlignment="1">
      <alignment horizontal="center"/>
    </xf>
    <xf numFmtId="0" fontId="58" fillId="2" borderId="59" xfId="0" applyFont="1" applyFill="1" applyBorder="1" applyAlignment="1" applyProtection="1">
      <alignment horizontal="center" vertical="center"/>
    </xf>
    <xf numFmtId="0" fontId="21" fillId="0" borderId="16" xfId="0" applyFont="1" applyBorder="1" applyAlignment="1">
      <alignment horizontal="center"/>
    </xf>
    <xf numFmtId="0" fontId="21" fillId="0" borderId="36" xfId="0" applyFont="1" applyBorder="1" applyAlignment="1">
      <alignment horizontal="center"/>
    </xf>
    <xf numFmtId="0" fontId="20" fillId="9" borderId="43" xfId="1" applyFont="1" applyFill="1" applyBorder="1" applyAlignment="1" applyProtection="1">
      <alignment horizontal="center" vertical="center"/>
    </xf>
    <xf numFmtId="0" fontId="0" fillId="0" borderId="44" xfId="0" applyBorder="1" applyAlignment="1" applyProtection="1"/>
    <xf numFmtId="168" fontId="19" fillId="10" borderId="43" xfId="1" applyNumberFormat="1" applyFont="1" applyFill="1" applyBorder="1" applyAlignment="1" applyProtection="1">
      <alignment horizontal="right" vertical="center"/>
    </xf>
    <xf numFmtId="0" fontId="40" fillId="0" borderId="19" xfId="0" applyFont="1" applyBorder="1" applyAlignment="1">
      <alignment horizontal="center"/>
    </xf>
    <xf numFmtId="0" fontId="40" fillId="0" borderId="18" xfId="0" applyFont="1" applyBorder="1" applyAlignment="1">
      <alignment horizontal="center"/>
    </xf>
    <xf numFmtId="0" fontId="40" fillId="0" borderId="65" xfId="0" applyFont="1" applyBorder="1" applyAlignment="1">
      <alignment horizontal="center"/>
    </xf>
    <xf numFmtId="0" fontId="46" fillId="18" borderId="38" xfId="1" applyFont="1" applyFill="1" applyBorder="1" applyAlignment="1" applyProtection="1">
      <alignment horizontal="center" vertical="center"/>
    </xf>
    <xf numFmtId="0" fontId="0" fillId="0" borderId="37" xfId="0" applyBorder="1" applyAlignment="1" applyProtection="1">
      <alignment vertical="center"/>
    </xf>
    <xf numFmtId="0" fontId="47" fillId="10" borderId="38" xfId="1" applyNumberFormat="1" applyFont="1" applyFill="1" applyBorder="1" applyAlignment="1" applyProtection="1">
      <alignment horizontal="center" vertical="center"/>
    </xf>
    <xf numFmtId="0" fontId="19" fillId="10" borderId="38" xfId="1" applyFont="1" applyFill="1" applyBorder="1" applyAlignment="1" applyProtection="1">
      <alignment horizontal="right" vertical="center"/>
    </xf>
    <xf numFmtId="0" fontId="0" fillId="0" borderId="37" xfId="0" applyBorder="1" applyAlignment="1" applyProtection="1"/>
    <xf numFmtId="49" fontId="51" fillId="15" borderId="43" xfId="1" applyNumberFormat="1" applyFont="1" applyFill="1" applyBorder="1" applyAlignment="1" applyProtection="1">
      <alignment horizontal="center" vertical="center"/>
    </xf>
    <xf numFmtId="0" fontId="0" fillId="15" borderId="45" xfId="0" applyFill="1" applyBorder="1" applyAlignment="1">
      <alignment horizontal="center"/>
    </xf>
    <xf numFmtId="0" fontId="0" fillId="15" borderId="61" xfId="0" applyFill="1" applyBorder="1" applyAlignment="1">
      <alignment horizontal="center"/>
    </xf>
    <xf numFmtId="0" fontId="0" fillId="0" borderId="45" xfId="0" applyBorder="1" applyAlignment="1" applyProtection="1"/>
    <xf numFmtId="0" fontId="0" fillId="0" borderId="39" xfId="0" applyBorder="1" applyAlignment="1" applyProtection="1"/>
    <xf numFmtId="9" fontId="20" fillId="9" borderId="41" xfId="1" applyNumberFormat="1" applyFont="1" applyFill="1" applyBorder="1" applyAlignment="1" applyProtection="1">
      <alignment horizontal="center" vertical="center"/>
    </xf>
    <xf numFmtId="0" fontId="0" fillId="0" borderId="74" xfId="0" applyBorder="1" applyAlignment="1" applyProtection="1"/>
    <xf numFmtId="0" fontId="53" fillId="10" borderId="0" xfId="0" applyFont="1" applyFill="1" applyAlignment="1" applyProtection="1">
      <alignment horizontal="center" vertical="center"/>
    </xf>
    <xf numFmtId="0" fontId="54" fillId="0" borderId="35" xfId="0" applyFont="1" applyBorder="1" applyAlignment="1" applyProtection="1">
      <alignment horizontal="center" vertical="center"/>
    </xf>
    <xf numFmtId="0" fontId="54" fillId="0" borderId="0" xfId="0" applyFont="1" applyAlignment="1" applyProtection="1">
      <alignment horizontal="center" vertical="center"/>
    </xf>
    <xf numFmtId="0" fontId="31" fillId="2" borderId="17" xfId="1" applyFont="1"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0" fillId="0" borderId="36" xfId="0" applyBorder="1" applyAlignment="1" applyProtection="1">
      <alignmen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28" xfId="0" applyBorder="1" applyAlignment="1" applyProtection="1">
      <alignment vertical="center"/>
      <protection locked="0"/>
    </xf>
  </cellXfs>
  <cellStyles count="16">
    <cellStyle name="Standaard" xfId="0" builtinId="0"/>
    <cellStyle name="Standaard 2" xfId="1" xr:uid="{00000000-0005-0000-0000-000001000000}"/>
    <cellStyle name="Standaard 3" xfId="3" xr:uid="{00000000-0005-0000-0000-000002000000}"/>
    <cellStyle name="Standaard 3 4 2" xfId="7" xr:uid="{00000000-0005-0000-0000-000003000000}"/>
    <cellStyle name="Standaard 4" xfId="8" xr:uid="{00000000-0005-0000-0000-000004000000}"/>
    <cellStyle name="Standaard 4 2" xfId="13" xr:uid="{00000000-0005-0000-0000-000005000000}"/>
    <cellStyle name="Standaard 5" xfId="10" xr:uid="{00000000-0005-0000-0000-000006000000}"/>
    <cellStyle name="Standaard 5 2" xfId="14" xr:uid="{00000000-0005-0000-0000-000007000000}"/>
    <cellStyle name="Standaard 6" xfId="11" xr:uid="{00000000-0005-0000-0000-000008000000}"/>
    <cellStyle name="Standaard 7" xfId="2" xr:uid="{00000000-0005-0000-0000-000009000000}"/>
    <cellStyle name="Standaard 7 2" xfId="5" xr:uid="{00000000-0005-0000-0000-00000A000000}"/>
    <cellStyle name="Standaard 7 3" xfId="6" xr:uid="{00000000-0005-0000-0000-00000B000000}"/>
    <cellStyle name="Standaard 7 3 2" xfId="9" xr:uid="{00000000-0005-0000-0000-00000C000000}"/>
    <cellStyle name="Standaard 8" xfId="12" xr:uid="{00000000-0005-0000-0000-00000D000000}"/>
    <cellStyle name="Standaard 9" xfId="15" xr:uid="{00000000-0005-0000-0000-00000E000000}"/>
    <cellStyle name="Valuta 2" xfId="4" xr:uid="{00000000-0005-0000-0000-00000F000000}"/>
  </cellStyles>
  <dxfs count="25">
    <dxf>
      <font>
        <b/>
        <i val="0"/>
        <color theme="0"/>
      </font>
      <fill>
        <patternFill>
          <bgColor rgb="FF00DE00"/>
        </patternFill>
      </fill>
    </dxf>
    <dxf>
      <font>
        <b/>
        <i val="0"/>
        <color auto="1"/>
        <name val="Cambria"/>
        <scheme val="none"/>
      </font>
      <fill>
        <gradientFill type="path" left="0.5" right="0.5" top="0.5" bottom="0.5">
          <stop position="0">
            <color rgb="FFCC66FF"/>
          </stop>
          <stop position="1">
            <color theme="0"/>
          </stop>
        </gradientFill>
      </fill>
    </dxf>
    <dxf>
      <font>
        <b/>
        <i val="0"/>
        <color auto="1"/>
        <name val="Cambria"/>
        <scheme val="none"/>
      </font>
      <fill>
        <gradientFill type="path" left="0.5" right="0.5" top="0.5" bottom="0.5">
          <stop position="0">
            <color theme="0"/>
          </stop>
          <stop position="1">
            <color rgb="FFCC66FF"/>
          </stop>
        </gradientFill>
      </fill>
    </dxf>
    <dxf>
      <font>
        <b/>
        <i val="0"/>
        <color theme="0"/>
      </font>
      <fill>
        <patternFill patternType="solid">
          <fgColor auto="1"/>
          <bgColor rgb="FFCC66FF"/>
        </patternFill>
      </fill>
    </dxf>
    <dxf>
      <font>
        <color rgb="FFFF0000"/>
      </font>
      <fill>
        <patternFill>
          <bgColor rgb="FFFF0000"/>
        </patternFill>
      </fill>
    </dxf>
    <dxf>
      <font>
        <b/>
        <i val="0"/>
        <color auto="1"/>
      </font>
      <fill>
        <patternFill>
          <bgColor rgb="FFFFCCFF"/>
        </patternFill>
      </fill>
    </dxf>
    <dxf>
      <font>
        <color theme="0"/>
      </font>
      <fill>
        <patternFill>
          <bgColor rgb="FF00DE00"/>
        </patternFill>
      </fill>
    </dxf>
    <dxf>
      <font>
        <color theme="0"/>
      </font>
      <fill>
        <patternFill>
          <bgColor rgb="FF00DE00"/>
        </patternFill>
      </fill>
    </dxf>
    <dxf>
      <font>
        <b/>
        <i val="0"/>
        <color theme="0"/>
      </font>
      <fill>
        <patternFill patternType="solid">
          <fgColor auto="1"/>
          <bgColor rgb="FF00DE00"/>
        </patternFill>
      </fill>
    </dxf>
    <dxf>
      <font>
        <color theme="0"/>
      </font>
      <fill>
        <patternFill>
          <bgColor rgb="FF00DE00"/>
        </patternFill>
      </fill>
    </dxf>
    <dxf>
      <font>
        <color theme="0"/>
        <name val="Cambria"/>
        <scheme val="none"/>
      </font>
      <fill>
        <patternFill>
          <bgColor rgb="FF00DE00"/>
        </patternFill>
      </fill>
    </dxf>
    <dxf>
      <font>
        <color theme="0"/>
        <name val="Cambria"/>
        <scheme val="none"/>
      </font>
      <fill>
        <patternFill>
          <bgColor rgb="FF00DE00"/>
        </patternFill>
      </fill>
    </dxf>
    <dxf>
      <font>
        <color theme="0"/>
      </font>
      <fill>
        <patternFill>
          <bgColor rgb="FF00DE00"/>
        </patternFill>
      </fill>
    </dxf>
    <dxf>
      <font>
        <b/>
        <i val="0"/>
      </font>
    </dxf>
    <dxf>
      <font>
        <b/>
        <i val="0"/>
      </font>
    </dxf>
    <dxf>
      <font>
        <b/>
        <i val="0"/>
        <color theme="0"/>
      </font>
      <fill>
        <patternFill>
          <bgColor theme="7" tint="-0.499984740745262"/>
        </patternFill>
      </fill>
    </dxf>
    <dxf>
      <font>
        <b/>
        <i val="0"/>
        <color theme="1"/>
      </font>
      <fill>
        <patternFill>
          <bgColor theme="7" tint="0.39994506668294322"/>
        </patternFill>
      </fill>
    </dxf>
    <dxf>
      <font>
        <b/>
        <i val="0"/>
        <color theme="1"/>
      </font>
      <fill>
        <patternFill>
          <bgColor theme="7" tint="0.79998168889431442"/>
        </patternFill>
      </fill>
    </dxf>
    <dxf>
      <font>
        <b/>
        <i val="0"/>
        <color rgb="FFFFFFCC"/>
      </font>
      <fill>
        <gradientFill type="path" left="0.5" right="0.5" top="0.5" bottom="0.5">
          <stop position="0">
            <color theme="0"/>
          </stop>
          <stop position="1">
            <color rgb="FFF2EC00"/>
          </stop>
        </gradientFill>
      </fill>
    </dxf>
    <dxf>
      <font>
        <b/>
        <i val="0"/>
        <color rgb="FFFF5B5B"/>
        <name val="Cambria"/>
        <scheme val="none"/>
      </font>
      <fill>
        <gradientFill type="path" left="0.5" right="0.5" top="0.5" bottom="0.5">
          <stop position="0">
            <color rgb="FFFF0000"/>
          </stop>
          <stop position="1">
            <color rgb="FFFFFF00"/>
          </stop>
        </gradientFill>
      </fill>
    </dxf>
    <dxf>
      <font>
        <b/>
        <i val="0"/>
        <color theme="2" tint="-9.9948118533890809E-2"/>
      </font>
      <fill>
        <gradientFill type="path" left="0.5" right="0.5" top="0.5" bottom="0.5">
          <stop position="0">
            <color theme="0"/>
          </stop>
          <stop position="1">
            <color theme="1" tint="0.25098422193060094"/>
          </stop>
        </gradientFill>
      </fill>
    </dxf>
    <dxf>
      <font>
        <b/>
        <i val="0"/>
        <color rgb="FF66CCFF"/>
      </font>
      <fill>
        <gradientFill type="path" left="0.5" right="0.5" top="0.5" bottom="0.5">
          <stop position="0">
            <color rgb="FF00B0F0"/>
          </stop>
          <stop position="1">
            <color theme="0"/>
          </stop>
        </gradientFill>
      </fill>
    </dxf>
    <dxf>
      <font>
        <b/>
        <i val="0"/>
        <color theme="7" tint="0.39994506668294322"/>
      </font>
      <fill>
        <gradientFill type="path" left="0.5" right="0.5" top="0.5" bottom="0.5">
          <stop position="0">
            <color theme="0"/>
          </stop>
          <stop position="1">
            <color theme="7" tint="-0.25098422193060094"/>
          </stop>
        </gradientFill>
      </fill>
    </dxf>
    <dxf>
      <font>
        <b/>
        <i val="0"/>
        <color theme="9" tint="0.39994506668294322"/>
      </font>
      <fill>
        <gradientFill type="path" left="0.5" right="0.5" top="0.5" bottom="0.5">
          <stop position="0">
            <color theme="0"/>
          </stop>
          <stop position="1">
            <color theme="9" tint="-0.25098422193060094"/>
          </stop>
        </gradientFill>
      </fill>
    </dxf>
    <dxf>
      <font>
        <color theme="0"/>
      </font>
    </dxf>
  </dxfs>
  <tableStyles count="0" defaultTableStyle="TableStyleMedium2" defaultPivotStyle="PivotStyleLight16"/>
  <colors>
    <mruColors>
      <color rgb="FF663300"/>
      <color rgb="FFA50021"/>
      <color rgb="FF990000"/>
      <color rgb="FFCC3300"/>
      <color rgb="FFCCFFFF"/>
      <color rgb="FF00DE00"/>
      <color rgb="FF00FF00"/>
      <color rgb="FFF2EC00"/>
      <color rgb="FFF8F2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51497</xdr:colOff>
      <xdr:row>3</xdr:row>
      <xdr:rowOff>35201</xdr:rowOff>
    </xdr:from>
    <xdr:to>
      <xdr:col>3</xdr:col>
      <xdr:colOff>210730</xdr:colOff>
      <xdr:row>6</xdr:row>
      <xdr:rowOff>114886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72" y="397151"/>
          <a:ext cx="768833" cy="5368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en/EECV/Allerlei/A0/2004%20ROOSTERS%20PRIV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 val="Legenda"/>
      <sheetName val="in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
      <sheetName val="zeekade rooster"/>
      <sheetName val="rijtijden"/>
      <sheetName val="schoolvakantie"/>
      <sheetName val="5 ploegen"/>
      <sheetName val="lostorens"/>
      <sheetName val="rommelblad"/>
      <sheetName val="keuzevak 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K2">
            <v>1</v>
          </cell>
        </row>
        <row r="3">
          <cell r="K3">
            <v>2</v>
          </cell>
        </row>
        <row r="4">
          <cell r="K4">
            <v>3</v>
          </cell>
        </row>
        <row r="5">
          <cell r="K5">
            <v>4</v>
          </cell>
        </row>
        <row r="6">
          <cell r="K6">
            <v>5</v>
          </cell>
        </row>
        <row r="7">
          <cell r="K7">
            <v>6</v>
          </cell>
        </row>
        <row r="8">
          <cell r="K8">
            <v>7</v>
          </cell>
        </row>
        <row r="9">
          <cell r="K9">
            <v>8</v>
          </cell>
        </row>
        <row r="10">
          <cell r="K10">
            <v>9</v>
          </cell>
        </row>
        <row r="11">
          <cell r="K11">
            <v>10</v>
          </cell>
        </row>
        <row r="12">
          <cell r="K12">
            <v>11</v>
          </cell>
        </row>
        <row r="13">
          <cell r="K13">
            <v>12</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00B050"/>
  </sheetPr>
  <dimension ref="A1:BD76"/>
  <sheetViews>
    <sheetView showGridLines="0" tabSelected="1" zoomScale="113" zoomScaleNormal="113" workbookViewId="0">
      <selection activeCell="AT19" sqref="AT19"/>
    </sheetView>
  </sheetViews>
  <sheetFormatPr defaultColWidth="9.140625" defaultRowHeight="12.75" x14ac:dyDescent="0.2"/>
  <cols>
    <col min="1" max="1" width="1" style="1" customWidth="1"/>
    <col min="2" max="36" width="4.5703125" style="1" customWidth="1"/>
    <col min="37" max="39" width="4.5703125" style="22" hidden="1" customWidth="1"/>
    <col min="40" max="40" width="5.5703125" style="22" hidden="1" customWidth="1"/>
    <col min="41" max="41" width="6.28515625" style="22" hidden="1" customWidth="1"/>
    <col min="42" max="42" width="5.85546875" style="105" customWidth="1"/>
    <col min="43" max="44" width="5.85546875" style="22" customWidth="1"/>
    <col min="45" max="45" width="9.28515625" style="22" bestFit="1" customWidth="1"/>
    <col min="46" max="47" width="9.85546875" style="22" bestFit="1" customWidth="1"/>
    <col min="48" max="48" width="5.85546875" style="22" customWidth="1"/>
    <col min="49" max="49" width="8.7109375" style="22" bestFit="1" customWidth="1"/>
    <col min="50" max="56" width="5.85546875" style="22" customWidth="1"/>
    <col min="57" max="176" width="5.85546875" style="1" customWidth="1"/>
    <col min="177" max="16384" width="9.140625" style="1"/>
  </cols>
  <sheetData>
    <row r="1" spans="1:56" ht="4.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56" ht="12" customHeight="1" x14ac:dyDescent="0.25">
      <c r="A2" s="3"/>
      <c r="B2" s="299" t="s">
        <v>115</v>
      </c>
      <c r="C2" s="300"/>
      <c r="D2" s="300"/>
      <c r="E2" s="300"/>
      <c r="F2" s="301"/>
      <c r="G2" s="106"/>
      <c r="H2" s="102"/>
      <c r="I2" s="107"/>
      <c r="J2" s="284" t="str">
        <f>CONCATENATE("tekort ",$B$18-1)</f>
        <v>tekort 2018</v>
      </c>
      <c r="K2" s="285"/>
      <c r="L2" s="284" t="str">
        <f>CONCATENATE("tegoed ",$B$18-1)</f>
        <v>tegoed 2018</v>
      </c>
      <c r="M2" s="285"/>
      <c r="N2" s="286" t="str">
        <f>CONCATENATE("tegoed ",$B$18)</f>
        <v>tegoed 2019</v>
      </c>
      <c r="O2" s="285"/>
      <c r="P2" s="287" t="s">
        <v>69</v>
      </c>
      <c r="Q2" s="288"/>
      <c r="S2" s="289" t="s">
        <v>76</v>
      </c>
      <c r="T2" s="290"/>
      <c r="U2" s="290"/>
      <c r="V2" s="291"/>
      <c r="W2" s="272" t="s">
        <v>82</v>
      </c>
      <c r="X2" s="273"/>
      <c r="Y2" s="273"/>
      <c r="Z2" s="273"/>
      <c r="AA2" s="274"/>
      <c r="AB2" s="275" t="s">
        <v>98</v>
      </c>
      <c r="AC2" s="276"/>
      <c r="AD2" s="276"/>
      <c r="AE2" s="277"/>
      <c r="AF2" s="3"/>
      <c r="AG2" s="108" t="s">
        <v>81</v>
      </c>
      <c r="AH2" s="3"/>
      <c r="AI2" s="109" t="s">
        <v>81</v>
      </c>
      <c r="AJ2" s="110"/>
      <c r="AK2" s="71" t="s">
        <v>32</v>
      </c>
      <c r="AL2" s="72"/>
      <c r="AM2" s="72"/>
      <c r="AN2" s="73">
        <f>((AN22+AN26+AN30+AN34+AN38+AN42+AN46+AN50+AN54+AN58+AN62+AN66)-AN5)</f>
        <v>211</v>
      </c>
      <c r="AO2" s="74"/>
      <c r="AP2" s="111"/>
      <c r="AQ2" s="24"/>
      <c r="AR2" s="24"/>
      <c r="AS2" s="157" t="str">
        <f>CONCATENATE("tekort ",$B$18-1)</f>
        <v>tekort 2018</v>
      </c>
      <c r="AT2" s="157" t="str">
        <f>CONCATENATE("tegoed ",$B$18-1)</f>
        <v>tegoed 2018</v>
      </c>
      <c r="AU2" s="158" t="str">
        <f>CONCATENATE("tegoed ",$B$18)</f>
        <v>tegoed 2019</v>
      </c>
    </row>
    <row r="3" spans="1:56" ht="12" customHeight="1" x14ac:dyDescent="0.25">
      <c r="A3" s="3"/>
      <c r="B3" s="302"/>
      <c r="C3" s="303"/>
      <c r="D3" s="303"/>
      <c r="E3" s="303"/>
      <c r="F3" s="304"/>
      <c r="G3" s="106"/>
      <c r="H3" s="278" t="s">
        <v>29</v>
      </c>
      <c r="I3" s="279"/>
      <c r="J3" s="253" t="str">
        <f>AV3</f>
        <v>667:06</v>
      </c>
      <c r="K3" s="254"/>
      <c r="L3" s="253" t="str">
        <f>AW3</f>
        <v>48:15</v>
      </c>
      <c r="M3" s="254"/>
      <c r="N3" s="253" t="str">
        <f>AX3</f>
        <v>196:15</v>
      </c>
      <c r="O3" s="254"/>
      <c r="P3" s="280">
        <f>(L3+N3)-((B14*450)/1440)-((N14*450)/1440/2)-((P14*450)/1440/3.75)-J3</f>
        <v>-24.170833333333334</v>
      </c>
      <c r="Q3" s="279"/>
      <c r="S3" s="266" t="s">
        <v>78</v>
      </c>
      <c r="T3" s="267"/>
      <c r="U3" s="267"/>
      <c r="V3" s="268"/>
      <c r="W3" s="248" t="s">
        <v>83</v>
      </c>
      <c r="X3" s="249"/>
      <c r="Y3" s="249"/>
      <c r="Z3" s="249"/>
      <c r="AA3" s="250"/>
      <c r="AB3" s="281" t="s">
        <v>109</v>
      </c>
      <c r="AC3" s="282"/>
      <c r="AD3" s="282"/>
      <c r="AE3" s="283"/>
      <c r="AF3" s="3"/>
      <c r="AG3" s="112">
        <f>COUNTIF(E19:AI66,"w")</f>
        <v>0</v>
      </c>
      <c r="AH3" s="3"/>
      <c r="AI3" s="113">
        <f>COUNTIF(E19:AI66,"s")</f>
        <v>0</v>
      </c>
      <c r="AJ3" s="110"/>
      <c r="AK3" s="71" t="s">
        <v>33</v>
      </c>
      <c r="AL3" s="72"/>
      <c r="AM3" s="72"/>
      <c r="AN3" s="73">
        <f>((B14+H14+F14+J14+L14+T14+R14+X14)+AN6+AN8+AN11)</f>
        <v>37</v>
      </c>
      <c r="AO3" s="84">
        <f>SUM(AN2-AN4)</f>
        <v>31.5</v>
      </c>
      <c r="AP3" s="152"/>
      <c r="AQ3" s="278" t="s">
        <v>29</v>
      </c>
      <c r="AR3" s="292"/>
      <c r="AS3" s="159" t="s">
        <v>127</v>
      </c>
      <c r="AT3" s="159" t="s">
        <v>123</v>
      </c>
      <c r="AU3" s="159" t="s">
        <v>126</v>
      </c>
      <c r="AV3" s="22" t="str">
        <f>IF(RIGHT(AS3,LEN(AS3)-SEARCH(":",AS3))&lt; 60,AS3,LEFT(AS3,SEARCH(":",AS3)-1)+INT(RIGHT(AS3,LEN(AS3)-SEARCH(":",AS3))/60) &amp; ":" &amp; TEXT(MOD(RIGHT(AS3,LEN(AS3)-SEARCH(":",AS3)),60),"00"))</f>
        <v>667:06</v>
      </c>
      <c r="AW3" s="22" t="str">
        <f>IF(RIGHT(AT3,LEN(AT3)-SEARCH(":",AT3))&lt; 60,AT3,LEFT(AT3,SEARCH(":",AT3)-1)+INT(RIGHT(AT3,LEN(AT3)-SEARCH(":",AT3))/60) &amp; ":" &amp; TEXT(MOD(RIGHT(AT3,LEN(AT3)-SEARCH(":",AT3)),60),"00"))</f>
        <v>48:15</v>
      </c>
      <c r="AX3" s="22" t="str">
        <f>IF(RIGHT(AU3,LEN(AU3)-SEARCH(":",AU3))&lt; 60,AU3,LEFT(AU3,SEARCH(":",AU3)-1)+INT(RIGHT(AU3,LEN(AU3)-SEARCH(":",AU3))/60) &amp; ":" &amp; TEXT(MOD(RIGHT(AU3,LEN(AU3)-SEARCH(":",AU3)),60),"00"))</f>
        <v>196:15</v>
      </c>
    </row>
    <row r="4" spans="1:56" ht="12" customHeight="1" x14ac:dyDescent="0.25">
      <c r="A4" s="3"/>
      <c r="B4" s="103"/>
      <c r="C4" s="114"/>
      <c r="D4" s="114"/>
      <c r="E4" s="114"/>
      <c r="F4" s="114"/>
      <c r="G4" s="106"/>
      <c r="H4" s="260" t="s">
        <v>28</v>
      </c>
      <c r="I4" s="261"/>
      <c r="J4" s="253" t="str">
        <f t="shared" ref="J4:J8" si="0">AV4</f>
        <v>667:06</v>
      </c>
      <c r="K4" s="254"/>
      <c r="L4" s="253" t="str">
        <f t="shared" ref="L4:L8" si="1">AW4</f>
        <v>20:45</v>
      </c>
      <c r="M4" s="254"/>
      <c r="N4" s="253" t="str">
        <f t="shared" ref="N4:N8" si="2">AX4</f>
        <v>3:45</v>
      </c>
      <c r="O4" s="254"/>
      <c r="P4" s="262">
        <f>L4+(V14-D15)-J4</f>
        <v>-26.775000000000002</v>
      </c>
      <c r="Q4" s="261"/>
      <c r="S4" s="266" t="s">
        <v>77</v>
      </c>
      <c r="T4" s="267"/>
      <c r="U4" s="267"/>
      <c r="V4" s="268"/>
      <c r="W4" s="248" t="s">
        <v>84</v>
      </c>
      <c r="X4" s="249"/>
      <c r="Y4" s="249"/>
      <c r="Z4" s="249"/>
      <c r="AA4" s="250"/>
      <c r="AB4" s="269" t="s">
        <v>99</v>
      </c>
      <c r="AC4" s="270"/>
      <c r="AD4" s="270"/>
      <c r="AE4" s="271"/>
      <c r="AF4" s="3"/>
      <c r="AG4" s="10" t="s">
        <v>85</v>
      </c>
      <c r="AH4" s="3"/>
      <c r="AI4" s="115" t="s">
        <v>86</v>
      </c>
      <c r="AJ4" s="110"/>
      <c r="AK4" s="71" t="s">
        <v>34</v>
      </c>
      <c r="AL4" s="72"/>
      <c r="AM4" s="72"/>
      <c r="AN4" s="73">
        <f>(AN2-AN3)+AN7+AN9+AN10</f>
        <v>179.5</v>
      </c>
      <c r="AO4" s="74"/>
      <c r="AP4" s="150"/>
      <c r="AQ4" s="260" t="s">
        <v>28</v>
      </c>
      <c r="AR4" s="293"/>
      <c r="AS4" s="159" t="s">
        <v>127</v>
      </c>
      <c r="AT4" s="159" t="s">
        <v>122</v>
      </c>
      <c r="AU4" s="159" t="s">
        <v>117</v>
      </c>
      <c r="AV4" s="22" t="str">
        <f t="shared" ref="AV4:AV8" si="3">IF(RIGHT(AS4,LEN(AS4)-SEARCH(":",AS4))&lt; 60,AS4,LEFT(AS4,SEARCH(":",AS4)-1)+INT(RIGHT(AS4,LEN(AS4)-SEARCH(":",AS4))/60) &amp; ":" &amp; TEXT(MOD(RIGHT(AS4,LEN(AS4)-SEARCH(":",AS4)),60),"00"))</f>
        <v>667:06</v>
      </c>
      <c r="AW4" s="22" t="str">
        <f t="shared" ref="AW4:AW8" si="4">IF(RIGHT(AT4,LEN(AT4)-SEARCH(":",AT4))&lt; 60,AT4,LEFT(AT4,SEARCH(":",AT4)-1)+INT(RIGHT(AT4,LEN(AT4)-SEARCH(":",AT4))/60) &amp; ":" &amp; TEXT(MOD(RIGHT(AT4,LEN(AT4)-SEARCH(":",AT4)),60),"00"))</f>
        <v>20:45</v>
      </c>
      <c r="AX4" s="22" t="str">
        <f t="shared" ref="AX4:AX8" si="5">IF(RIGHT(AU4,LEN(AU4)-SEARCH(":",AU4))&lt; 60,AU4,LEFT(AU4,SEARCH(":",AU4)-1)+INT(RIGHT(AU4,LEN(AU4)-SEARCH(":",AU4))/60) &amp; ":" &amp; TEXT(MOD(RIGHT(AU4,LEN(AU4)-SEARCH(":",AU4)),60),"00"))</f>
        <v>3:45</v>
      </c>
    </row>
    <row r="5" spans="1:56" ht="12" customHeight="1" x14ac:dyDescent="0.25">
      <c r="A5" s="3"/>
      <c r="B5" s="116"/>
      <c r="C5" s="117"/>
      <c r="D5" s="117"/>
      <c r="E5" s="296" t="s">
        <v>87</v>
      </c>
      <c r="F5" s="297"/>
      <c r="G5" s="106"/>
      <c r="H5" s="260" t="s">
        <v>27</v>
      </c>
      <c r="I5" s="261"/>
      <c r="J5" s="253" t="str">
        <f t="shared" si="0"/>
        <v>667:06</v>
      </c>
      <c r="K5" s="254"/>
      <c r="L5" s="253" t="str">
        <f t="shared" si="1"/>
        <v>25:02</v>
      </c>
      <c r="M5" s="254"/>
      <c r="N5" s="253" t="str">
        <f t="shared" si="2"/>
        <v>43:30</v>
      </c>
      <c r="O5" s="254"/>
      <c r="P5" s="262">
        <f>(L5+N5)-((F14*450)/1440)-J5</f>
        <v>-24.94027777777778</v>
      </c>
      <c r="Q5" s="261"/>
      <c r="S5" s="266" t="s">
        <v>79</v>
      </c>
      <c r="T5" s="267"/>
      <c r="U5" s="267"/>
      <c r="V5" s="268"/>
      <c r="W5" s="248" t="s">
        <v>88</v>
      </c>
      <c r="X5" s="249"/>
      <c r="Y5" s="249"/>
      <c r="Z5" s="249"/>
      <c r="AA5" s="250"/>
      <c r="AB5" s="257" t="s">
        <v>100</v>
      </c>
      <c r="AC5" s="258"/>
      <c r="AD5" s="258"/>
      <c r="AE5" s="259"/>
      <c r="AF5" s="3"/>
      <c r="AG5" s="3"/>
      <c r="AH5" s="3"/>
      <c r="AI5" s="3"/>
      <c r="AJ5" s="110"/>
      <c r="AK5" s="63" t="s">
        <v>70</v>
      </c>
      <c r="AL5" s="23"/>
      <c r="AM5" s="23"/>
      <c r="AN5" s="75">
        <f>X14</f>
        <v>7</v>
      </c>
      <c r="AO5" s="64"/>
      <c r="AP5" s="150"/>
      <c r="AQ5" s="260" t="s">
        <v>27</v>
      </c>
      <c r="AR5" s="293"/>
      <c r="AS5" s="159" t="s">
        <v>127</v>
      </c>
      <c r="AT5" s="159" t="s">
        <v>116</v>
      </c>
      <c r="AU5" s="159" t="s">
        <v>125</v>
      </c>
      <c r="AV5" s="22" t="str">
        <f t="shared" si="3"/>
        <v>667:06</v>
      </c>
      <c r="AW5" s="22" t="str">
        <f t="shared" si="4"/>
        <v>25:02</v>
      </c>
      <c r="AX5" s="22" t="str">
        <f t="shared" si="5"/>
        <v>43:30</v>
      </c>
    </row>
    <row r="6" spans="1:56" ht="12" customHeight="1" x14ac:dyDescent="0.25">
      <c r="A6" s="3"/>
      <c r="B6" s="116"/>
      <c r="C6" s="117"/>
      <c r="D6" s="117"/>
      <c r="E6" s="298"/>
      <c r="F6" s="297"/>
      <c r="G6" s="106"/>
      <c r="H6" s="294" t="s">
        <v>26</v>
      </c>
      <c r="I6" s="261"/>
      <c r="J6" s="253" t="str">
        <f t="shared" si="0"/>
        <v>667:06</v>
      </c>
      <c r="K6" s="254"/>
      <c r="L6" s="253" t="str">
        <f t="shared" si="1"/>
        <v>16:24</v>
      </c>
      <c r="M6" s="254"/>
      <c r="N6" s="253" t="str">
        <f t="shared" si="2"/>
        <v>9:45</v>
      </c>
      <c r="O6" s="254"/>
      <c r="P6" s="262">
        <f>(L6+N6)-((H14*450)/1440)-J6</f>
        <v>-26.706250000000001</v>
      </c>
      <c r="Q6" s="261"/>
      <c r="S6" s="266" t="s">
        <v>80</v>
      </c>
      <c r="T6" s="267"/>
      <c r="U6" s="267"/>
      <c r="V6" s="268"/>
      <c r="W6" s="248" t="s">
        <v>90</v>
      </c>
      <c r="X6" s="249"/>
      <c r="Y6" s="249"/>
      <c r="Z6" s="249"/>
      <c r="AA6" s="250"/>
      <c r="AB6" s="257" t="s">
        <v>101</v>
      </c>
      <c r="AC6" s="258"/>
      <c r="AD6" s="258"/>
      <c r="AE6" s="259"/>
      <c r="AF6" s="3"/>
      <c r="AG6" s="108" t="s">
        <v>111</v>
      </c>
      <c r="AH6" s="3"/>
      <c r="AI6" s="109" t="s">
        <v>81</v>
      </c>
      <c r="AJ6" s="110"/>
      <c r="AK6" s="76" t="s">
        <v>35</v>
      </c>
      <c r="AL6" s="23"/>
      <c r="AM6" s="23"/>
      <c r="AN6" s="75">
        <f>N14/2</f>
        <v>0</v>
      </c>
      <c r="AO6" s="64" t="s">
        <v>63</v>
      </c>
      <c r="AP6" s="150"/>
      <c r="AQ6" s="294" t="s">
        <v>26</v>
      </c>
      <c r="AR6" s="293"/>
      <c r="AS6" s="159" t="s">
        <v>127</v>
      </c>
      <c r="AT6" s="159" t="s">
        <v>119</v>
      </c>
      <c r="AU6" s="159" t="s">
        <v>121</v>
      </c>
      <c r="AV6" s="22" t="str">
        <f t="shared" si="3"/>
        <v>667:06</v>
      </c>
      <c r="AW6" s="22" t="str">
        <f t="shared" si="4"/>
        <v>16:24</v>
      </c>
      <c r="AX6" s="22" t="str">
        <f t="shared" si="5"/>
        <v>9:45</v>
      </c>
    </row>
    <row r="7" spans="1:56" ht="12" customHeight="1" x14ac:dyDescent="0.25">
      <c r="A7" s="3"/>
      <c r="B7" s="118"/>
      <c r="C7" s="119"/>
      <c r="D7" s="119"/>
      <c r="E7" s="119"/>
      <c r="F7" s="119"/>
      <c r="G7" s="106"/>
      <c r="H7" s="260" t="s">
        <v>25</v>
      </c>
      <c r="I7" s="261"/>
      <c r="J7" s="253" t="str">
        <f t="shared" si="0"/>
        <v>667:06</v>
      </c>
      <c r="K7" s="254"/>
      <c r="L7" s="253" t="str">
        <f t="shared" si="1"/>
        <v>69:10</v>
      </c>
      <c r="M7" s="254"/>
      <c r="N7" s="253" t="str">
        <f t="shared" si="2"/>
        <v>6:45</v>
      </c>
      <c r="O7" s="254"/>
      <c r="P7" s="262">
        <f>(L7+N7)-((J14*450)/1440)-J7</f>
        <v>-24.632638888888891</v>
      </c>
      <c r="Q7" s="261"/>
      <c r="S7" s="263" t="s">
        <v>96</v>
      </c>
      <c r="T7" s="264"/>
      <c r="U7" s="264"/>
      <c r="V7" s="265"/>
      <c r="W7" s="248" t="s">
        <v>91</v>
      </c>
      <c r="X7" s="249"/>
      <c r="Y7" s="249"/>
      <c r="Z7" s="249"/>
      <c r="AA7" s="250"/>
      <c r="AB7" s="257" t="s">
        <v>102</v>
      </c>
      <c r="AC7" s="258"/>
      <c r="AD7" s="258"/>
      <c r="AE7" s="259"/>
      <c r="AF7" s="3"/>
      <c r="AG7" s="120">
        <f>COUNTIF(E19:AI66,"i")</f>
        <v>2</v>
      </c>
      <c r="AH7" s="3"/>
      <c r="AI7" s="121">
        <f>COUNTIF(E19:AI66,"e")</f>
        <v>0</v>
      </c>
      <c r="AJ7" s="4"/>
      <c r="AK7" s="63" t="s">
        <v>62</v>
      </c>
      <c r="AL7" s="23"/>
      <c r="AM7" s="23"/>
      <c r="AN7" s="77">
        <f>V14*3.2</f>
        <v>0.5</v>
      </c>
      <c r="AO7" s="64" t="s">
        <v>63</v>
      </c>
      <c r="AP7" s="150"/>
      <c r="AQ7" s="260" t="s">
        <v>25</v>
      </c>
      <c r="AR7" s="293"/>
      <c r="AS7" s="159" t="s">
        <v>127</v>
      </c>
      <c r="AT7" s="159" t="s">
        <v>124</v>
      </c>
      <c r="AU7" s="159" t="s">
        <v>120</v>
      </c>
      <c r="AV7" s="22" t="str">
        <f t="shared" si="3"/>
        <v>667:06</v>
      </c>
      <c r="AW7" s="22" t="str">
        <f t="shared" si="4"/>
        <v>69:10</v>
      </c>
      <c r="AX7" s="22" t="str">
        <f t="shared" si="5"/>
        <v>6:45</v>
      </c>
    </row>
    <row r="8" spans="1:56" ht="12" customHeight="1" thickBot="1" x14ac:dyDescent="0.3">
      <c r="A8" s="3"/>
      <c r="B8" s="91">
        <f>AN2</f>
        <v>211</v>
      </c>
      <c r="C8" s="92" t="s">
        <v>60</v>
      </c>
      <c r="D8" s="92"/>
      <c r="E8" s="122">
        <f>AK19</f>
        <v>72</v>
      </c>
      <c r="F8" s="123">
        <f>AL19</f>
        <v>74</v>
      </c>
      <c r="G8" s="124">
        <f>AM19</f>
        <v>72</v>
      </c>
      <c r="H8" s="251" t="s">
        <v>39</v>
      </c>
      <c r="I8" s="252"/>
      <c r="J8" s="253" t="str">
        <f t="shared" si="0"/>
        <v>667:06</v>
      </c>
      <c r="K8" s="254"/>
      <c r="L8" s="253" t="str">
        <f t="shared" si="1"/>
        <v>24:56</v>
      </c>
      <c r="M8" s="254"/>
      <c r="N8" s="253" t="str">
        <f t="shared" si="2"/>
        <v>9:45</v>
      </c>
      <c r="O8" s="254"/>
      <c r="P8" s="255">
        <f>(L8+N8)-((L14*450)/1440)-J8</f>
        <v>-26.350694444444446</v>
      </c>
      <c r="Q8" s="256"/>
      <c r="S8" s="144"/>
      <c r="T8" s="145"/>
      <c r="U8" s="145"/>
      <c r="V8" s="146"/>
      <c r="W8" s="248" t="s">
        <v>92</v>
      </c>
      <c r="X8" s="249"/>
      <c r="Y8" s="249"/>
      <c r="Z8" s="249"/>
      <c r="AA8" s="250"/>
      <c r="AB8" s="257" t="s">
        <v>103</v>
      </c>
      <c r="AC8" s="258"/>
      <c r="AD8" s="258"/>
      <c r="AE8" s="259"/>
      <c r="AF8" s="3"/>
      <c r="AG8" s="10" t="s">
        <v>93</v>
      </c>
      <c r="AH8" s="3"/>
      <c r="AI8" s="115" t="s">
        <v>94</v>
      </c>
      <c r="AJ8" s="4"/>
      <c r="AK8" s="76" t="s">
        <v>36</v>
      </c>
      <c r="AL8" s="23"/>
      <c r="AM8" s="23"/>
      <c r="AN8" s="75">
        <f>D15*3.2</f>
        <v>0</v>
      </c>
      <c r="AO8" s="64" t="s">
        <v>63</v>
      </c>
      <c r="AP8" s="150"/>
      <c r="AQ8" s="251" t="s">
        <v>39</v>
      </c>
      <c r="AR8" s="295"/>
      <c r="AS8" s="159" t="s">
        <v>127</v>
      </c>
      <c r="AT8" s="159" t="s">
        <v>118</v>
      </c>
      <c r="AU8" s="159" t="s">
        <v>121</v>
      </c>
      <c r="AV8" s="22" t="str">
        <f t="shared" si="3"/>
        <v>667:06</v>
      </c>
      <c r="AW8" s="22" t="str">
        <f t="shared" si="4"/>
        <v>24:56</v>
      </c>
      <c r="AX8" s="22" t="str">
        <f t="shared" si="5"/>
        <v>9:45</v>
      </c>
    </row>
    <row r="9" spans="1:56" ht="12" customHeight="1" x14ac:dyDescent="0.25">
      <c r="A9" s="3"/>
      <c r="B9" s="87">
        <f>AO3</f>
        <v>31.5</v>
      </c>
      <c r="C9" s="88" t="s">
        <v>107</v>
      </c>
      <c r="D9" s="88"/>
      <c r="E9" s="125"/>
      <c r="F9" s="126"/>
      <c r="G9" s="127"/>
      <c r="H9" s="104" t="s">
        <v>57</v>
      </c>
      <c r="I9" s="89" t="s">
        <v>58</v>
      </c>
      <c r="J9" s="240">
        <f>SUMPRODUCT((J3:J8)*1)</f>
        <v>166.77500000000003</v>
      </c>
      <c r="K9" s="241"/>
      <c r="L9" s="240">
        <f>SUMPRODUCT((L3:L8)*1)</f>
        <v>8.5222222222222221</v>
      </c>
      <c r="M9" s="241"/>
      <c r="N9" s="242">
        <f>SUMPRODUCT((N3:N8)*1)</f>
        <v>11.239583333333334</v>
      </c>
      <c r="O9" s="241"/>
      <c r="P9" s="243">
        <f>SUM(P3:P8)</f>
        <v>-153.57569444444445</v>
      </c>
      <c r="Q9" s="244"/>
      <c r="S9" s="245" t="s">
        <v>89</v>
      </c>
      <c r="T9" s="246"/>
      <c r="U9" s="246"/>
      <c r="V9" s="247"/>
      <c r="W9" s="248" t="s">
        <v>95</v>
      </c>
      <c r="X9" s="249"/>
      <c r="Y9" s="249"/>
      <c r="Z9" s="249"/>
      <c r="AA9" s="250"/>
      <c r="AB9" s="224" t="s">
        <v>104</v>
      </c>
      <c r="AC9" s="225"/>
      <c r="AD9" s="225"/>
      <c r="AE9" s="226"/>
      <c r="AF9" s="3"/>
      <c r="AG9" s="25"/>
      <c r="AH9" s="25"/>
      <c r="AI9" s="25"/>
      <c r="AJ9" s="4"/>
      <c r="AK9" s="63" t="s">
        <v>37</v>
      </c>
      <c r="AL9" s="23"/>
      <c r="AM9" s="23"/>
      <c r="AN9" s="75">
        <f>AB14+AD14+Z14</f>
        <v>5</v>
      </c>
      <c r="AO9" s="64" t="s">
        <v>63</v>
      </c>
      <c r="AP9" s="150"/>
      <c r="AQ9" s="24"/>
      <c r="AS9" s="24"/>
      <c r="AT9" s="24"/>
      <c r="AU9" s="24"/>
    </row>
    <row r="10" spans="1:56" ht="12" customHeight="1" x14ac:dyDescent="0.25">
      <c r="A10" s="3"/>
      <c r="B10" s="85">
        <f>AN4</f>
        <v>179.5</v>
      </c>
      <c r="C10" s="86" t="s">
        <v>106</v>
      </c>
      <c r="D10" s="86"/>
      <c r="E10" s="128"/>
      <c r="F10" s="129"/>
      <c r="G10" s="130"/>
      <c r="H10" s="131"/>
      <c r="I10" s="90" t="s">
        <v>31</v>
      </c>
      <c r="J10" s="227">
        <f>J9*3.2</f>
        <v>533.68000000000018</v>
      </c>
      <c r="K10" s="228"/>
      <c r="L10" s="227">
        <f>L9*3.2</f>
        <v>27.271111111111111</v>
      </c>
      <c r="M10" s="228"/>
      <c r="N10" s="229">
        <f>N9*3.2</f>
        <v>35.966666666666669</v>
      </c>
      <c r="O10" s="228"/>
      <c r="P10" s="230">
        <f>P9*3.2</f>
        <v>-491.44222222222226</v>
      </c>
      <c r="Q10" s="231"/>
      <c r="S10" s="232"/>
      <c r="T10" s="233"/>
      <c r="U10" s="233"/>
      <c r="V10" s="234"/>
      <c r="W10" s="235" t="s">
        <v>97</v>
      </c>
      <c r="X10" s="236"/>
      <c r="Y10" s="236"/>
      <c r="Z10" s="236"/>
      <c r="AA10" s="237"/>
      <c r="AB10" s="238"/>
      <c r="AC10" s="233"/>
      <c r="AD10" s="233"/>
      <c r="AE10" s="239"/>
      <c r="AF10" s="3"/>
      <c r="AG10" s="108" t="s">
        <v>81</v>
      </c>
      <c r="AH10" s="15"/>
      <c r="AI10" s="109" t="s">
        <v>81</v>
      </c>
      <c r="AJ10" s="4"/>
      <c r="AK10" s="63" t="s">
        <v>38</v>
      </c>
      <c r="AL10" s="23"/>
      <c r="AM10" s="23"/>
      <c r="AN10" s="75">
        <f>D14*3.2</f>
        <v>0</v>
      </c>
      <c r="AO10" s="64" t="s">
        <v>63</v>
      </c>
      <c r="AP10" s="150"/>
      <c r="AQ10" s="24"/>
      <c r="AS10" s="24"/>
      <c r="AT10" s="24"/>
      <c r="AU10" s="150"/>
    </row>
    <row r="11" spans="1:56" ht="12" customHeight="1" x14ac:dyDescent="0.2">
      <c r="A11" s="3"/>
      <c r="B11" s="17"/>
      <c r="C11" s="17"/>
      <c r="D11" s="17"/>
      <c r="E11" s="17"/>
      <c r="F11" s="17"/>
      <c r="G11" s="17"/>
      <c r="H11" s="17"/>
      <c r="I11" s="17"/>
      <c r="J11" s="3"/>
      <c r="K11" s="3"/>
      <c r="L11" s="3"/>
      <c r="M11" s="3"/>
      <c r="N11" s="3"/>
      <c r="O11" s="3"/>
      <c r="P11" s="3"/>
      <c r="Q11" s="3"/>
      <c r="R11" s="3"/>
      <c r="S11" s="3"/>
      <c r="T11" s="21"/>
      <c r="U11" s="3"/>
      <c r="V11" s="20"/>
      <c r="W11" s="19"/>
      <c r="X11" s="19"/>
      <c r="Y11" s="19"/>
      <c r="Z11" s="52"/>
      <c r="AA11" s="53"/>
      <c r="AB11" s="53"/>
      <c r="AC11" s="53"/>
      <c r="AD11" s="18"/>
      <c r="AE11" s="17"/>
      <c r="AF11" s="17"/>
      <c r="AG11" s="137">
        <f>COUNTIF(E19:AI66,"d")</f>
        <v>0</v>
      </c>
      <c r="AH11" s="38"/>
      <c r="AI11" s="132">
        <f>COUNTIF(E19:AI66,"k")</f>
        <v>0</v>
      </c>
      <c r="AJ11" s="4"/>
      <c r="AK11" s="76" t="s">
        <v>71</v>
      </c>
      <c r="AL11" s="23"/>
      <c r="AM11" s="23"/>
      <c r="AN11" s="75">
        <f>P14/3.75</f>
        <v>0</v>
      </c>
      <c r="AO11" s="64" t="s">
        <v>63</v>
      </c>
      <c r="AP11" s="150"/>
      <c r="AQ11" s="156"/>
      <c r="AR11" s="151"/>
      <c r="AS11" s="24"/>
      <c r="AT11" s="24"/>
      <c r="AU11" s="24"/>
    </row>
    <row r="12" spans="1:56" s="32" customFormat="1" ht="12" customHeight="1" x14ac:dyDescent="0.2">
      <c r="A12" s="25"/>
      <c r="B12" s="26" t="s">
        <v>29</v>
      </c>
      <c r="C12" s="27"/>
      <c r="D12" s="28" t="s">
        <v>28</v>
      </c>
      <c r="E12" s="27"/>
      <c r="F12" s="28" t="s">
        <v>27</v>
      </c>
      <c r="G12" s="27"/>
      <c r="H12" s="26" t="s">
        <v>26</v>
      </c>
      <c r="J12" s="28" t="s">
        <v>25</v>
      </c>
      <c r="K12" s="25"/>
      <c r="L12" s="30" t="s">
        <v>39</v>
      </c>
      <c r="M12" s="29"/>
      <c r="N12" s="31" t="s">
        <v>68</v>
      </c>
      <c r="P12" s="28" t="s">
        <v>72</v>
      </c>
      <c r="R12" s="26" t="s">
        <v>66</v>
      </c>
      <c r="T12" s="26" t="s">
        <v>24</v>
      </c>
      <c r="V12" s="28" t="s">
        <v>28</v>
      </c>
      <c r="X12" s="30" t="s">
        <v>73</v>
      </c>
      <c r="Z12" s="22" t="s">
        <v>23</v>
      </c>
      <c r="AB12" s="28"/>
      <c r="AD12" s="28" t="s">
        <v>23</v>
      </c>
      <c r="AE12" s="28"/>
      <c r="AF12" s="28"/>
      <c r="AG12" s="10" t="s">
        <v>75</v>
      </c>
      <c r="AH12" s="133"/>
      <c r="AI12" s="115" t="s">
        <v>53</v>
      </c>
      <c r="AJ12" s="17"/>
      <c r="AK12" s="134"/>
      <c r="AL12" s="135"/>
      <c r="AM12" s="135"/>
      <c r="AN12" s="135"/>
      <c r="AO12" s="136"/>
      <c r="AP12" s="150"/>
      <c r="AQ12" s="151"/>
      <c r="AR12" s="151"/>
      <c r="AT12" s="22"/>
      <c r="AU12" s="22"/>
      <c r="AV12" s="22"/>
      <c r="AW12" s="22"/>
      <c r="AX12" s="22"/>
      <c r="AY12" s="22"/>
      <c r="AZ12" s="22"/>
      <c r="BA12" s="22"/>
      <c r="BB12" s="22"/>
      <c r="BC12" s="22"/>
      <c r="BD12" s="22"/>
    </row>
    <row r="13" spans="1:56" s="16" customFormat="1" ht="12" customHeight="1" thickBot="1" x14ac:dyDescent="0.2">
      <c r="A13" s="15"/>
      <c r="B13" s="7" t="s">
        <v>40</v>
      </c>
      <c r="C13" s="33"/>
      <c r="D13" s="34" t="s">
        <v>41</v>
      </c>
      <c r="E13" s="33"/>
      <c r="F13" s="7" t="s">
        <v>40</v>
      </c>
      <c r="G13" s="33"/>
      <c r="H13" s="7" t="s">
        <v>40</v>
      </c>
      <c r="J13" s="7" t="s">
        <v>40</v>
      </c>
      <c r="K13" s="15"/>
      <c r="L13" s="7" t="s">
        <v>40</v>
      </c>
      <c r="M13" s="11"/>
      <c r="N13" s="36" t="s">
        <v>29</v>
      </c>
      <c r="P13" s="35" t="s">
        <v>29</v>
      </c>
      <c r="R13" s="7" t="s">
        <v>67</v>
      </c>
      <c r="T13" s="7" t="s">
        <v>40</v>
      </c>
      <c r="V13" s="34" t="s">
        <v>42</v>
      </c>
      <c r="X13" s="7" t="s">
        <v>65</v>
      </c>
      <c r="Z13" s="24" t="s">
        <v>22</v>
      </c>
      <c r="AB13" s="28" t="s">
        <v>23</v>
      </c>
      <c r="AD13" s="35" t="s">
        <v>74</v>
      </c>
      <c r="AE13" s="10"/>
      <c r="AF13" s="34"/>
      <c r="AG13" s="15"/>
      <c r="AH13" s="15"/>
      <c r="AI13" s="15"/>
      <c r="AJ13" s="54"/>
      <c r="AK13" s="23"/>
      <c r="AL13" s="23"/>
      <c r="AM13" s="23"/>
      <c r="AN13" s="23"/>
      <c r="AO13" s="64"/>
      <c r="AP13" s="150"/>
      <c r="AT13" s="24"/>
      <c r="AU13" s="24"/>
      <c r="AV13" s="37"/>
      <c r="AW13" s="37"/>
      <c r="AX13" s="37"/>
      <c r="AY13" s="37"/>
      <c r="AZ13" s="37"/>
      <c r="BA13" s="37"/>
      <c r="BB13" s="37"/>
      <c r="BC13" s="37"/>
      <c r="BD13" s="37"/>
    </row>
    <row r="14" spans="1:56" s="42" customFormat="1" ht="9" customHeight="1" thickTop="1" x14ac:dyDescent="0.15">
      <c r="A14" s="38"/>
      <c r="B14" s="211">
        <f>COUNTIF(E19:AI66,"v")</f>
        <v>21</v>
      </c>
      <c r="C14" s="39"/>
      <c r="D14" s="59"/>
      <c r="E14" s="39"/>
      <c r="F14" s="211">
        <f>COUNTIF(E19:AI66,"a")</f>
        <v>0</v>
      </c>
      <c r="G14" s="55"/>
      <c r="H14" s="211">
        <f>COUNTIF(E19:AI66,"r")</f>
        <v>0</v>
      </c>
      <c r="J14" s="211">
        <f>COUNTIF(E19:AI66,"c")</f>
        <v>0</v>
      </c>
      <c r="K14" s="38"/>
      <c r="L14" s="211">
        <f>COUNTIF(E19:AI66,"l")</f>
        <v>0</v>
      </c>
      <c r="M14" s="40"/>
      <c r="N14" s="211">
        <f>COUNTIF(E19:AI66,"h")</f>
        <v>0</v>
      </c>
      <c r="P14" s="211">
        <f>COUNTIF(E19:AI66,"t")</f>
        <v>0</v>
      </c>
      <c r="R14" s="213">
        <f>COUNTIF(E19:AI66,"b")</f>
        <v>1</v>
      </c>
      <c r="T14" s="215">
        <f>COUNTIF(E19:AI66,"z")</f>
        <v>8</v>
      </c>
      <c r="V14" s="70">
        <f>SUM(E20:AI20,E24:AI24,E28:AI28,E32:AI32,E36:AI36,E40:AI40,E44:AI44,E48:AI48,E52:AI52,E56:AI56,E60:AI60,E64:AI64)</f>
        <v>0.15625</v>
      </c>
      <c r="X14" s="217">
        <v>7</v>
      </c>
      <c r="Z14" s="219">
        <f>COUNTIF(E19:AI66,"f")</f>
        <v>5</v>
      </c>
      <c r="AB14" s="221">
        <f>COUNTIF(E19:AI66,"x")</f>
        <v>0</v>
      </c>
      <c r="AD14" s="201">
        <f>COUNTIF(E19:AI66,"u")</f>
        <v>0</v>
      </c>
      <c r="AE14" s="203"/>
      <c r="AF14" s="175" t="s">
        <v>113</v>
      </c>
      <c r="AG14" s="176"/>
      <c r="AH14" s="160">
        <f ca="1">NOW()</f>
        <v>43757.437724189818</v>
      </c>
      <c r="AI14" s="161"/>
      <c r="AJ14" s="41"/>
      <c r="AK14" s="23"/>
      <c r="AL14" s="23"/>
      <c r="AM14" s="23"/>
      <c r="AN14" s="23"/>
      <c r="AO14" s="64"/>
      <c r="AP14" s="150"/>
      <c r="AQ14" s="153"/>
      <c r="AT14" s="24"/>
      <c r="AU14" s="24"/>
      <c r="AV14" s="24"/>
      <c r="AW14" s="24"/>
      <c r="AX14" s="24"/>
      <c r="AY14" s="24"/>
      <c r="AZ14" s="24"/>
      <c r="BA14" s="24"/>
      <c r="BB14" s="24"/>
      <c r="BC14" s="24"/>
      <c r="BD14" s="24"/>
    </row>
    <row r="15" spans="1:56" ht="9" customHeight="1" thickBot="1" x14ac:dyDescent="0.25">
      <c r="A15" s="3"/>
      <c r="B15" s="223"/>
      <c r="C15" s="3"/>
      <c r="D15" s="62">
        <f>SUM(E21:AI21,E25:AI25,E29:AI29,E33:AI33,E37:AI37,E41:AI41,E45:AI45,E49:AI49,E53:AI53,E57:AI57,E61:AI61,E65:AI65)</f>
        <v>0</v>
      </c>
      <c r="E15" s="3"/>
      <c r="F15" s="212"/>
      <c r="G15" s="61"/>
      <c r="H15" s="212"/>
      <c r="J15" s="223"/>
      <c r="K15" s="3"/>
      <c r="L15" s="212"/>
      <c r="M15" s="3"/>
      <c r="N15" s="223"/>
      <c r="P15" s="212"/>
      <c r="R15" s="214"/>
      <c r="T15" s="216"/>
      <c r="V15" s="60"/>
      <c r="X15" s="218"/>
      <c r="Z15" s="220"/>
      <c r="AB15" s="222"/>
      <c r="AD15" s="202"/>
      <c r="AE15" s="204"/>
      <c r="AF15" s="177"/>
      <c r="AG15" s="178"/>
      <c r="AH15" s="162"/>
      <c r="AI15" s="163"/>
      <c r="AJ15" s="5"/>
      <c r="AK15" s="23"/>
      <c r="AL15" s="23"/>
      <c r="AM15" s="23"/>
      <c r="AN15" s="23"/>
      <c r="AO15" s="64"/>
      <c r="AP15" s="111"/>
      <c r="AQ15" s="155"/>
      <c r="AT15" s="24"/>
      <c r="AU15" s="24"/>
    </row>
    <row r="16" spans="1:56" s="12" customFormat="1" ht="9.9499999999999993" customHeight="1" thickTop="1" x14ac:dyDescent="0.15">
      <c r="A16" s="14"/>
      <c r="B16" s="56" t="s">
        <v>64</v>
      </c>
      <c r="C16" s="28"/>
      <c r="D16" s="44" t="s">
        <v>59</v>
      </c>
      <c r="E16" s="28"/>
      <c r="F16" s="43" t="s">
        <v>45</v>
      </c>
      <c r="G16" s="45"/>
      <c r="H16" s="43" t="s">
        <v>44</v>
      </c>
      <c r="J16" s="43" t="s">
        <v>46</v>
      </c>
      <c r="K16" s="14"/>
      <c r="L16" s="46" t="s">
        <v>61</v>
      </c>
      <c r="M16" s="43"/>
      <c r="N16" s="43" t="s">
        <v>43</v>
      </c>
      <c r="P16" s="43" t="s">
        <v>51</v>
      </c>
      <c r="R16" s="43" t="s">
        <v>48</v>
      </c>
      <c r="T16" s="43" t="s">
        <v>47</v>
      </c>
      <c r="V16" s="44" t="s">
        <v>59</v>
      </c>
      <c r="X16" s="46"/>
      <c r="Z16" s="46" t="s">
        <v>52</v>
      </c>
      <c r="AB16" s="43" t="s">
        <v>49</v>
      </c>
      <c r="AD16" s="43" t="s">
        <v>50</v>
      </c>
      <c r="AE16" s="14"/>
      <c r="AF16" s="28"/>
      <c r="AG16" s="14"/>
      <c r="AH16" s="14"/>
      <c r="AI16" s="14"/>
      <c r="AJ16" s="13"/>
      <c r="AK16" s="23"/>
      <c r="AL16" s="23"/>
      <c r="AM16" s="23"/>
      <c r="AN16" s="23"/>
      <c r="AO16" s="64"/>
      <c r="AP16" s="111"/>
      <c r="AQ16" s="24"/>
      <c r="AT16" s="24"/>
      <c r="AU16" s="24"/>
      <c r="AV16" s="22"/>
      <c r="AW16" s="22"/>
      <c r="AX16" s="22"/>
      <c r="AY16" s="22"/>
      <c r="AZ16" s="22"/>
      <c r="BA16" s="22"/>
      <c r="BB16" s="22"/>
      <c r="BC16" s="22"/>
      <c r="BD16" s="22"/>
    </row>
    <row r="17" spans="1:47" s="22" customFormat="1" ht="8.25" customHeight="1" thickBot="1" x14ac:dyDescent="0.25">
      <c r="A17" s="3"/>
      <c r="B17" s="11"/>
      <c r="C17" s="7"/>
      <c r="D17" s="10"/>
      <c r="E17" s="7"/>
      <c r="F17" s="7"/>
      <c r="G17" s="7"/>
      <c r="H17" s="7"/>
      <c r="I17" s="7"/>
      <c r="J17" s="7"/>
      <c r="K17" s="7"/>
      <c r="L17" s="7"/>
      <c r="M17" s="7"/>
      <c r="N17" s="7"/>
      <c r="O17" s="7"/>
      <c r="P17" s="7"/>
      <c r="Q17" s="9"/>
      <c r="R17" s="7"/>
      <c r="S17" s="7"/>
      <c r="T17" s="7"/>
      <c r="U17" s="7"/>
      <c r="V17" s="7"/>
      <c r="W17" s="7"/>
      <c r="X17" s="7"/>
      <c r="Y17" s="7"/>
      <c r="Z17" s="8"/>
      <c r="AA17" s="8"/>
      <c r="AB17" s="8"/>
      <c r="AC17" s="8"/>
      <c r="AD17" s="8"/>
      <c r="AE17" s="8"/>
      <c r="AF17" s="8"/>
      <c r="AG17" s="7"/>
      <c r="AH17" s="7"/>
      <c r="AI17" s="6"/>
      <c r="AJ17" s="5"/>
      <c r="AK17" s="23"/>
      <c r="AL17" s="23"/>
      <c r="AM17" s="23"/>
      <c r="AN17" s="23"/>
      <c r="AO17" s="64"/>
      <c r="AP17" s="111"/>
      <c r="AQ17" s="154"/>
      <c r="AR17" s="24"/>
      <c r="AS17" s="24"/>
      <c r="AT17" s="24"/>
      <c r="AU17" s="24"/>
    </row>
    <row r="18" spans="1:47" s="22" customFormat="1" ht="22.5" customHeight="1" thickTop="1" thickBot="1" x14ac:dyDescent="0.25">
      <c r="A18" s="3"/>
      <c r="B18" s="205">
        <v>2019</v>
      </c>
      <c r="C18" s="206"/>
      <c r="D18" s="207"/>
      <c r="E18" s="93">
        <v>1</v>
      </c>
      <c r="F18" s="69">
        <v>2</v>
      </c>
      <c r="G18" s="94">
        <v>3</v>
      </c>
      <c r="H18" s="69">
        <v>4</v>
      </c>
      <c r="I18" s="94">
        <v>5</v>
      </c>
      <c r="J18" s="69">
        <v>6</v>
      </c>
      <c r="K18" s="94">
        <v>7</v>
      </c>
      <c r="L18" s="69">
        <v>8</v>
      </c>
      <c r="M18" s="94">
        <v>9</v>
      </c>
      <c r="N18" s="69">
        <v>10</v>
      </c>
      <c r="O18" s="94">
        <v>11</v>
      </c>
      <c r="P18" s="69">
        <v>12</v>
      </c>
      <c r="Q18" s="94">
        <v>13</v>
      </c>
      <c r="R18" s="69">
        <v>14</v>
      </c>
      <c r="S18" s="94">
        <v>15</v>
      </c>
      <c r="T18" s="69">
        <v>16</v>
      </c>
      <c r="U18" s="94">
        <v>17</v>
      </c>
      <c r="V18" s="69">
        <v>18</v>
      </c>
      <c r="W18" s="94">
        <v>19</v>
      </c>
      <c r="X18" s="69">
        <v>20</v>
      </c>
      <c r="Y18" s="94">
        <v>21</v>
      </c>
      <c r="Z18" s="69">
        <v>22</v>
      </c>
      <c r="AA18" s="94">
        <v>23</v>
      </c>
      <c r="AB18" s="69">
        <v>24</v>
      </c>
      <c r="AC18" s="94">
        <v>25</v>
      </c>
      <c r="AD18" s="69">
        <v>26</v>
      </c>
      <c r="AE18" s="94">
        <v>27</v>
      </c>
      <c r="AF18" s="69">
        <v>28</v>
      </c>
      <c r="AG18" s="94">
        <v>29</v>
      </c>
      <c r="AH18" s="69">
        <v>30</v>
      </c>
      <c r="AI18" s="94">
        <v>31</v>
      </c>
      <c r="AJ18" s="51"/>
      <c r="AK18" s="23" t="s">
        <v>57</v>
      </c>
      <c r="AL18" s="23" t="s">
        <v>57</v>
      </c>
      <c r="AM18" s="23" t="s">
        <v>57</v>
      </c>
      <c r="AN18" s="23"/>
      <c r="AO18" s="64"/>
      <c r="AP18" s="111"/>
      <c r="AQ18" s="24"/>
      <c r="AR18" s="24"/>
      <c r="AS18" s="24"/>
      <c r="AT18" s="24"/>
      <c r="AU18" s="24"/>
    </row>
    <row r="19" spans="1:47" s="22" customFormat="1" ht="9.9499999999999993" customHeight="1" thickTop="1" x14ac:dyDescent="0.2">
      <c r="A19" s="3"/>
      <c r="B19" s="208" t="s">
        <v>21</v>
      </c>
      <c r="C19" s="209"/>
      <c r="D19" s="210"/>
      <c r="E19" s="147" t="s">
        <v>9</v>
      </c>
      <c r="F19" s="57" t="s">
        <v>8</v>
      </c>
      <c r="G19" s="57" t="s">
        <v>7</v>
      </c>
      <c r="H19" s="57" t="s">
        <v>6</v>
      </c>
      <c r="I19" s="57" t="s">
        <v>5</v>
      </c>
      <c r="J19" s="57" t="s">
        <v>4</v>
      </c>
      <c r="K19" s="58" t="s">
        <v>10</v>
      </c>
      <c r="L19" s="58" t="s">
        <v>9</v>
      </c>
      <c r="M19" s="58" t="s">
        <v>8</v>
      </c>
      <c r="N19" s="58" t="s">
        <v>7</v>
      </c>
      <c r="O19" s="58" t="s">
        <v>6</v>
      </c>
      <c r="P19" s="58" t="s">
        <v>5</v>
      </c>
      <c r="Q19" s="58" t="s">
        <v>4</v>
      </c>
      <c r="R19" s="58" t="s">
        <v>10</v>
      </c>
      <c r="S19" s="58" t="s">
        <v>9</v>
      </c>
      <c r="T19" s="58" t="s">
        <v>8</v>
      </c>
      <c r="U19" s="58" t="s">
        <v>7</v>
      </c>
      <c r="V19" s="58" t="s">
        <v>6</v>
      </c>
      <c r="W19" s="58" t="s">
        <v>5</v>
      </c>
      <c r="X19" s="58" t="s">
        <v>4</v>
      </c>
      <c r="Y19" s="58" t="s">
        <v>10</v>
      </c>
      <c r="Z19" s="58" t="s">
        <v>9</v>
      </c>
      <c r="AA19" s="58" t="s">
        <v>8</v>
      </c>
      <c r="AB19" s="58" t="s">
        <v>7</v>
      </c>
      <c r="AC19" s="58" t="s">
        <v>6</v>
      </c>
      <c r="AD19" s="58" t="s">
        <v>5</v>
      </c>
      <c r="AE19" s="58" t="s">
        <v>4</v>
      </c>
      <c r="AF19" s="58" t="s">
        <v>10</v>
      </c>
      <c r="AG19" s="58" t="s">
        <v>9</v>
      </c>
      <c r="AH19" s="58" t="s">
        <v>8</v>
      </c>
      <c r="AI19" s="58" t="s">
        <v>7</v>
      </c>
      <c r="AJ19" s="50"/>
      <c r="AK19" s="47">
        <f>SUM(AK66,AK62,AK58,AK54,AK50,AK46,AK42,AK38,AK34,AK30,AK26,AK22)</f>
        <v>72</v>
      </c>
      <c r="AL19" s="47">
        <f>SUM(AL66,AL62,AL58,AL54,AL50,AL46,AL42,AL38,AL34,AL30,AL26,AL22)</f>
        <v>74</v>
      </c>
      <c r="AM19" s="47">
        <f>SUM(AM66,AM62,AM58,AM54,AM50,AM46,AM42,AM38,AM34,AM30,AM26,AM22)</f>
        <v>72</v>
      </c>
      <c r="AN19" s="23"/>
      <c r="AO19" s="64"/>
      <c r="AP19" s="111"/>
      <c r="AQ19" s="150"/>
      <c r="AR19" s="24"/>
      <c r="AS19" s="24"/>
      <c r="AT19" s="24"/>
      <c r="AU19" s="24"/>
    </row>
    <row r="20" spans="1:47" s="22" customFormat="1" ht="8.1" customHeight="1" x14ac:dyDescent="0.2">
      <c r="A20" s="3"/>
      <c r="B20" s="193"/>
      <c r="C20" s="194"/>
      <c r="D20" s="195"/>
      <c r="E20" s="78"/>
      <c r="F20" s="78"/>
      <c r="G20" s="78"/>
      <c r="H20" s="78"/>
      <c r="I20" s="78"/>
      <c r="J20" s="78"/>
      <c r="K20" s="78"/>
      <c r="L20" s="78"/>
      <c r="M20" s="78"/>
      <c r="N20" s="78"/>
      <c r="O20" s="78"/>
      <c r="P20" s="78"/>
      <c r="Q20" s="78"/>
      <c r="R20" s="78"/>
      <c r="S20" s="78"/>
      <c r="T20" s="78" t="s">
        <v>110</v>
      </c>
      <c r="U20" s="78"/>
      <c r="V20" s="78"/>
      <c r="W20" s="79"/>
      <c r="X20" s="79"/>
      <c r="Y20" s="79"/>
      <c r="Z20" s="79"/>
      <c r="AA20" s="79"/>
      <c r="AB20" s="79"/>
      <c r="AC20" s="79"/>
      <c r="AD20" s="79"/>
      <c r="AE20" s="79"/>
      <c r="AF20" s="79"/>
      <c r="AG20" s="79" t="s">
        <v>112</v>
      </c>
      <c r="AH20" s="79" t="s">
        <v>110</v>
      </c>
      <c r="AI20" s="79"/>
      <c r="AJ20" s="50"/>
      <c r="AK20" s="47"/>
      <c r="AL20" s="23"/>
      <c r="AM20" s="23"/>
      <c r="AN20" s="23"/>
      <c r="AO20" s="64"/>
      <c r="AP20" s="111"/>
      <c r="AQ20" s="150"/>
      <c r="AR20" s="24"/>
      <c r="AS20" s="24"/>
      <c r="AT20" s="24"/>
      <c r="AU20" s="24"/>
    </row>
    <row r="21" spans="1:47" s="22" customFormat="1" ht="8.1" customHeight="1" x14ac:dyDescent="0.2">
      <c r="A21" s="3"/>
      <c r="B21" s="193"/>
      <c r="C21" s="194"/>
      <c r="D21" s="195"/>
      <c r="E21" s="78" t="s">
        <v>108</v>
      </c>
      <c r="F21" s="80"/>
      <c r="G21" s="80"/>
      <c r="H21" s="80"/>
      <c r="I21" s="80"/>
      <c r="J21" s="80"/>
      <c r="K21" s="80"/>
      <c r="L21" s="80"/>
      <c r="M21" s="80"/>
      <c r="N21" s="80"/>
      <c r="O21" s="80"/>
      <c r="P21" s="80"/>
      <c r="Q21" s="80"/>
      <c r="R21" s="80"/>
      <c r="S21" s="80"/>
      <c r="T21" s="80"/>
      <c r="U21" s="80"/>
      <c r="V21" s="80"/>
      <c r="W21" s="80"/>
      <c r="X21" s="80"/>
      <c r="Y21" s="80"/>
      <c r="Z21" s="80"/>
      <c r="AA21" s="80"/>
      <c r="AB21" s="80"/>
      <c r="AC21" s="81"/>
      <c r="AD21" s="81"/>
      <c r="AE21" s="81"/>
      <c r="AF21" s="81"/>
      <c r="AG21" s="81"/>
      <c r="AH21" s="81"/>
      <c r="AI21" s="80"/>
      <c r="AJ21" s="50"/>
      <c r="AK21" s="47" t="s">
        <v>54</v>
      </c>
      <c r="AL21" s="47" t="s">
        <v>55</v>
      </c>
      <c r="AM21" s="47" t="s">
        <v>56</v>
      </c>
      <c r="AN21" s="23" t="s">
        <v>57</v>
      </c>
      <c r="AO21" s="64"/>
      <c r="AP21" s="111"/>
      <c r="AQ21" s="150"/>
      <c r="AR21" s="24"/>
      <c r="AS21" s="24"/>
      <c r="AT21" s="24"/>
      <c r="AU21" s="24"/>
    </row>
    <row r="22" spans="1:47" s="22" customFormat="1" ht="9.9499999999999993" customHeight="1" x14ac:dyDescent="0.2">
      <c r="A22" s="3"/>
      <c r="B22" s="196"/>
      <c r="C22" s="197"/>
      <c r="D22" s="198"/>
      <c r="E22" s="98" t="s">
        <v>2</v>
      </c>
      <c r="F22" s="99" t="s">
        <v>0</v>
      </c>
      <c r="G22" s="99" t="s">
        <v>0</v>
      </c>
      <c r="H22" s="139"/>
      <c r="I22" s="139"/>
      <c r="J22" s="98"/>
      <c r="K22" s="98" t="s">
        <v>1</v>
      </c>
      <c r="L22" s="98" t="s">
        <v>1</v>
      </c>
      <c r="M22" s="100" t="s">
        <v>2</v>
      </c>
      <c r="N22" s="100" t="s">
        <v>2</v>
      </c>
      <c r="O22" s="100" t="s">
        <v>2</v>
      </c>
      <c r="P22" s="98"/>
      <c r="Q22" s="98"/>
      <c r="R22" s="139"/>
      <c r="S22" s="139"/>
      <c r="T22" s="101" t="s">
        <v>1</v>
      </c>
      <c r="U22" s="101" t="s">
        <v>1</v>
      </c>
      <c r="V22" s="98" t="s">
        <v>0</v>
      </c>
      <c r="W22" s="98" t="s">
        <v>0</v>
      </c>
      <c r="X22" s="99" t="s">
        <v>0</v>
      </c>
      <c r="Y22" s="138"/>
      <c r="Z22" s="138" t="s">
        <v>30</v>
      </c>
      <c r="AA22" s="98"/>
      <c r="AB22" s="98"/>
      <c r="AC22" s="98" t="s">
        <v>1</v>
      </c>
      <c r="AD22" s="100" t="s">
        <v>2</v>
      </c>
      <c r="AE22" s="100" t="s">
        <v>2</v>
      </c>
      <c r="AF22" s="100" t="s">
        <v>0</v>
      </c>
      <c r="AG22" s="100" t="s">
        <v>0</v>
      </c>
      <c r="AH22" s="98"/>
      <c r="AI22" s="98"/>
      <c r="AJ22" s="50"/>
      <c r="AK22" s="47">
        <f>COUNTIF(E22:AI22,"n")</f>
        <v>7</v>
      </c>
      <c r="AL22" s="47">
        <f>COUNTIF(E22:AI22,"m")</f>
        <v>6</v>
      </c>
      <c r="AM22" s="47">
        <f>COUNTIF(E22:AI22,"o")</f>
        <v>5</v>
      </c>
      <c r="AN22" s="23">
        <f>AK22+AL22+AM22</f>
        <v>18</v>
      </c>
      <c r="AO22" s="64"/>
      <c r="AP22" s="111"/>
      <c r="AR22" s="48"/>
      <c r="AS22" s="48"/>
      <c r="AT22" s="48"/>
      <c r="AU22" s="24"/>
    </row>
    <row r="23" spans="1:47" s="22" customFormat="1" ht="9.9499999999999993" customHeight="1" x14ac:dyDescent="0.2">
      <c r="A23" s="3"/>
      <c r="B23" s="181" t="s">
        <v>20</v>
      </c>
      <c r="C23" s="182"/>
      <c r="D23" s="183"/>
      <c r="E23" s="82" t="s">
        <v>6</v>
      </c>
      <c r="F23" s="58" t="s">
        <v>5</v>
      </c>
      <c r="G23" s="58" t="s">
        <v>4</v>
      </c>
      <c r="H23" s="58" t="s">
        <v>10</v>
      </c>
      <c r="I23" s="58" t="s">
        <v>9</v>
      </c>
      <c r="J23" s="58" t="s">
        <v>8</v>
      </c>
      <c r="K23" s="58" t="s">
        <v>7</v>
      </c>
      <c r="L23" s="58" t="s">
        <v>6</v>
      </c>
      <c r="M23" s="58" t="s">
        <v>5</v>
      </c>
      <c r="N23" s="58" t="s">
        <v>4</v>
      </c>
      <c r="O23" s="58" t="s">
        <v>10</v>
      </c>
      <c r="P23" s="58" t="s">
        <v>9</v>
      </c>
      <c r="Q23" s="58" t="s">
        <v>8</v>
      </c>
      <c r="R23" s="58" t="s">
        <v>7</v>
      </c>
      <c r="S23" s="58" t="s">
        <v>6</v>
      </c>
      <c r="T23" s="58" t="s">
        <v>5</v>
      </c>
      <c r="U23" s="58" t="s">
        <v>4</v>
      </c>
      <c r="V23" s="58" t="s">
        <v>10</v>
      </c>
      <c r="W23" s="58" t="s">
        <v>9</v>
      </c>
      <c r="X23" s="58" t="s">
        <v>8</v>
      </c>
      <c r="Y23" s="58" t="s">
        <v>7</v>
      </c>
      <c r="Z23" s="58" t="s">
        <v>6</v>
      </c>
      <c r="AA23" s="57" t="s">
        <v>5</v>
      </c>
      <c r="AB23" s="57" t="s">
        <v>4</v>
      </c>
      <c r="AC23" s="57" t="s">
        <v>10</v>
      </c>
      <c r="AD23" s="57" t="s">
        <v>9</v>
      </c>
      <c r="AE23" s="57" t="s">
        <v>8</v>
      </c>
      <c r="AF23" s="57" t="s">
        <v>7</v>
      </c>
      <c r="AG23" s="49"/>
      <c r="AH23" s="49"/>
      <c r="AI23" s="49"/>
      <c r="AJ23" s="50"/>
      <c r="AK23" s="47"/>
      <c r="AL23" s="23"/>
      <c r="AM23" s="23"/>
      <c r="AN23" s="23"/>
      <c r="AO23" s="64"/>
      <c r="AP23" s="111"/>
      <c r="AQ23" s="150"/>
      <c r="AR23" s="24"/>
      <c r="AS23" s="24"/>
      <c r="AT23" s="24"/>
      <c r="AU23" s="24"/>
    </row>
    <row r="24" spans="1:47" s="22" customFormat="1" ht="8.1" customHeight="1" x14ac:dyDescent="0.2">
      <c r="A24" s="3"/>
      <c r="B24" s="184"/>
      <c r="C24" s="185"/>
      <c r="D24" s="186"/>
      <c r="E24" s="140"/>
      <c r="F24" s="141"/>
      <c r="G24" s="141"/>
      <c r="H24" s="141"/>
      <c r="I24" s="141"/>
      <c r="J24" s="141"/>
      <c r="K24" s="141"/>
      <c r="L24" s="141"/>
      <c r="M24" s="141"/>
      <c r="N24" s="141"/>
      <c r="O24" s="141"/>
      <c r="P24" s="141"/>
      <c r="Q24" s="141"/>
      <c r="R24" s="141"/>
      <c r="S24" s="141"/>
      <c r="T24" s="141"/>
      <c r="U24" s="141" t="s">
        <v>30</v>
      </c>
      <c r="V24" s="141"/>
      <c r="W24" s="141"/>
      <c r="X24" s="141"/>
      <c r="Y24" s="141"/>
      <c r="Z24" s="141"/>
      <c r="AA24" s="141"/>
      <c r="AB24" s="141"/>
      <c r="AC24" s="141"/>
      <c r="AD24" s="141"/>
      <c r="AE24" s="141"/>
      <c r="AF24" s="141"/>
      <c r="AG24" s="142"/>
      <c r="AH24" s="142"/>
      <c r="AI24" s="142"/>
      <c r="AJ24" s="50"/>
      <c r="AK24" s="47"/>
      <c r="AL24" s="23"/>
      <c r="AM24" s="23"/>
      <c r="AN24" s="23"/>
      <c r="AO24" s="64"/>
      <c r="AP24" s="111"/>
      <c r="AQ24" s="150"/>
      <c r="AR24" s="24"/>
      <c r="AS24" s="24"/>
      <c r="AT24" s="24"/>
      <c r="AU24" s="24"/>
    </row>
    <row r="25" spans="1:47" s="22" customFormat="1" ht="8.1" customHeight="1" x14ac:dyDescent="0.2">
      <c r="A25" s="3"/>
      <c r="B25" s="184"/>
      <c r="C25" s="185"/>
      <c r="D25" s="186"/>
      <c r="E25" s="140"/>
      <c r="F25" s="141"/>
      <c r="G25" s="141"/>
      <c r="H25" s="141"/>
      <c r="I25" s="141"/>
      <c r="J25" s="141"/>
      <c r="K25" s="141"/>
      <c r="L25" s="141"/>
      <c r="M25" s="141"/>
      <c r="N25" s="141"/>
      <c r="O25" s="141"/>
      <c r="P25" s="141"/>
      <c r="Q25" s="141"/>
      <c r="R25" s="141"/>
      <c r="S25" s="141"/>
      <c r="T25" s="141"/>
      <c r="U25" s="141" t="s">
        <v>30</v>
      </c>
      <c r="V25" s="141"/>
      <c r="W25" s="141"/>
      <c r="X25" s="141"/>
      <c r="Y25" s="141"/>
      <c r="Z25" s="141"/>
      <c r="AA25" s="141"/>
      <c r="AB25" s="141"/>
      <c r="AC25" s="141"/>
      <c r="AD25" s="141"/>
      <c r="AE25" s="141"/>
      <c r="AF25" s="141"/>
      <c r="AG25" s="142"/>
      <c r="AH25" s="142"/>
      <c r="AI25" s="142"/>
      <c r="AJ25" s="50"/>
      <c r="AK25" s="47" t="s">
        <v>54</v>
      </c>
      <c r="AL25" s="47" t="s">
        <v>55</v>
      </c>
      <c r="AM25" s="47" t="s">
        <v>56</v>
      </c>
      <c r="AN25" s="23"/>
      <c r="AO25" s="64"/>
      <c r="AP25" s="111"/>
      <c r="AQ25" s="150"/>
      <c r="AR25" s="24"/>
      <c r="AS25" s="24"/>
      <c r="AT25" s="24"/>
      <c r="AU25" s="24"/>
    </row>
    <row r="26" spans="1:47" s="22" customFormat="1" ht="9.9499999999999993" customHeight="1" x14ac:dyDescent="0.2">
      <c r="A26" s="3"/>
      <c r="B26" s="187"/>
      <c r="C26" s="188"/>
      <c r="D26" s="189"/>
      <c r="E26" s="139"/>
      <c r="F26" s="101" t="s">
        <v>1</v>
      </c>
      <c r="G26" s="101" t="s">
        <v>1</v>
      </c>
      <c r="H26" s="98" t="s">
        <v>2</v>
      </c>
      <c r="I26" s="98" t="s">
        <v>2</v>
      </c>
      <c r="J26" s="99" t="s">
        <v>0</v>
      </c>
      <c r="K26" s="99" t="s">
        <v>0</v>
      </c>
      <c r="L26" s="139"/>
      <c r="M26" s="139"/>
      <c r="N26" s="98"/>
      <c r="O26" s="98" t="s">
        <v>1</v>
      </c>
      <c r="P26" s="98" t="s">
        <v>1</v>
      </c>
      <c r="Q26" s="100" t="s">
        <v>2</v>
      </c>
      <c r="R26" s="100" t="s">
        <v>2</v>
      </c>
      <c r="S26" s="100" t="s">
        <v>2</v>
      </c>
      <c r="T26" s="98"/>
      <c r="U26" s="98"/>
      <c r="V26" s="139"/>
      <c r="W26" s="139"/>
      <c r="X26" s="101" t="s">
        <v>1</v>
      </c>
      <c r="Y26" s="101" t="s">
        <v>1</v>
      </c>
      <c r="Z26" s="98" t="s">
        <v>0</v>
      </c>
      <c r="AA26" s="98" t="s">
        <v>0</v>
      </c>
      <c r="AB26" s="99" t="s">
        <v>0</v>
      </c>
      <c r="AC26" s="139"/>
      <c r="AD26" s="139"/>
      <c r="AE26" s="98"/>
      <c r="AF26" s="98"/>
      <c r="AG26" s="68"/>
      <c r="AH26" s="68"/>
      <c r="AI26" s="68"/>
      <c r="AJ26" s="50"/>
      <c r="AK26" s="47">
        <f>COUNTIF(E26:AI26,"n")</f>
        <v>5</v>
      </c>
      <c r="AL26" s="47">
        <f>COUNTIF(E26:AI26,"m")</f>
        <v>5</v>
      </c>
      <c r="AM26" s="47">
        <f>COUNTIF(E26:AI26,"o")</f>
        <v>6</v>
      </c>
      <c r="AN26" s="23">
        <f>AK26+AL26+AM26</f>
        <v>16</v>
      </c>
      <c r="AO26" s="64"/>
      <c r="AP26" s="111"/>
      <c r="AQ26" s="150"/>
      <c r="AR26" s="24"/>
      <c r="AS26" s="24"/>
      <c r="AT26" s="24"/>
      <c r="AU26" s="24"/>
    </row>
    <row r="27" spans="1:47" s="22" customFormat="1" ht="9.9499999999999993" customHeight="1" x14ac:dyDescent="0.2">
      <c r="A27" s="3"/>
      <c r="B27" s="190" t="s">
        <v>19</v>
      </c>
      <c r="C27" s="191"/>
      <c r="D27" s="192"/>
      <c r="E27" s="83" t="s">
        <v>6</v>
      </c>
      <c r="F27" s="57" t="s">
        <v>5</v>
      </c>
      <c r="G27" s="57" t="s">
        <v>4</v>
      </c>
      <c r="H27" s="58" t="s">
        <v>10</v>
      </c>
      <c r="I27" s="58" t="s">
        <v>9</v>
      </c>
      <c r="J27" s="58" t="s">
        <v>8</v>
      </c>
      <c r="K27" s="58" t="s">
        <v>7</v>
      </c>
      <c r="L27" s="58" t="s">
        <v>6</v>
      </c>
      <c r="M27" s="58" t="s">
        <v>5</v>
      </c>
      <c r="N27" s="58" t="s">
        <v>4</v>
      </c>
      <c r="O27" s="58" t="s">
        <v>10</v>
      </c>
      <c r="P27" s="58" t="s">
        <v>9</v>
      </c>
      <c r="Q27" s="58" t="s">
        <v>8</v>
      </c>
      <c r="R27" s="58" t="s">
        <v>7</v>
      </c>
      <c r="S27" s="58" t="s">
        <v>6</v>
      </c>
      <c r="T27" s="58" t="s">
        <v>5</v>
      </c>
      <c r="U27" s="58" t="s">
        <v>4</v>
      </c>
      <c r="V27" s="58" t="s">
        <v>10</v>
      </c>
      <c r="W27" s="58" t="s">
        <v>9</v>
      </c>
      <c r="X27" s="58" t="s">
        <v>8</v>
      </c>
      <c r="Y27" s="58" t="s">
        <v>7</v>
      </c>
      <c r="Z27" s="58" t="s">
        <v>6</v>
      </c>
      <c r="AA27" s="58" t="s">
        <v>5</v>
      </c>
      <c r="AB27" s="58" t="s">
        <v>4</v>
      </c>
      <c r="AC27" s="58" t="s">
        <v>10</v>
      </c>
      <c r="AD27" s="58" t="s">
        <v>9</v>
      </c>
      <c r="AE27" s="58" t="s">
        <v>8</v>
      </c>
      <c r="AF27" s="58" t="s">
        <v>7</v>
      </c>
      <c r="AG27" s="58" t="s">
        <v>6</v>
      </c>
      <c r="AH27" s="58" t="s">
        <v>5</v>
      </c>
      <c r="AI27" s="58" t="s">
        <v>4</v>
      </c>
      <c r="AJ27" s="50"/>
      <c r="AK27" s="47"/>
      <c r="AL27" s="23"/>
      <c r="AM27" s="23"/>
      <c r="AN27" s="23"/>
      <c r="AO27" s="64"/>
      <c r="AP27" s="111"/>
      <c r="AQ27" s="150"/>
      <c r="AR27" s="24"/>
      <c r="AS27" s="24"/>
      <c r="AT27" s="24"/>
      <c r="AU27" s="24"/>
    </row>
    <row r="28" spans="1:47" s="22" customFormat="1" ht="8.1" customHeight="1" x14ac:dyDescent="0.2">
      <c r="A28" s="3"/>
      <c r="B28" s="193"/>
      <c r="C28" s="194"/>
      <c r="D28" s="195"/>
      <c r="E28" s="140"/>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50"/>
      <c r="AK28" s="47"/>
      <c r="AL28" s="23"/>
      <c r="AM28" s="23"/>
      <c r="AN28" s="23"/>
      <c r="AO28" s="64"/>
      <c r="AP28" s="111"/>
      <c r="AQ28" s="150"/>
      <c r="AR28" s="24"/>
      <c r="AS28" s="24"/>
      <c r="AT28" s="24"/>
      <c r="AU28" s="24"/>
    </row>
    <row r="29" spans="1:47" s="22" customFormat="1" ht="8.1" customHeight="1" x14ac:dyDescent="0.2">
      <c r="A29" s="3"/>
      <c r="B29" s="193"/>
      <c r="C29" s="194"/>
      <c r="D29" s="195"/>
      <c r="E29" s="140"/>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50"/>
      <c r="AK29" s="47" t="s">
        <v>54</v>
      </c>
      <c r="AL29" s="47" t="s">
        <v>55</v>
      </c>
      <c r="AM29" s="47" t="s">
        <v>56</v>
      </c>
      <c r="AN29" s="23"/>
      <c r="AO29" s="64"/>
      <c r="AP29" s="111"/>
      <c r="AQ29" s="150"/>
      <c r="AR29" s="24"/>
      <c r="AS29" s="24"/>
      <c r="AT29" s="24"/>
      <c r="AU29" s="24"/>
    </row>
    <row r="30" spans="1:47" s="22" customFormat="1" ht="9.9499999999999993" customHeight="1" x14ac:dyDescent="0.2">
      <c r="A30" s="3"/>
      <c r="B30" s="196"/>
      <c r="C30" s="197"/>
      <c r="D30" s="198"/>
      <c r="E30" s="98" t="s">
        <v>1</v>
      </c>
      <c r="F30" s="100" t="s">
        <v>2</v>
      </c>
      <c r="G30" s="100" t="s">
        <v>2</v>
      </c>
      <c r="H30" s="100" t="s">
        <v>0</v>
      </c>
      <c r="I30" s="100" t="s">
        <v>0</v>
      </c>
      <c r="J30" s="98"/>
      <c r="K30" s="98"/>
      <c r="L30" s="139"/>
      <c r="M30" s="101" t="s">
        <v>1</v>
      </c>
      <c r="N30" s="101" t="s">
        <v>1</v>
      </c>
      <c r="O30" s="98" t="s">
        <v>2</v>
      </c>
      <c r="P30" s="98" t="s">
        <v>2</v>
      </c>
      <c r="Q30" s="99" t="s">
        <v>0</v>
      </c>
      <c r="R30" s="99" t="s">
        <v>0</v>
      </c>
      <c r="S30" s="139"/>
      <c r="T30" s="139"/>
      <c r="U30" s="98"/>
      <c r="V30" s="98" t="s">
        <v>1</v>
      </c>
      <c r="W30" s="98" t="s">
        <v>1</v>
      </c>
      <c r="X30" s="100" t="s">
        <v>2</v>
      </c>
      <c r="Y30" s="100" t="s">
        <v>2</v>
      </c>
      <c r="Z30" s="100" t="s">
        <v>2</v>
      </c>
      <c r="AA30" s="98"/>
      <c r="AB30" s="98"/>
      <c r="AC30" s="139"/>
      <c r="AD30" s="139"/>
      <c r="AE30" s="101" t="s">
        <v>1</v>
      </c>
      <c r="AF30" s="101" t="s">
        <v>1</v>
      </c>
      <c r="AG30" s="98" t="s">
        <v>0</v>
      </c>
      <c r="AH30" s="98" t="s">
        <v>0</v>
      </c>
      <c r="AI30" s="99" t="s">
        <v>0</v>
      </c>
      <c r="AJ30" s="50"/>
      <c r="AK30" s="47">
        <f>COUNTIF(E30:AI30,"n")</f>
        <v>7</v>
      </c>
      <c r="AL30" s="47">
        <f>COUNTIF(E30:AI30,"m")</f>
        <v>7</v>
      </c>
      <c r="AM30" s="47">
        <f>COUNTIF(E30:AI30,"o")</f>
        <v>7</v>
      </c>
      <c r="AN30" s="23">
        <f>AK30+AL30+AM30</f>
        <v>21</v>
      </c>
      <c r="AO30" s="64"/>
      <c r="AP30" s="111"/>
      <c r="AQ30" s="150"/>
      <c r="AR30" s="24"/>
      <c r="AS30" s="24"/>
      <c r="AT30" s="24"/>
      <c r="AU30" s="24"/>
    </row>
    <row r="31" spans="1:47" s="22" customFormat="1" ht="9.9499999999999993" customHeight="1" x14ac:dyDescent="0.2">
      <c r="A31" s="3"/>
      <c r="B31" s="181" t="s">
        <v>18</v>
      </c>
      <c r="C31" s="182"/>
      <c r="D31" s="183"/>
      <c r="E31" s="82" t="s">
        <v>10</v>
      </c>
      <c r="F31" s="58" t="s">
        <v>9</v>
      </c>
      <c r="G31" s="58" t="s">
        <v>8</v>
      </c>
      <c r="H31" s="58" t="s">
        <v>7</v>
      </c>
      <c r="I31" s="58" t="s">
        <v>6</v>
      </c>
      <c r="J31" s="58" t="s">
        <v>5</v>
      </c>
      <c r="K31" s="58" t="s">
        <v>4</v>
      </c>
      <c r="L31" s="58" t="s">
        <v>10</v>
      </c>
      <c r="M31" s="58" t="s">
        <v>9</v>
      </c>
      <c r="N31" s="58" t="s">
        <v>8</v>
      </c>
      <c r="O31" s="58" t="s">
        <v>7</v>
      </c>
      <c r="P31" s="58" t="s">
        <v>6</v>
      </c>
      <c r="Q31" s="58" t="s">
        <v>5</v>
      </c>
      <c r="R31" s="58" t="s">
        <v>4</v>
      </c>
      <c r="S31" s="58" t="s">
        <v>10</v>
      </c>
      <c r="T31" s="58" t="s">
        <v>9</v>
      </c>
      <c r="U31" s="58" t="s">
        <v>8</v>
      </c>
      <c r="V31" s="58" t="s">
        <v>7</v>
      </c>
      <c r="W31" s="58" t="s">
        <v>6</v>
      </c>
      <c r="X31" s="58" t="s">
        <v>5</v>
      </c>
      <c r="Y31" s="58" t="s">
        <v>4</v>
      </c>
      <c r="Z31" s="148" t="s">
        <v>10</v>
      </c>
      <c r="AA31" s="58" t="s">
        <v>9</v>
      </c>
      <c r="AB31" s="58" t="s">
        <v>8</v>
      </c>
      <c r="AC31" s="58" t="s">
        <v>7</v>
      </c>
      <c r="AD31" s="58" t="s">
        <v>6</v>
      </c>
      <c r="AE31" s="58" t="s">
        <v>5</v>
      </c>
      <c r="AF31" s="57" t="s">
        <v>4</v>
      </c>
      <c r="AG31" s="57" t="s">
        <v>10</v>
      </c>
      <c r="AH31" s="57" t="s">
        <v>9</v>
      </c>
      <c r="AI31" s="49"/>
      <c r="AJ31" s="50"/>
      <c r="AK31" s="47"/>
      <c r="AL31" s="23"/>
      <c r="AM31" s="23"/>
      <c r="AN31" s="23"/>
      <c r="AO31" s="64"/>
      <c r="AP31" s="111"/>
      <c r="AQ31" s="150"/>
      <c r="AR31" s="24"/>
      <c r="AS31" s="24"/>
      <c r="AT31" s="24"/>
      <c r="AU31" s="24"/>
    </row>
    <row r="32" spans="1:47" s="22" customFormat="1" ht="8.1" customHeight="1" x14ac:dyDescent="0.2">
      <c r="A32" s="3"/>
      <c r="B32" s="184"/>
      <c r="C32" s="185"/>
      <c r="D32" s="186"/>
      <c r="E32" s="140"/>
      <c r="F32" s="141"/>
      <c r="G32" s="141"/>
      <c r="H32" s="141"/>
      <c r="I32" s="141"/>
      <c r="J32" s="141"/>
      <c r="K32" s="141"/>
      <c r="L32" s="141"/>
      <c r="M32" s="141"/>
      <c r="N32" s="141"/>
      <c r="O32" s="141"/>
      <c r="P32" s="141"/>
      <c r="Q32" s="141"/>
      <c r="R32" s="141"/>
      <c r="S32" s="141"/>
      <c r="T32" s="141"/>
      <c r="U32" s="141"/>
      <c r="V32" s="141"/>
      <c r="W32" s="141"/>
      <c r="X32" s="141"/>
      <c r="Y32" s="141"/>
      <c r="Z32" s="141" t="s">
        <v>30</v>
      </c>
      <c r="AA32" s="141"/>
      <c r="AB32" s="141"/>
      <c r="AC32" s="141"/>
      <c r="AD32" s="141"/>
      <c r="AE32" s="141"/>
      <c r="AF32" s="141"/>
      <c r="AG32" s="141"/>
      <c r="AH32" s="141"/>
      <c r="AI32" s="142"/>
      <c r="AJ32" s="50"/>
      <c r="AK32" s="47"/>
      <c r="AL32" s="23"/>
      <c r="AM32" s="23"/>
      <c r="AN32" s="23"/>
      <c r="AO32" s="64"/>
      <c r="AP32" s="111"/>
      <c r="AQ32" s="150"/>
      <c r="AR32" s="24"/>
      <c r="AS32" s="24"/>
      <c r="AT32" s="24"/>
      <c r="AU32" s="24"/>
    </row>
    <row r="33" spans="1:47" s="22" customFormat="1" ht="8.1" customHeight="1" x14ac:dyDescent="0.2">
      <c r="A33" s="3"/>
      <c r="B33" s="184"/>
      <c r="C33" s="185"/>
      <c r="D33" s="186"/>
      <c r="E33" s="140"/>
      <c r="F33" s="141"/>
      <c r="G33" s="141"/>
      <c r="H33" s="141"/>
      <c r="I33" s="141"/>
      <c r="J33" s="141"/>
      <c r="K33" s="141"/>
      <c r="L33" s="141"/>
      <c r="M33" s="141"/>
      <c r="N33" s="141"/>
      <c r="O33" s="141"/>
      <c r="P33" s="141"/>
      <c r="Q33" s="141"/>
      <c r="R33" s="141"/>
      <c r="S33" s="141"/>
      <c r="T33" s="141"/>
      <c r="U33" s="141"/>
      <c r="V33" s="141"/>
      <c r="W33" s="141"/>
      <c r="X33" s="141"/>
      <c r="Y33" s="141"/>
      <c r="Z33" s="141" t="s">
        <v>108</v>
      </c>
      <c r="AA33" s="141"/>
      <c r="AB33" s="141"/>
      <c r="AC33" s="141"/>
      <c r="AD33" s="141"/>
      <c r="AE33" s="141"/>
      <c r="AF33" s="141"/>
      <c r="AG33" s="141"/>
      <c r="AH33" s="141"/>
      <c r="AI33" s="142"/>
      <c r="AJ33" s="50"/>
      <c r="AK33" s="47" t="s">
        <v>54</v>
      </c>
      <c r="AL33" s="47" t="s">
        <v>55</v>
      </c>
      <c r="AM33" s="47" t="s">
        <v>56</v>
      </c>
      <c r="AN33" s="23"/>
      <c r="AO33" s="64"/>
      <c r="AP33" s="111"/>
      <c r="AQ33" s="150"/>
      <c r="AR33" s="24"/>
      <c r="AS33" s="24"/>
      <c r="AT33" s="24"/>
      <c r="AU33" s="24"/>
    </row>
    <row r="34" spans="1:47" s="22" customFormat="1" ht="9.9499999999999993" customHeight="1" x14ac:dyDescent="0.2">
      <c r="A34" s="3"/>
      <c r="B34" s="187"/>
      <c r="C34" s="188"/>
      <c r="D34" s="189"/>
      <c r="E34" s="139"/>
      <c r="F34" s="139"/>
      <c r="G34" s="98"/>
      <c r="H34" s="98"/>
      <c r="I34" s="98" t="s">
        <v>1</v>
      </c>
      <c r="J34" s="100" t="s">
        <v>2</v>
      </c>
      <c r="K34" s="100" t="s">
        <v>2</v>
      </c>
      <c r="L34" s="100" t="s">
        <v>0</v>
      </c>
      <c r="M34" s="100" t="s">
        <v>0</v>
      </c>
      <c r="N34" s="98"/>
      <c r="O34" s="98"/>
      <c r="P34" s="139"/>
      <c r="Q34" s="101" t="s">
        <v>1</v>
      </c>
      <c r="R34" s="101" t="s">
        <v>1</v>
      </c>
      <c r="S34" s="98" t="s">
        <v>2</v>
      </c>
      <c r="T34" s="98" t="s">
        <v>2</v>
      </c>
      <c r="U34" s="99" t="s">
        <v>0</v>
      </c>
      <c r="V34" s="99" t="s">
        <v>0</v>
      </c>
      <c r="W34" s="139"/>
      <c r="X34" s="139"/>
      <c r="Y34" s="98"/>
      <c r="Z34" s="98" t="s">
        <v>1</v>
      </c>
      <c r="AA34" s="98" t="s">
        <v>1</v>
      </c>
      <c r="AB34" s="100" t="s">
        <v>2</v>
      </c>
      <c r="AC34" s="100" t="s">
        <v>2</v>
      </c>
      <c r="AD34" s="100" t="s">
        <v>2</v>
      </c>
      <c r="AE34" s="98"/>
      <c r="AF34" s="98"/>
      <c r="AG34" s="139"/>
      <c r="AH34" s="139"/>
      <c r="AI34" s="68"/>
      <c r="AJ34" s="50"/>
      <c r="AK34" s="47">
        <f>COUNTIF(E34:AI34,"n")</f>
        <v>4</v>
      </c>
      <c r="AL34" s="47">
        <f>COUNTIF(E34:AI34,"m")</f>
        <v>7</v>
      </c>
      <c r="AM34" s="47">
        <f>COUNTIF(E34:AI34,"o")</f>
        <v>5</v>
      </c>
      <c r="AN34" s="23">
        <f>AK34+AL34+AM34</f>
        <v>16</v>
      </c>
      <c r="AO34" s="64"/>
      <c r="AP34" s="111"/>
      <c r="AQ34" s="150"/>
      <c r="AR34" s="24"/>
      <c r="AS34" s="24"/>
      <c r="AT34" s="24"/>
      <c r="AU34" s="24"/>
    </row>
    <row r="35" spans="1:47" s="22" customFormat="1" ht="9.9499999999999993" customHeight="1" x14ac:dyDescent="0.2">
      <c r="A35" s="3"/>
      <c r="B35" s="190" t="s">
        <v>17</v>
      </c>
      <c r="C35" s="191"/>
      <c r="D35" s="192"/>
      <c r="E35" s="83" t="s">
        <v>8</v>
      </c>
      <c r="F35" s="57" t="s">
        <v>7</v>
      </c>
      <c r="G35" s="57" t="s">
        <v>6</v>
      </c>
      <c r="H35" s="57" t="s">
        <v>5</v>
      </c>
      <c r="I35" s="57" t="s">
        <v>4</v>
      </c>
      <c r="J35" s="58" t="s">
        <v>10</v>
      </c>
      <c r="K35" s="58" t="s">
        <v>9</v>
      </c>
      <c r="L35" s="58" t="s">
        <v>8</v>
      </c>
      <c r="M35" s="58" t="s">
        <v>7</v>
      </c>
      <c r="N35" s="58" t="s">
        <v>6</v>
      </c>
      <c r="O35" s="58" t="s">
        <v>5</v>
      </c>
      <c r="P35" s="58" t="s">
        <v>4</v>
      </c>
      <c r="Q35" s="58" t="s">
        <v>10</v>
      </c>
      <c r="R35" s="58" t="s">
        <v>9</v>
      </c>
      <c r="S35" s="58" t="s">
        <v>8</v>
      </c>
      <c r="T35" s="58" t="s">
        <v>7</v>
      </c>
      <c r="U35" s="58" t="s">
        <v>6</v>
      </c>
      <c r="V35" s="58" t="s">
        <v>5</v>
      </c>
      <c r="W35" s="58" t="s">
        <v>4</v>
      </c>
      <c r="X35" s="58" t="s">
        <v>10</v>
      </c>
      <c r="Y35" s="58" t="s">
        <v>9</v>
      </c>
      <c r="Z35" s="58" t="s">
        <v>8</v>
      </c>
      <c r="AA35" s="58" t="s">
        <v>7</v>
      </c>
      <c r="AB35" s="58" t="s">
        <v>6</v>
      </c>
      <c r="AC35" s="58" t="s">
        <v>5</v>
      </c>
      <c r="AD35" s="58" t="s">
        <v>4</v>
      </c>
      <c r="AE35" s="58" t="s">
        <v>10</v>
      </c>
      <c r="AF35" s="58" t="s">
        <v>9</v>
      </c>
      <c r="AG35" s="58" t="s">
        <v>8</v>
      </c>
      <c r="AH35" s="148" t="s">
        <v>7</v>
      </c>
      <c r="AI35" s="58" t="s">
        <v>6</v>
      </c>
      <c r="AJ35" s="50"/>
      <c r="AK35" s="47"/>
      <c r="AL35" s="23"/>
      <c r="AM35" s="23"/>
      <c r="AN35" s="23"/>
      <c r="AO35" s="64"/>
      <c r="AP35" s="111"/>
      <c r="AQ35" s="150"/>
      <c r="AR35" s="24"/>
      <c r="AS35" s="24"/>
      <c r="AT35" s="24"/>
      <c r="AU35" s="24"/>
    </row>
    <row r="36" spans="1:47" s="22" customFormat="1" ht="8.1" customHeight="1" x14ac:dyDescent="0.2">
      <c r="A36" s="3"/>
      <c r="B36" s="193"/>
      <c r="C36" s="194"/>
      <c r="D36" s="195"/>
      <c r="E36" s="140"/>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3"/>
      <c r="AI36" s="141"/>
      <c r="AJ36" s="50"/>
      <c r="AK36" s="47"/>
      <c r="AL36" s="23"/>
      <c r="AM36" s="23"/>
      <c r="AN36" s="23"/>
      <c r="AO36" s="64"/>
      <c r="AP36" s="111"/>
      <c r="AQ36" s="150"/>
      <c r="AR36" s="24"/>
      <c r="AS36" s="24"/>
      <c r="AT36" s="24"/>
      <c r="AU36" s="24"/>
    </row>
    <row r="37" spans="1:47" s="22" customFormat="1" ht="8.1" customHeight="1" x14ac:dyDescent="0.2">
      <c r="A37" s="3"/>
      <c r="B37" s="193"/>
      <c r="C37" s="194"/>
      <c r="D37" s="195"/>
      <c r="E37" s="140"/>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3" t="s">
        <v>108</v>
      </c>
      <c r="AI37" s="141"/>
      <c r="AJ37" s="50"/>
      <c r="AK37" s="47" t="s">
        <v>54</v>
      </c>
      <c r="AL37" s="47" t="s">
        <v>55</v>
      </c>
      <c r="AM37" s="47" t="s">
        <v>56</v>
      </c>
      <c r="AN37" s="23"/>
      <c r="AO37" s="64"/>
      <c r="AP37" s="111"/>
      <c r="AQ37" s="150"/>
      <c r="AR37" s="24"/>
      <c r="AS37" s="24"/>
      <c r="AT37" s="24"/>
      <c r="AU37" s="24"/>
    </row>
    <row r="38" spans="1:47" s="22" customFormat="1" ht="9.9499999999999993" customHeight="1" x14ac:dyDescent="0.2">
      <c r="A38" s="3"/>
      <c r="B38" s="196"/>
      <c r="C38" s="197"/>
      <c r="D38" s="198"/>
      <c r="E38" s="101" t="s">
        <v>1</v>
      </c>
      <c r="F38" s="101" t="s">
        <v>1</v>
      </c>
      <c r="G38" s="98" t="s">
        <v>0</v>
      </c>
      <c r="H38" s="98" t="s">
        <v>0</v>
      </c>
      <c r="I38" s="99" t="s">
        <v>0</v>
      </c>
      <c r="J38" s="139"/>
      <c r="K38" s="139"/>
      <c r="L38" s="98"/>
      <c r="M38" s="98"/>
      <c r="N38" s="98" t="s">
        <v>1</v>
      </c>
      <c r="O38" s="100" t="s">
        <v>2</v>
      </c>
      <c r="P38" s="100" t="s">
        <v>2</v>
      </c>
      <c r="Q38" s="100" t="s">
        <v>0</v>
      </c>
      <c r="R38" s="100" t="s">
        <v>0</v>
      </c>
      <c r="S38" s="98"/>
      <c r="T38" s="98"/>
      <c r="U38" s="139"/>
      <c r="V38" s="101" t="s">
        <v>1</v>
      </c>
      <c r="W38" s="101" t="s">
        <v>1</v>
      </c>
      <c r="X38" s="98" t="s">
        <v>2</v>
      </c>
      <c r="Y38" s="98" t="s">
        <v>2</v>
      </c>
      <c r="Z38" s="99" t="s">
        <v>0</v>
      </c>
      <c r="AA38" s="99" t="s">
        <v>0</v>
      </c>
      <c r="AB38" s="139"/>
      <c r="AC38" s="139"/>
      <c r="AD38" s="98"/>
      <c r="AE38" s="98" t="s">
        <v>1</v>
      </c>
      <c r="AF38" s="98" t="s">
        <v>1</v>
      </c>
      <c r="AG38" s="100" t="s">
        <v>2</v>
      </c>
      <c r="AH38" s="100" t="s">
        <v>2</v>
      </c>
      <c r="AI38" s="100" t="s">
        <v>2</v>
      </c>
      <c r="AJ38" s="50"/>
      <c r="AK38" s="47">
        <f>COUNTIF(E38:AI38,"n")</f>
        <v>7</v>
      </c>
      <c r="AL38" s="47">
        <f>COUNTIF(E38:AI38,"m")</f>
        <v>7</v>
      </c>
      <c r="AM38" s="47">
        <f>COUNTIF(E38:AI38,"o")</f>
        <v>7</v>
      </c>
      <c r="AN38" s="23">
        <f>AK38+AL38+AM38</f>
        <v>21</v>
      </c>
      <c r="AO38" s="64"/>
      <c r="AP38" s="111"/>
      <c r="AQ38" s="150"/>
      <c r="AR38" s="24"/>
      <c r="AS38" s="24"/>
      <c r="AT38" s="24"/>
      <c r="AU38" s="24"/>
    </row>
    <row r="39" spans="1:47" s="22" customFormat="1" ht="9.9499999999999993" customHeight="1" x14ac:dyDescent="0.2">
      <c r="A39" s="3"/>
      <c r="B39" s="181" t="s">
        <v>16</v>
      </c>
      <c r="C39" s="182"/>
      <c r="D39" s="183"/>
      <c r="E39" s="82" t="s">
        <v>5</v>
      </c>
      <c r="F39" s="58" t="s">
        <v>4</v>
      </c>
      <c r="G39" s="58" t="s">
        <v>10</v>
      </c>
      <c r="H39" s="58" t="s">
        <v>9</v>
      </c>
      <c r="I39" s="58" t="s">
        <v>8</v>
      </c>
      <c r="J39" s="58" t="s">
        <v>7</v>
      </c>
      <c r="K39" s="58" t="s">
        <v>6</v>
      </c>
      <c r="L39" s="148" t="s">
        <v>5</v>
      </c>
      <c r="M39" s="148" t="s">
        <v>4</v>
      </c>
      <c r="N39" s="58" t="s">
        <v>10</v>
      </c>
      <c r="O39" s="58" t="s">
        <v>9</v>
      </c>
      <c r="P39" s="58" t="s">
        <v>8</v>
      </c>
      <c r="Q39" s="58" t="s">
        <v>7</v>
      </c>
      <c r="R39" s="58" t="s">
        <v>6</v>
      </c>
      <c r="S39" s="58" t="s">
        <v>5</v>
      </c>
      <c r="T39" s="58" t="s">
        <v>4</v>
      </c>
      <c r="U39" s="58" t="s">
        <v>10</v>
      </c>
      <c r="V39" s="58" t="s">
        <v>9</v>
      </c>
      <c r="W39" s="58" t="s">
        <v>8</v>
      </c>
      <c r="X39" s="58" t="s">
        <v>7</v>
      </c>
      <c r="Y39" s="58" t="s">
        <v>6</v>
      </c>
      <c r="Z39" s="58" t="s">
        <v>5</v>
      </c>
      <c r="AA39" s="58" t="s">
        <v>4</v>
      </c>
      <c r="AB39" s="58" t="s">
        <v>10</v>
      </c>
      <c r="AC39" s="58" t="s">
        <v>9</v>
      </c>
      <c r="AD39" s="58" t="s">
        <v>8</v>
      </c>
      <c r="AE39" s="58" t="s">
        <v>7</v>
      </c>
      <c r="AF39" s="58" t="s">
        <v>6</v>
      </c>
      <c r="AG39" s="58" t="s">
        <v>5</v>
      </c>
      <c r="AH39" s="58" t="s">
        <v>4</v>
      </c>
      <c r="AI39" s="49"/>
      <c r="AJ39" s="50"/>
      <c r="AK39" s="47"/>
      <c r="AL39" s="23"/>
      <c r="AM39" s="23"/>
      <c r="AN39" s="23"/>
      <c r="AO39" s="64"/>
      <c r="AP39" s="111"/>
      <c r="AQ39" s="150"/>
      <c r="AR39" s="24"/>
      <c r="AS39" s="24"/>
      <c r="AT39" s="24"/>
      <c r="AU39" s="24"/>
    </row>
    <row r="40" spans="1:47" s="22" customFormat="1" ht="8.1" customHeight="1" x14ac:dyDescent="0.2">
      <c r="A40" s="3"/>
      <c r="B40" s="184"/>
      <c r="C40" s="185"/>
      <c r="D40" s="186"/>
      <c r="E40" s="140"/>
      <c r="F40" s="141"/>
      <c r="G40" s="141"/>
      <c r="H40" s="141"/>
      <c r="I40" s="141"/>
      <c r="J40" s="141"/>
      <c r="K40" s="141"/>
      <c r="L40" s="141"/>
      <c r="M40" s="141"/>
      <c r="N40" s="141"/>
      <c r="O40" s="141"/>
      <c r="P40" s="141"/>
      <c r="Q40" s="141"/>
      <c r="R40" s="141"/>
      <c r="S40" s="141"/>
      <c r="T40" s="141"/>
      <c r="U40" s="141"/>
      <c r="V40" s="141"/>
      <c r="W40" s="141"/>
      <c r="X40" s="141">
        <v>0.15625</v>
      </c>
      <c r="Y40" s="141"/>
      <c r="Z40" s="141"/>
      <c r="AA40" s="141"/>
      <c r="AB40" s="141"/>
      <c r="AC40" s="141"/>
      <c r="AD40" s="141"/>
      <c r="AE40" s="141"/>
      <c r="AF40" s="141"/>
      <c r="AG40" s="141"/>
      <c r="AH40" s="141"/>
      <c r="AI40" s="142"/>
      <c r="AJ40" s="50"/>
      <c r="AK40" s="47"/>
      <c r="AL40" s="23"/>
      <c r="AM40" s="23"/>
      <c r="AN40" s="23"/>
      <c r="AO40" s="64"/>
      <c r="AP40" s="111"/>
      <c r="AQ40" s="150"/>
      <c r="AR40" s="24"/>
      <c r="AS40" s="24"/>
      <c r="AT40" s="24"/>
      <c r="AU40" s="24"/>
    </row>
    <row r="41" spans="1:47" s="22" customFormat="1" ht="8.1" customHeight="1" x14ac:dyDescent="0.2">
      <c r="A41" s="3"/>
      <c r="B41" s="184"/>
      <c r="C41" s="185"/>
      <c r="D41" s="186"/>
      <c r="E41" s="140"/>
      <c r="F41" s="141"/>
      <c r="G41" s="141"/>
      <c r="H41" s="141"/>
      <c r="I41" s="141"/>
      <c r="J41" s="141"/>
      <c r="K41" s="141" t="s">
        <v>30</v>
      </c>
      <c r="L41" s="141" t="s">
        <v>108</v>
      </c>
      <c r="M41" s="141" t="s">
        <v>108</v>
      </c>
      <c r="N41" s="141" t="s">
        <v>30</v>
      </c>
      <c r="O41" s="141" t="s">
        <v>30</v>
      </c>
      <c r="P41" s="141"/>
      <c r="Q41" s="141"/>
      <c r="R41" s="141"/>
      <c r="S41" s="141"/>
      <c r="T41" s="141"/>
      <c r="U41" s="141"/>
      <c r="V41" s="141"/>
      <c r="W41" s="141"/>
      <c r="X41" s="141"/>
      <c r="Y41" s="141"/>
      <c r="Z41" s="141"/>
      <c r="AA41" s="141"/>
      <c r="AB41" s="141"/>
      <c r="AC41" s="141"/>
      <c r="AD41" s="141"/>
      <c r="AE41" s="141"/>
      <c r="AF41" s="141"/>
      <c r="AG41" s="141"/>
      <c r="AH41" s="141"/>
      <c r="AI41" s="142"/>
      <c r="AJ41" s="50"/>
      <c r="AK41" s="47" t="s">
        <v>54</v>
      </c>
      <c r="AL41" s="47" t="s">
        <v>55</v>
      </c>
      <c r="AM41" s="47" t="s">
        <v>56</v>
      </c>
      <c r="AN41" s="23"/>
      <c r="AO41" s="64"/>
      <c r="AP41" s="111"/>
      <c r="AQ41" s="150"/>
      <c r="AR41" s="24"/>
      <c r="AS41" s="24"/>
      <c r="AT41" s="24"/>
      <c r="AU41" s="24"/>
    </row>
    <row r="42" spans="1:47" s="22" customFormat="1" ht="9.9499999999999993" customHeight="1" x14ac:dyDescent="0.2">
      <c r="A42" s="3"/>
      <c r="B42" s="187"/>
      <c r="C42" s="188"/>
      <c r="D42" s="189"/>
      <c r="E42" s="98"/>
      <c r="F42" s="98"/>
      <c r="G42" s="139"/>
      <c r="H42" s="139"/>
      <c r="I42" s="101" t="s">
        <v>1</v>
      </c>
      <c r="J42" s="101" t="s">
        <v>1</v>
      </c>
      <c r="K42" s="98" t="s">
        <v>0</v>
      </c>
      <c r="L42" s="98" t="s">
        <v>0</v>
      </c>
      <c r="M42" s="99" t="s">
        <v>0</v>
      </c>
      <c r="N42" s="139"/>
      <c r="O42" s="139"/>
      <c r="P42" s="98"/>
      <c r="Q42" s="98"/>
      <c r="R42" s="98" t="s">
        <v>1</v>
      </c>
      <c r="S42" s="100" t="s">
        <v>2</v>
      </c>
      <c r="T42" s="100" t="s">
        <v>2</v>
      </c>
      <c r="U42" s="100" t="s">
        <v>0</v>
      </c>
      <c r="V42" s="100" t="s">
        <v>0</v>
      </c>
      <c r="W42" s="98"/>
      <c r="X42" s="98"/>
      <c r="Y42" s="139"/>
      <c r="Z42" s="101" t="s">
        <v>1</v>
      </c>
      <c r="AA42" s="101" t="s">
        <v>1</v>
      </c>
      <c r="AB42" s="98" t="s">
        <v>2</v>
      </c>
      <c r="AC42" s="98" t="s">
        <v>2</v>
      </c>
      <c r="AD42" s="99" t="s">
        <v>0</v>
      </c>
      <c r="AE42" s="99" t="s">
        <v>0</v>
      </c>
      <c r="AF42" s="139"/>
      <c r="AG42" s="139"/>
      <c r="AH42" s="98"/>
      <c r="AI42" s="68"/>
      <c r="AJ42" s="50"/>
      <c r="AK42" s="47">
        <f>COUNTIF(E42:AI42,"n")</f>
        <v>7</v>
      </c>
      <c r="AL42" s="47">
        <f>COUNTIF(E42:AI42,"m")</f>
        <v>4</v>
      </c>
      <c r="AM42" s="47">
        <f>COUNTIF(E42:AI42,"o")</f>
        <v>5</v>
      </c>
      <c r="AN42" s="23">
        <f>AK42+AL42+AM42</f>
        <v>16</v>
      </c>
      <c r="AO42" s="64"/>
      <c r="AP42" s="111"/>
      <c r="AQ42" s="150"/>
      <c r="AR42" s="24"/>
      <c r="AS42" s="24"/>
      <c r="AT42" s="24"/>
      <c r="AU42" s="24"/>
    </row>
    <row r="43" spans="1:47" s="22" customFormat="1" ht="9.9499999999999993" customHeight="1" x14ac:dyDescent="0.2">
      <c r="A43" s="3"/>
      <c r="B43" s="190" t="s">
        <v>15</v>
      </c>
      <c r="C43" s="191"/>
      <c r="D43" s="192"/>
      <c r="E43" s="66" t="s">
        <v>10</v>
      </c>
      <c r="F43" s="66" t="s">
        <v>9</v>
      </c>
      <c r="G43" s="66" t="s">
        <v>8</v>
      </c>
      <c r="H43" s="66" t="s">
        <v>7</v>
      </c>
      <c r="I43" s="66" t="s">
        <v>6</v>
      </c>
      <c r="J43" s="66" t="s">
        <v>5</v>
      </c>
      <c r="K43" s="66" t="s">
        <v>4</v>
      </c>
      <c r="L43" s="66" t="s">
        <v>10</v>
      </c>
      <c r="M43" s="66" t="s">
        <v>9</v>
      </c>
      <c r="N43" s="66" t="s">
        <v>8</v>
      </c>
      <c r="O43" s="66" t="s">
        <v>7</v>
      </c>
      <c r="P43" s="66" t="s">
        <v>6</v>
      </c>
      <c r="Q43" s="66" t="s">
        <v>5</v>
      </c>
      <c r="R43" s="66" t="s">
        <v>4</v>
      </c>
      <c r="S43" s="66" t="s">
        <v>10</v>
      </c>
      <c r="T43" s="66" t="s">
        <v>9</v>
      </c>
      <c r="U43" s="66" t="s">
        <v>8</v>
      </c>
      <c r="V43" s="66" t="s">
        <v>7</v>
      </c>
      <c r="W43" s="66" t="s">
        <v>6</v>
      </c>
      <c r="X43" s="65" t="s">
        <v>5</v>
      </c>
      <c r="Y43" s="65" t="s">
        <v>4</v>
      </c>
      <c r="Z43" s="65" t="s">
        <v>10</v>
      </c>
      <c r="AA43" s="65" t="s">
        <v>9</v>
      </c>
      <c r="AB43" s="65" t="s">
        <v>8</v>
      </c>
      <c r="AC43" s="65" t="s">
        <v>7</v>
      </c>
      <c r="AD43" s="65" t="s">
        <v>6</v>
      </c>
      <c r="AE43" s="65" t="s">
        <v>5</v>
      </c>
      <c r="AF43" s="65" t="s">
        <v>4</v>
      </c>
      <c r="AG43" s="65" t="s">
        <v>10</v>
      </c>
      <c r="AH43" s="65" t="s">
        <v>9</v>
      </c>
      <c r="AI43" s="65" t="s">
        <v>8</v>
      </c>
      <c r="AJ43" s="50"/>
      <c r="AK43" s="47"/>
      <c r="AL43" s="23"/>
      <c r="AM43" s="23"/>
      <c r="AN43" s="23"/>
      <c r="AO43" s="64"/>
      <c r="AP43" s="111"/>
      <c r="AQ43" s="150"/>
      <c r="AR43" s="24"/>
      <c r="AS43" s="24"/>
      <c r="AT43" s="24"/>
      <c r="AU43" s="24"/>
    </row>
    <row r="44" spans="1:47" s="22" customFormat="1" ht="8.1" customHeight="1" x14ac:dyDescent="0.2">
      <c r="A44" s="3"/>
      <c r="B44" s="193"/>
      <c r="C44" s="194"/>
      <c r="D44" s="195"/>
      <c r="E44" s="140" t="s">
        <v>105</v>
      </c>
      <c r="F44" s="141" t="s">
        <v>105</v>
      </c>
      <c r="G44" s="143" t="s">
        <v>105</v>
      </c>
      <c r="H44" s="141" t="s">
        <v>105</v>
      </c>
      <c r="I44" s="141" t="s">
        <v>105</v>
      </c>
      <c r="J44" s="141"/>
      <c r="K44" s="141"/>
      <c r="L44" s="141"/>
      <c r="M44" s="141"/>
      <c r="N44" s="141" t="s">
        <v>105</v>
      </c>
      <c r="O44" s="141" t="s">
        <v>105</v>
      </c>
      <c r="P44" s="141" t="s">
        <v>105</v>
      </c>
      <c r="Q44" s="141" t="s">
        <v>105</v>
      </c>
      <c r="R44" s="141" t="s">
        <v>105</v>
      </c>
      <c r="S44" s="141"/>
      <c r="T44" s="141"/>
      <c r="U44" s="141"/>
      <c r="V44" s="141"/>
      <c r="W44" s="141"/>
      <c r="X44" s="141"/>
      <c r="Y44" s="141"/>
      <c r="Z44" s="141"/>
      <c r="AA44" s="141"/>
      <c r="AB44" s="141"/>
      <c r="AC44" s="141"/>
      <c r="AD44" s="141"/>
      <c r="AE44" s="141"/>
      <c r="AF44" s="141"/>
      <c r="AG44" s="141"/>
      <c r="AH44" s="141"/>
      <c r="AI44" s="141"/>
      <c r="AJ44" s="50"/>
      <c r="AK44" s="47"/>
      <c r="AL44" s="23"/>
      <c r="AM44" s="23"/>
      <c r="AN44" s="23"/>
      <c r="AO44" s="64"/>
      <c r="AP44" s="111"/>
      <c r="AQ44" s="150"/>
      <c r="AR44" s="24"/>
      <c r="AS44" s="24"/>
      <c r="AT44" s="24"/>
      <c r="AU44" s="24"/>
    </row>
    <row r="45" spans="1:47" s="22" customFormat="1" ht="8.1" customHeight="1" x14ac:dyDescent="0.2">
      <c r="A45" s="3"/>
      <c r="B45" s="193"/>
      <c r="C45" s="194"/>
      <c r="D45" s="195"/>
      <c r="E45" s="140"/>
      <c r="F45" s="141"/>
      <c r="G45" s="143"/>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50"/>
      <c r="AK45" s="47" t="s">
        <v>54</v>
      </c>
      <c r="AL45" s="47" t="s">
        <v>55</v>
      </c>
      <c r="AM45" s="47" t="s">
        <v>56</v>
      </c>
      <c r="AN45" s="23"/>
      <c r="AO45" s="64"/>
      <c r="AP45" s="111"/>
      <c r="AQ45" s="150"/>
      <c r="AR45" s="24"/>
      <c r="AS45" s="24"/>
      <c r="AT45" s="24"/>
      <c r="AU45" s="24"/>
    </row>
    <row r="46" spans="1:47" s="22" customFormat="1" ht="9.9499999999999993" customHeight="1" x14ac:dyDescent="0.2">
      <c r="A46" s="3"/>
      <c r="B46" s="196"/>
      <c r="C46" s="197"/>
      <c r="D46" s="198"/>
      <c r="E46" s="98" t="s">
        <v>1</v>
      </c>
      <c r="F46" s="98" t="s">
        <v>1</v>
      </c>
      <c r="G46" s="100" t="s">
        <v>2</v>
      </c>
      <c r="H46" s="100" t="s">
        <v>2</v>
      </c>
      <c r="I46" s="100" t="s">
        <v>2</v>
      </c>
      <c r="J46" s="98"/>
      <c r="K46" s="98"/>
      <c r="L46" s="139"/>
      <c r="M46" s="139"/>
      <c r="N46" s="101" t="s">
        <v>1</v>
      </c>
      <c r="O46" s="101" t="s">
        <v>1</v>
      </c>
      <c r="P46" s="98" t="s">
        <v>0</v>
      </c>
      <c r="Q46" s="98" t="s">
        <v>0</v>
      </c>
      <c r="R46" s="99" t="s">
        <v>0</v>
      </c>
      <c r="S46" s="139"/>
      <c r="T46" s="139"/>
      <c r="U46" s="98"/>
      <c r="V46" s="98"/>
      <c r="W46" s="98" t="s">
        <v>1</v>
      </c>
      <c r="X46" s="100" t="s">
        <v>2</v>
      </c>
      <c r="Y46" s="100" t="s">
        <v>2</v>
      </c>
      <c r="Z46" s="100" t="s">
        <v>0</v>
      </c>
      <c r="AA46" s="100" t="s">
        <v>0</v>
      </c>
      <c r="AB46" s="98"/>
      <c r="AC46" s="98"/>
      <c r="AD46" s="139"/>
      <c r="AE46" s="101" t="s">
        <v>1</v>
      </c>
      <c r="AF46" s="101" t="s">
        <v>1</v>
      </c>
      <c r="AG46" s="98" t="s">
        <v>2</v>
      </c>
      <c r="AH46" s="98" t="s">
        <v>2</v>
      </c>
      <c r="AI46" s="99" t="s">
        <v>0</v>
      </c>
      <c r="AJ46" s="50"/>
      <c r="AK46" s="47">
        <f>COUNTIF(E46:AI46,"n")</f>
        <v>6</v>
      </c>
      <c r="AL46" s="47">
        <f>COUNTIF(E46:AI46,"m")</f>
        <v>7</v>
      </c>
      <c r="AM46" s="47">
        <f>COUNTIF(E46:AI46,"o")</f>
        <v>7</v>
      </c>
      <c r="AN46" s="23">
        <f>AK46+AL46+AM46</f>
        <v>20</v>
      </c>
      <c r="AO46" s="64"/>
      <c r="AP46" s="111"/>
      <c r="AQ46" s="150"/>
      <c r="AR46" s="24"/>
      <c r="AS46" s="24"/>
      <c r="AT46" s="24"/>
      <c r="AU46" s="24"/>
    </row>
    <row r="47" spans="1:47" s="22" customFormat="1" ht="9.9499999999999993" customHeight="1" x14ac:dyDescent="0.2">
      <c r="A47" s="3"/>
      <c r="B47" s="181" t="s">
        <v>14</v>
      </c>
      <c r="C47" s="182"/>
      <c r="D47" s="183"/>
      <c r="E47" s="65" t="s">
        <v>7</v>
      </c>
      <c r="F47" s="67" t="s">
        <v>6</v>
      </c>
      <c r="G47" s="67" t="s">
        <v>5</v>
      </c>
      <c r="H47" s="67" t="s">
        <v>4</v>
      </c>
      <c r="I47" s="67" t="s">
        <v>10</v>
      </c>
      <c r="J47" s="67" t="s">
        <v>9</v>
      </c>
      <c r="K47" s="67" t="s">
        <v>8</v>
      </c>
      <c r="L47" s="67" t="s">
        <v>7</v>
      </c>
      <c r="M47" s="67" t="s">
        <v>6</v>
      </c>
      <c r="N47" s="67" t="s">
        <v>5</v>
      </c>
      <c r="O47" s="67" t="s">
        <v>4</v>
      </c>
      <c r="P47" s="67" t="s">
        <v>10</v>
      </c>
      <c r="Q47" s="67" t="s">
        <v>9</v>
      </c>
      <c r="R47" s="67" t="s">
        <v>8</v>
      </c>
      <c r="S47" s="67" t="s">
        <v>7</v>
      </c>
      <c r="T47" s="67" t="s">
        <v>6</v>
      </c>
      <c r="U47" s="67" t="s">
        <v>5</v>
      </c>
      <c r="V47" s="67" t="s">
        <v>4</v>
      </c>
      <c r="W47" s="67" t="s">
        <v>10</v>
      </c>
      <c r="X47" s="67" t="s">
        <v>9</v>
      </c>
      <c r="Y47" s="67" t="s">
        <v>8</v>
      </c>
      <c r="Z47" s="67" t="s">
        <v>7</v>
      </c>
      <c r="AA47" s="67" t="s">
        <v>6</v>
      </c>
      <c r="AB47" s="67" t="s">
        <v>5</v>
      </c>
      <c r="AC47" s="67" t="s">
        <v>4</v>
      </c>
      <c r="AD47" s="67" t="s">
        <v>10</v>
      </c>
      <c r="AE47" s="67" t="s">
        <v>9</v>
      </c>
      <c r="AF47" s="67" t="s">
        <v>8</v>
      </c>
      <c r="AG47" s="67" t="s">
        <v>7</v>
      </c>
      <c r="AH47" s="67" t="s">
        <v>6</v>
      </c>
      <c r="AI47" s="67" t="s">
        <v>5</v>
      </c>
      <c r="AJ47" s="50"/>
      <c r="AK47" s="47"/>
      <c r="AL47" s="23"/>
      <c r="AM47" s="23"/>
      <c r="AN47" s="23"/>
      <c r="AO47" s="64"/>
      <c r="AP47" s="111"/>
      <c r="AQ47" s="150"/>
      <c r="AR47" s="24"/>
      <c r="AS47" s="24"/>
      <c r="AT47" s="24"/>
      <c r="AU47" s="24"/>
    </row>
    <row r="48" spans="1:47" s="22" customFormat="1" ht="8.1" customHeight="1" x14ac:dyDescent="0.2">
      <c r="A48" s="3"/>
      <c r="B48" s="184"/>
      <c r="C48" s="185"/>
      <c r="D48" s="186"/>
      <c r="E48" s="140"/>
      <c r="F48" s="141"/>
      <c r="G48" s="141"/>
      <c r="H48" s="141"/>
      <c r="I48" s="141"/>
      <c r="J48" s="141"/>
      <c r="K48" s="141"/>
      <c r="L48" s="141"/>
      <c r="M48" s="141"/>
      <c r="N48" s="141"/>
      <c r="O48" s="143"/>
      <c r="P48" s="141"/>
      <c r="Q48" s="141"/>
      <c r="R48" s="141"/>
      <c r="S48" s="141"/>
      <c r="T48" s="141"/>
      <c r="U48" s="141"/>
      <c r="V48" s="141"/>
      <c r="W48" s="141"/>
      <c r="X48" s="141"/>
      <c r="Y48" s="141"/>
      <c r="Z48" s="141"/>
      <c r="AA48" s="141"/>
      <c r="AB48" s="141"/>
      <c r="AC48" s="141"/>
      <c r="AD48" s="141"/>
      <c r="AE48" s="141"/>
      <c r="AF48" s="141"/>
      <c r="AG48" s="141"/>
      <c r="AH48" s="141"/>
      <c r="AI48" s="141" t="s">
        <v>105</v>
      </c>
      <c r="AJ48" s="50"/>
      <c r="AK48" s="47"/>
      <c r="AL48" s="23"/>
      <c r="AM48" s="23"/>
      <c r="AN48" s="23"/>
      <c r="AO48" s="64"/>
      <c r="AP48" s="111"/>
      <c r="AQ48" s="150"/>
      <c r="AR48" s="24"/>
      <c r="AS48" s="24"/>
      <c r="AT48" s="24"/>
      <c r="AU48" s="24"/>
    </row>
    <row r="49" spans="1:47" s="22" customFormat="1" ht="8.1" customHeight="1" x14ac:dyDescent="0.2">
      <c r="A49" s="3"/>
      <c r="B49" s="184"/>
      <c r="C49" s="185"/>
      <c r="D49" s="186"/>
      <c r="E49" s="140"/>
      <c r="F49" s="141"/>
      <c r="G49" s="143"/>
      <c r="H49" s="141"/>
      <c r="I49" s="141"/>
      <c r="J49" s="141"/>
      <c r="K49" s="141"/>
      <c r="L49" s="141"/>
      <c r="M49" s="141"/>
      <c r="N49" s="141"/>
      <c r="O49" s="143"/>
      <c r="P49" s="141"/>
      <c r="Q49" s="141"/>
      <c r="R49" s="141"/>
      <c r="S49" s="141"/>
      <c r="T49" s="141"/>
      <c r="U49" s="141"/>
      <c r="V49" s="141"/>
      <c r="W49" s="141"/>
      <c r="X49" s="141"/>
      <c r="Y49" s="141"/>
      <c r="Z49" s="141"/>
      <c r="AA49" s="141"/>
      <c r="AB49" s="141"/>
      <c r="AC49" s="141"/>
      <c r="AD49" s="141"/>
      <c r="AE49" s="141"/>
      <c r="AF49" s="141"/>
      <c r="AG49" s="141"/>
      <c r="AH49" s="141"/>
      <c r="AI49" s="141"/>
      <c r="AJ49" s="50"/>
      <c r="AK49" s="47" t="s">
        <v>54</v>
      </c>
      <c r="AL49" s="47" t="s">
        <v>55</v>
      </c>
      <c r="AM49" s="47" t="s">
        <v>56</v>
      </c>
      <c r="AN49" s="23"/>
      <c r="AO49" s="64"/>
      <c r="AP49" s="111"/>
      <c r="AQ49" s="150"/>
      <c r="AR49" s="24"/>
      <c r="AS49" s="24"/>
      <c r="AT49" s="24"/>
      <c r="AU49" s="24"/>
    </row>
    <row r="50" spans="1:47" s="22" customFormat="1" ht="9.9499999999999993" customHeight="1" x14ac:dyDescent="0.2">
      <c r="A50" s="3"/>
      <c r="B50" s="187"/>
      <c r="C50" s="188"/>
      <c r="D50" s="189"/>
      <c r="E50" s="99" t="s">
        <v>0</v>
      </c>
      <c r="F50" s="139"/>
      <c r="G50" s="139"/>
      <c r="H50" s="98"/>
      <c r="I50" s="98" t="s">
        <v>1</v>
      </c>
      <c r="J50" s="98" t="s">
        <v>1</v>
      </c>
      <c r="K50" s="100" t="s">
        <v>2</v>
      </c>
      <c r="L50" s="100" t="s">
        <v>2</v>
      </c>
      <c r="M50" s="100" t="s">
        <v>2</v>
      </c>
      <c r="N50" s="98"/>
      <c r="O50" s="98"/>
      <c r="P50" s="139"/>
      <c r="Q50" s="139"/>
      <c r="R50" s="101" t="s">
        <v>1</v>
      </c>
      <c r="S50" s="101" t="s">
        <v>1</v>
      </c>
      <c r="T50" s="98" t="s">
        <v>0</v>
      </c>
      <c r="U50" s="98" t="s">
        <v>0</v>
      </c>
      <c r="V50" s="99" t="s">
        <v>0</v>
      </c>
      <c r="W50" s="139"/>
      <c r="X50" s="139"/>
      <c r="Y50" s="98"/>
      <c r="Z50" s="98"/>
      <c r="AA50" s="98" t="s">
        <v>1</v>
      </c>
      <c r="AB50" s="100" t="s">
        <v>2</v>
      </c>
      <c r="AC50" s="100" t="s">
        <v>2</v>
      </c>
      <c r="AD50" s="100" t="s">
        <v>0</v>
      </c>
      <c r="AE50" s="100" t="s">
        <v>0</v>
      </c>
      <c r="AF50" s="98"/>
      <c r="AG50" s="98"/>
      <c r="AH50" s="139"/>
      <c r="AI50" s="101" t="s">
        <v>1</v>
      </c>
      <c r="AJ50" s="50"/>
      <c r="AK50" s="47">
        <f>COUNTIF(E50:AI50,"n")</f>
        <v>6</v>
      </c>
      <c r="AL50" s="47">
        <f>COUNTIF(E50:AI50,"m")</f>
        <v>5</v>
      </c>
      <c r="AM50" s="47">
        <f>COUNTIF(E50:AI50,"o")</f>
        <v>6</v>
      </c>
      <c r="AN50" s="23">
        <f>AK50+AL50+AM50</f>
        <v>17</v>
      </c>
      <c r="AO50" s="64"/>
      <c r="AP50" s="111"/>
      <c r="AQ50" s="150"/>
      <c r="AR50" s="24"/>
      <c r="AS50" s="24"/>
      <c r="AT50" s="24"/>
      <c r="AU50" s="24"/>
    </row>
    <row r="51" spans="1:47" s="22" customFormat="1" ht="9.9499999999999993" customHeight="1" x14ac:dyDescent="0.2">
      <c r="A51" s="3"/>
      <c r="B51" s="190" t="s">
        <v>13</v>
      </c>
      <c r="C51" s="191"/>
      <c r="D51" s="192"/>
      <c r="E51" s="65" t="s">
        <v>4</v>
      </c>
      <c r="F51" s="66" t="s">
        <v>10</v>
      </c>
      <c r="G51" s="66" t="s">
        <v>9</v>
      </c>
      <c r="H51" s="66" t="s">
        <v>8</v>
      </c>
      <c r="I51" s="66" t="s">
        <v>7</v>
      </c>
      <c r="J51" s="66" t="s">
        <v>6</v>
      </c>
      <c r="K51" s="66" t="s">
        <v>5</v>
      </c>
      <c r="L51" s="66" t="s">
        <v>4</v>
      </c>
      <c r="M51" s="66" t="s">
        <v>10</v>
      </c>
      <c r="N51" s="66" t="s">
        <v>9</v>
      </c>
      <c r="O51" s="66" t="s">
        <v>8</v>
      </c>
      <c r="P51" s="66" t="s">
        <v>7</v>
      </c>
      <c r="Q51" s="66" t="s">
        <v>6</v>
      </c>
      <c r="R51" s="66" t="s">
        <v>5</v>
      </c>
      <c r="S51" s="66" t="s">
        <v>4</v>
      </c>
      <c r="T51" s="66" t="s">
        <v>10</v>
      </c>
      <c r="U51" s="66" t="s">
        <v>9</v>
      </c>
      <c r="V51" s="66" t="s">
        <v>8</v>
      </c>
      <c r="W51" s="66" t="s">
        <v>7</v>
      </c>
      <c r="X51" s="66" t="s">
        <v>6</v>
      </c>
      <c r="Y51" s="66" t="s">
        <v>5</v>
      </c>
      <c r="Z51" s="66" t="s">
        <v>4</v>
      </c>
      <c r="AA51" s="66" t="s">
        <v>10</v>
      </c>
      <c r="AB51" s="66" t="s">
        <v>9</v>
      </c>
      <c r="AC51" s="66" t="s">
        <v>8</v>
      </c>
      <c r="AD51" s="66" t="s">
        <v>7</v>
      </c>
      <c r="AE51" s="66" t="s">
        <v>6</v>
      </c>
      <c r="AF51" s="66" t="s">
        <v>5</v>
      </c>
      <c r="AG51" s="66" t="s">
        <v>4</v>
      </c>
      <c r="AH51" s="66" t="s">
        <v>10</v>
      </c>
      <c r="AI51" s="49"/>
      <c r="AJ51" s="50"/>
      <c r="AK51" s="47"/>
      <c r="AL51" s="23"/>
      <c r="AM51" s="23"/>
      <c r="AN51" s="23"/>
      <c r="AO51" s="64"/>
      <c r="AP51" s="111"/>
      <c r="AQ51" s="150"/>
      <c r="AR51" s="24"/>
      <c r="AS51" s="24"/>
      <c r="AT51" s="24"/>
      <c r="AU51" s="24"/>
    </row>
    <row r="52" spans="1:47" s="22" customFormat="1" ht="8.1" customHeight="1" x14ac:dyDescent="0.2">
      <c r="A52" s="3"/>
      <c r="B52" s="193"/>
      <c r="C52" s="194"/>
      <c r="D52" s="195"/>
      <c r="E52" s="140" t="s">
        <v>105</v>
      </c>
      <c r="F52" s="141" t="s">
        <v>105</v>
      </c>
      <c r="G52" s="141" t="s">
        <v>105</v>
      </c>
      <c r="H52" s="141" t="s">
        <v>105</v>
      </c>
      <c r="I52" s="141" t="s">
        <v>105</v>
      </c>
      <c r="J52" s="141"/>
      <c r="K52" s="141"/>
      <c r="L52" s="141"/>
      <c r="M52" s="141" t="s">
        <v>105</v>
      </c>
      <c r="N52" s="141" t="s">
        <v>105</v>
      </c>
      <c r="O52" s="141" t="s">
        <v>105</v>
      </c>
      <c r="P52" s="141" t="s">
        <v>105</v>
      </c>
      <c r="Q52" s="141" t="s">
        <v>105</v>
      </c>
      <c r="R52" s="141"/>
      <c r="S52" s="141"/>
      <c r="T52" s="141"/>
      <c r="U52" s="141"/>
      <c r="V52" s="141"/>
      <c r="W52" s="141"/>
      <c r="X52" s="141"/>
      <c r="Y52" s="141"/>
      <c r="Z52" s="141"/>
      <c r="AA52" s="143"/>
      <c r="AB52" s="141"/>
      <c r="AC52" s="141"/>
      <c r="AD52" s="141"/>
      <c r="AE52" s="141"/>
      <c r="AF52" s="141"/>
      <c r="AG52" s="141"/>
      <c r="AH52" s="141"/>
      <c r="AI52" s="142"/>
      <c r="AJ52" s="50"/>
      <c r="AK52" s="47"/>
      <c r="AL52" s="23"/>
      <c r="AM52" s="23"/>
      <c r="AN52" s="23"/>
      <c r="AO52" s="64"/>
      <c r="AP52" s="111"/>
      <c r="AQ52" s="150"/>
      <c r="AR52" s="24"/>
      <c r="AS52" s="24"/>
      <c r="AT52" s="24"/>
      <c r="AU52" s="24"/>
    </row>
    <row r="53" spans="1:47" s="22" customFormat="1" ht="8.1" customHeight="1" x14ac:dyDescent="0.2">
      <c r="A53" s="3"/>
      <c r="B53" s="193"/>
      <c r="C53" s="194"/>
      <c r="D53" s="195"/>
      <c r="E53" s="140"/>
      <c r="F53" s="141"/>
      <c r="G53" s="141"/>
      <c r="H53" s="141"/>
      <c r="I53" s="141"/>
      <c r="J53" s="141"/>
      <c r="K53" s="141"/>
      <c r="L53" s="141"/>
      <c r="M53" s="141"/>
      <c r="N53" s="141"/>
      <c r="O53" s="141"/>
      <c r="P53" s="141"/>
      <c r="Q53" s="141"/>
      <c r="R53" s="141"/>
      <c r="S53" s="141"/>
      <c r="T53" s="141"/>
      <c r="U53" s="141"/>
      <c r="V53" s="141"/>
      <c r="W53" s="141" t="s">
        <v>114</v>
      </c>
      <c r="X53" s="141" t="s">
        <v>114</v>
      </c>
      <c r="Y53" s="141" t="s">
        <v>114</v>
      </c>
      <c r="Z53" s="141" t="s">
        <v>114</v>
      </c>
      <c r="AA53" s="143"/>
      <c r="AB53" s="141"/>
      <c r="AC53" s="141"/>
      <c r="AD53" s="141"/>
      <c r="AE53" s="141" t="s">
        <v>114</v>
      </c>
      <c r="AF53" s="141" t="s">
        <v>114</v>
      </c>
      <c r="AG53" s="141" t="s">
        <v>114</v>
      </c>
      <c r="AH53" s="141" t="s">
        <v>114</v>
      </c>
      <c r="AI53" s="142"/>
      <c r="AJ53" s="50"/>
      <c r="AK53" s="47" t="s">
        <v>54</v>
      </c>
      <c r="AL53" s="47" t="s">
        <v>55</v>
      </c>
      <c r="AM53" s="47" t="s">
        <v>56</v>
      </c>
      <c r="AN53" s="23"/>
      <c r="AO53" s="64"/>
      <c r="AP53" s="111"/>
      <c r="AQ53" s="150"/>
      <c r="AR53" s="24"/>
      <c r="AS53" s="24"/>
      <c r="AT53" s="24"/>
      <c r="AU53" s="24"/>
    </row>
    <row r="54" spans="1:47" s="22" customFormat="1" ht="9.9499999999999993" customHeight="1" x14ac:dyDescent="0.2">
      <c r="A54" s="3"/>
      <c r="B54" s="196"/>
      <c r="C54" s="197"/>
      <c r="D54" s="198"/>
      <c r="E54" s="101" t="s">
        <v>1</v>
      </c>
      <c r="F54" s="98" t="s">
        <v>2</v>
      </c>
      <c r="G54" s="98" t="s">
        <v>2</v>
      </c>
      <c r="H54" s="99" t="s">
        <v>0</v>
      </c>
      <c r="I54" s="99" t="s">
        <v>0</v>
      </c>
      <c r="J54" s="139"/>
      <c r="K54" s="139"/>
      <c r="L54" s="98"/>
      <c r="M54" s="98" t="s">
        <v>1</v>
      </c>
      <c r="N54" s="98" t="s">
        <v>1</v>
      </c>
      <c r="O54" s="100" t="s">
        <v>2</v>
      </c>
      <c r="P54" s="100" t="s">
        <v>2</v>
      </c>
      <c r="Q54" s="100" t="s">
        <v>2</v>
      </c>
      <c r="R54" s="98"/>
      <c r="S54" s="98"/>
      <c r="T54" s="139"/>
      <c r="U54" s="139"/>
      <c r="V54" s="101" t="s">
        <v>1</v>
      </c>
      <c r="W54" s="101" t="s">
        <v>1</v>
      </c>
      <c r="X54" s="98" t="s">
        <v>0</v>
      </c>
      <c r="Y54" s="98" t="s">
        <v>0</v>
      </c>
      <c r="Z54" s="99" t="s">
        <v>0</v>
      </c>
      <c r="AA54" s="139"/>
      <c r="AB54" s="139"/>
      <c r="AC54" s="98"/>
      <c r="AD54" s="98"/>
      <c r="AE54" s="98" t="s">
        <v>1</v>
      </c>
      <c r="AF54" s="100" t="s">
        <v>2</v>
      </c>
      <c r="AG54" s="100" t="s">
        <v>2</v>
      </c>
      <c r="AH54" s="100" t="s">
        <v>0</v>
      </c>
      <c r="AI54" s="68"/>
      <c r="AJ54" s="50"/>
      <c r="AK54" s="47">
        <f>COUNTIF(E54:AI54,"n")</f>
        <v>6</v>
      </c>
      <c r="AL54" s="47">
        <f>COUNTIF(E54:AI54,"m")</f>
        <v>7</v>
      </c>
      <c r="AM54" s="47">
        <f>COUNTIF(E54:AI54,"o")</f>
        <v>6</v>
      </c>
      <c r="AN54" s="23">
        <f>AK54+AL54+AM54</f>
        <v>19</v>
      </c>
      <c r="AO54" s="64"/>
      <c r="AP54" s="111"/>
      <c r="AQ54" s="150"/>
      <c r="AR54" s="24"/>
      <c r="AS54" s="24"/>
      <c r="AT54" s="24"/>
      <c r="AU54" s="24"/>
    </row>
    <row r="55" spans="1:47" s="22" customFormat="1" ht="9.9499999999999993" customHeight="1" x14ac:dyDescent="0.2">
      <c r="A55" s="3"/>
      <c r="B55" s="181" t="s">
        <v>12</v>
      </c>
      <c r="C55" s="182"/>
      <c r="D55" s="183"/>
      <c r="E55" s="66" t="s">
        <v>9</v>
      </c>
      <c r="F55" s="66" t="s">
        <v>8</v>
      </c>
      <c r="G55" s="66" t="s">
        <v>7</v>
      </c>
      <c r="H55" s="66" t="s">
        <v>6</v>
      </c>
      <c r="I55" s="66" t="s">
        <v>5</v>
      </c>
      <c r="J55" s="66" t="s">
        <v>4</v>
      </c>
      <c r="K55" s="66" t="s">
        <v>10</v>
      </c>
      <c r="L55" s="66" t="s">
        <v>9</v>
      </c>
      <c r="M55" s="66" t="s">
        <v>8</v>
      </c>
      <c r="N55" s="66" t="s">
        <v>7</v>
      </c>
      <c r="O55" s="66" t="s">
        <v>6</v>
      </c>
      <c r="P55" s="66" t="s">
        <v>5</v>
      </c>
      <c r="Q55" s="66" t="s">
        <v>4</v>
      </c>
      <c r="R55" s="66" t="s">
        <v>10</v>
      </c>
      <c r="S55" s="66" t="s">
        <v>9</v>
      </c>
      <c r="T55" s="66" t="s">
        <v>8</v>
      </c>
      <c r="U55" s="66" t="s">
        <v>7</v>
      </c>
      <c r="V55" s="66" t="s">
        <v>6</v>
      </c>
      <c r="W55" s="65" t="s">
        <v>5</v>
      </c>
      <c r="X55" s="65" t="s">
        <v>4</v>
      </c>
      <c r="Y55" s="65" t="s">
        <v>10</v>
      </c>
      <c r="Z55" s="65" t="s">
        <v>9</v>
      </c>
      <c r="AA55" s="65" t="s">
        <v>8</v>
      </c>
      <c r="AB55" s="65" t="s">
        <v>7</v>
      </c>
      <c r="AC55" s="65" t="s">
        <v>6</v>
      </c>
      <c r="AD55" s="65" t="s">
        <v>5</v>
      </c>
      <c r="AE55" s="65" t="s">
        <v>4</v>
      </c>
      <c r="AF55" s="66" t="s">
        <v>10</v>
      </c>
      <c r="AG55" s="66" t="s">
        <v>9</v>
      </c>
      <c r="AH55" s="66" t="s">
        <v>8</v>
      </c>
      <c r="AI55" s="66" t="s">
        <v>7</v>
      </c>
      <c r="AJ55" s="50"/>
      <c r="AK55" s="47"/>
      <c r="AL55" s="23"/>
      <c r="AM55" s="23"/>
      <c r="AN55" s="23"/>
      <c r="AO55" s="64"/>
      <c r="AP55" s="111"/>
      <c r="AQ55" s="150"/>
      <c r="AR55" s="24"/>
      <c r="AS55" s="24"/>
      <c r="AT55" s="24"/>
      <c r="AU55" s="24"/>
    </row>
    <row r="56" spans="1:47" s="22" customFormat="1" ht="8.1" customHeight="1" x14ac:dyDescent="0.2">
      <c r="A56" s="3"/>
      <c r="B56" s="184"/>
      <c r="C56" s="185"/>
      <c r="D56" s="186"/>
      <c r="E56" s="140"/>
      <c r="F56" s="141"/>
      <c r="G56" s="141"/>
      <c r="H56" s="141"/>
      <c r="I56" s="141" t="s">
        <v>30</v>
      </c>
      <c r="J56" s="141"/>
      <c r="K56" s="141"/>
      <c r="L56" s="141"/>
      <c r="M56" s="141"/>
      <c r="N56" s="141"/>
      <c r="O56" s="141"/>
      <c r="P56" s="141"/>
      <c r="Q56" s="141"/>
      <c r="R56" s="141"/>
      <c r="S56" s="141"/>
      <c r="T56" s="141"/>
      <c r="U56" s="141"/>
      <c r="V56" s="141"/>
      <c r="W56" s="141"/>
      <c r="X56" s="141"/>
      <c r="Y56" s="141"/>
      <c r="Z56" s="141"/>
      <c r="AA56" s="141"/>
      <c r="AB56" s="141"/>
      <c r="AC56" s="141"/>
      <c r="AD56" s="141"/>
      <c r="AE56" s="143"/>
      <c r="AF56" s="141"/>
      <c r="AG56" s="141"/>
      <c r="AH56" s="141"/>
      <c r="AI56" s="141"/>
      <c r="AJ56" s="50"/>
      <c r="AK56" s="47"/>
      <c r="AL56" s="23"/>
      <c r="AM56" s="23"/>
      <c r="AN56" s="23"/>
      <c r="AO56" s="64"/>
      <c r="AP56" s="111"/>
      <c r="AQ56" s="150"/>
      <c r="AR56" s="24"/>
      <c r="AS56" s="24"/>
      <c r="AT56" s="24"/>
      <c r="AU56" s="24"/>
    </row>
    <row r="57" spans="1:47" s="22" customFormat="1" ht="8.1" customHeight="1" x14ac:dyDescent="0.2">
      <c r="A57" s="3"/>
      <c r="B57" s="184"/>
      <c r="C57" s="185"/>
      <c r="D57" s="186"/>
      <c r="E57" s="140"/>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3"/>
      <c r="AE57" s="143"/>
      <c r="AF57" s="141"/>
      <c r="AG57" s="141"/>
      <c r="AH57" s="141"/>
      <c r="AI57" s="141"/>
      <c r="AJ57" s="50"/>
      <c r="AK57" s="47" t="s">
        <v>54</v>
      </c>
      <c r="AL57" s="47" t="s">
        <v>55</v>
      </c>
      <c r="AM57" s="47" t="s">
        <v>56</v>
      </c>
      <c r="AN57" s="23"/>
      <c r="AO57" s="64"/>
      <c r="AP57" s="111"/>
      <c r="AQ57" s="150"/>
      <c r="AR57" s="24"/>
      <c r="AS57" s="24"/>
      <c r="AT57" s="24"/>
      <c r="AU57" s="24"/>
    </row>
    <row r="58" spans="1:47" s="22" customFormat="1" ht="9.9499999999999993" customHeight="1" x14ac:dyDescent="0.2">
      <c r="A58" s="3"/>
      <c r="B58" s="187"/>
      <c r="C58" s="188"/>
      <c r="D58" s="189"/>
      <c r="E58" s="100" t="s">
        <v>0</v>
      </c>
      <c r="F58" s="98"/>
      <c r="G58" s="98"/>
      <c r="H58" s="139"/>
      <c r="I58" s="101" t="s">
        <v>1</v>
      </c>
      <c r="J58" s="101" t="s">
        <v>1</v>
      </c>
      <c r="K58" s="98" t="s">
        <v>2</v>
      </c>
      <c r="L58" s="98" t="s">
        <v>2</v>
      </c>
      <c r="M58" s="99" t="s">
        <v>0</v>
      </c>
      <c r="N58" s="99" t="s">
        <v>0</v>
      </c>
      <c r="O58" s="139"/>
      <c r="P58" s="139"/>
      <c r="Q58" s="98"/>
      <c r="R58" s="98" t="s">
        <v>1</v>
      </c>
      <c r="S58" s="98" t="s">
        <v>1</v>
      </c>
      <c r="T58" s="100" t="s">
        <v>2</v>
      </c>
      <c r="U58" s="100" t="s">
        <v>2</v>
      </c>
      <c r="V58" s="100" t="s">
        <v>2</v>
      </c>
      <c r="W58" s="98"/>
      <c r="X58" s="98"/>
      <c r="Y58" s="139"/>
      <c r="Z58" s="139"/>
      <c r="AA58" s="101" t="s">
        <v>1</v>
      </c>
      <c r="AB58" s="101" t="s">
        <v>1</v>
      </c>
      <c r="AC58" s="98" t="s">
        <v>0</v>
      </c>
      <c r="AD58" s="98" t="s">
        <v>0</v>
      </c>
      <c r="AE58" s="99" t="s">
        <v>0</v>
      </c>
      <c r="AF58" s="139"/>
      <c r="AG58" s="139"/>
      <c r="AH58" s="98"/>
      <c r="AI58" s="98"/>
      <c r="AJ58" s="50"/>
      <c r="AK58" s="47">
        <f>COUNTIF(E58:AI58,"n")</f>
        <v>6</v>
      </c>
      <c r="AL58" s="47">
        <f>COUNTIF(E58:AI58,"m")</f>
        <v>5</v>
      </c>
      <c r="AM58" s="47">
        <f>COUNTIF(E58:AI58,"o")</f>
        <v>6</v>
      </c>
      <c r="AN58" s="23">
        <f>AK58+AL58+AM58</f>
        <v>17</v>
      </c>
      <c r="AO58" s="64"/>
      <c r="AP58" s="111"/>
      <c r="AQ58" s="150"/>
      <c r="AR58" s="24"/>
      <c r="AS58" s="24"/>
      <c r="AT58" s="24"/>
      <c r="AU58" s="24"/>
    </row>
    <row r="59" spans="1:47" s="22" customFormat="1" ht="9.9499999999999993" customHeight="1" x14ac:dyDescent="0.2">
      <c r="A59" s="3"/>
      <c r="B59" s="190" t="s">
        <v>11</v>
      </c>
      <c r="C59" s="191"/>
      <c r="D59" s="192"/>
      <c r="E59" s="66" t="s">
        <v>6</v>
      </c>
      <c r="F59" s="66" t="s">
        <v>5</v>
      </c>
      <c r="G59" s="66" t="s">
        <v>4</v>
      </c>
      <c r="H59" s="66" t="s">
        <v>10</v>
      </c>
      <c r="I59" s="66" t="s">
        <v>9</v>
      </c>
      <c r="J59" s="66" t="s">
        <v>8</v>
      </c>
      <c r="K59" s="66" t="s">
        <v>7</v>
      </c>
      <c r="L59" s="66" t="s">
        <v>6</v>
      </c>
      <c r="M59" s="66" t="s">
        <v>5</v>
      </c>
      <c r="N59" s="66" t="s">
        <v>4</v>
      </c>
      <c r="O59" s="66" t="s">
        <v>10</v>
      </c>
      <c r="P59" s="66" t="s">
        <v>9</v>
      </c>
      <c r="Q59" s="66" t="s">
        <v>8</v>
      </c>
      <c r="R59" s="66" t="s">
        <v>7</v>
      </c>
      <c r="S59" s="66" t="s">
        <v>6</v>
      </c>
      <c r="T59" s="66" t="s">
        <v>5</v>
      </c>
      <c r="U59" s="66" t="s">
        <v>4</v>
      </c>
      <c r="V59" s="66" t="s">
        <v>10</v>
      </c>
      <c r="W59" s="66" t="s">
        <v>9</v>
      </c>
      <c r="X59" s="66" t="s">
        <v>8</v>
      </c>
      <c r="Y59" s="66" t="s">
        <v>7</v>
      </c>
      <c r="Z59" s="66" t="s">
        <v>6</v>
      </c>
      <c r="AA59" s="66" t="s">
        <v>5</v>
      </c>
      <c r="AB59" s="66" t="s">
        <v>4</v>
      </c>
      <c r="AC59" s="66" t="s">
        <v>10</v>
      </c>
      <c r="AD59" s="66" t="s">
        <v>9</v>
      </c>
      <c r="AE59" s="66" t="s">
        <v>8</v>
      </c>
      <c r="AF59" s="66" t="s">
        <v>7</v>
      </c>
      <c r="AG59" s="66" t="s">
        <v>6</v>
      </c>
      <c r="AH59" s="66" t="s">
        <v>5</v>
      </c>
      <c r="AI59" s="49"/>
      <c r="AJ59" s="50"/>
      <c r="AK59" s="23"/>
      <c r="AL59" s="23"/>
      <c r="AM59" s="23"/>
      <c r="AN59" s="23"/>
      <c r="AO59" s="64"/>
      <c r="AP59" s="111"/>
      <c r="AQ59" s="150"/>
      <c r="AR59" s="24"/>
      <c r="AS59" s="24"/>
      <c r="AT59" s="24"/>
      <c r="AU59" s="24"/>
    </row>
    <row r="60" spans="1:47" s="22" customFormat="1" ht="8.1" customHeight="1" x14ac:dyDescent="0.2">
      <c r="A60" s="3"/>
      <c r="B60" s="193"/>
      <c r="C60" s="194"/>
      <c r="D60" s="195"/>
      <c r="E60" s="140"/>
      <c r="F60" s="141"/>
      <c r="G60" s="141"/>
      <c r="H60" s="141"/>
      <c r="I60" s="141"/>
      <c r="J60" s="141"/>
      <c r="K60" s="141"/>
      <c r="L60" s="141"/>
      <c r="M60" s="141"/>
      <c r="N60" s="141"/>
      <c r="O60" s="141"/>
      <c r="P60" s="141"/>
      <c r="Q60" s="141"/>
      <c r="R60" s="143"/>
      <c r="S60" s="141"/>
      <c r="T60" s="141"/>
      <c r="U60" s="141"/>
      <c r="V60" s="141"/>
      <c r="W60" s="141"/>
      <c r="X60" s="141"/>
      <c r="Y60" s="141"/>
      <c r="Z60" s="141"/>
      <c r="AA60" s="141"/>
      <c r="AB60" s="141"/>
      <c r="AC60" s="141"/>
      <c r="AD60" s="141"/>
      <c r="AE60" s="141"/>
      <c r="AF60" s="141"/>
      <c r="AG60" s="141"/>
      <c r="AH60" s="141"/>
      <c r="AI60" s="142"/>
      <c r="AJ60" s="50"/>
      <c r="AK60" s="23"/>
      <c r="AL60" s="23"/>
      <c r="AM60" s="23"/>
      <c r="AN60" s="23"/>
      <c r="AO60" s="64"/>
      <c r="AP60" s="111"/>
      <c r="AQ60" s="24"/>
      <c r="AR60" s="24"/>
      <c r="AS60" s="24"/>
      <c r="AT60" s="24"/>
      <c r="AU60" s="24"/>
    </row>
    <row r="61" spans="1:47" s="22" customFormat="1" ht="8.1" customHeight="1" x14ac:dyDescent="0.2">
      <c r="A61" s="3"/>
      <c r="B61" s="193"/>
      <c r="C61" s="194"/>
      <c r="D61" s="195"/>
      <c r="E61" s="140"/>
      <c r="F61" s="141"/>
      <c r="G61" s="141"/>
      <c r="H61" s="141"/>
      <c r="I61" s="141"/>
      <c r="J61" s="141"/>
      <c r="K61" s="141"/>
      <c r="L61" s="141"/>
      <c r="M61" s="141"/>
      <c r="N61" s="141"/>
      <c r="O61" s="141"/>
      <c r="P61" s="141"/>
      <c r="Q61" s="141"/>
      <c r="R61" s="143"/>
      <c r="S61" s="141"/>
      <c r="T61" s="141"/>
      <c r="U61" s="141"/>
      <c r="V61" s="141"/>
      <c r="W61" s="141"/>
      <c r="X61" s="141"/>
      <c r="Y61" s="141"/>
      <c r="Z61" s="141"/>
      <c r="AA61" s="141"/>
      <c r="AB61" s="141"/>
      <c r="AC61" s="141"/>
      <c r="AD61" s="141"/>
      <c r="AE61" s="141"/>
      <c r="AF61" s="141"/>
      <c r="AG61" s="141"/>
      <c r="AH61" s="141"/>
      <c r="AI61" s="142"/>
      <c r="AJ61" s="50"/>
      <c r="AK61" s="47" t="s">
        <v>54</v>
      </c>
      <c r="AL61" s="47" t="s">
        <v>55</v>
      </c>
      <c r="AM61" s="47" t="s">
        <v>56</v>
      </c>
      <c r="AN61" s="23"/>
      <c r="AO61" s="64"/>
      <c r="AP61" s="111"/>
      <c r="AQ61" s="24"/>
      <c r="AR61" s="24"/>
      <c r="AS61" s="24"/>
      <c r="AT61" s="24"/>
      <c r="AU61" s="24"/>
    </row>
    <row r="62" spans="1:47" s="22" customFormat="1" ht="9.9499999999999993" customHeight="1" x14ac:dyDescent="0.2">
      <c r="A62" s="3"/>
      <c r="B62" s="196"/>
      <c r="C62" s="197"/>
      <c r="D62" s="198"/>
      <c r="E62" s="98" t="s">
        <v>1</v>
      </c>
      <c r="F62" s="100" t="s">
        <v>2</v>
      </c>
      <c r="G62" s="100" t="s">
        <v>2</v>
      </c>
      <c r="H62" s="100" t="s">
        <v>0</v>
      </c>
      <c r="I62" s="100" t="s">
        <v>0</v>
      </c>
      <c r="J62" s="98"/>
      <c r="K62" s="98"/>
      <c r="L62" s="139"/>
      <c r="M62" s="101" t="s">
        <v>1</v>
      </c>
      <c r="N62" s="101" t="s">
        <v>1</v>
      </c>
      <c r="O62" s="98" t="s">
        <v>2</v>
      </c>
      <c r="P62" s="98" t="s">
        <v>2</v>
      </c>
      <c r="Q62" s="99" t="s">
        <v>0</v>
      </c>
      <c r="R62" s="99" t="s">
        <v>0</v>
      </c>
      <c r="S62" s="139"/>
      <c r="T62" s="139"/>
      <c r="U62" s="98"/>
      <c r="V62" s="98" t="s">
        <v>1</v>
      </c>
      <c r="W62" s="98" t="s">
        <v>1</v>
      </c>
      <c r="X62" s="100" t="s">
        <v>2</v>
      </c>
      <c r="Y62" s="100" t="s">
        <v>2</v>
      </c>
      <c r="Z62" s="100" t="s">
        <v>2</v>
      </c>
      <c r="AA62" s="98"/>
      <c r="AB62" s="98"/>
      <c r="AC62" s="139"/>
      <c r="AD62" s="139"/>
      <c r="AE62" s="101" t="s">
        <v>1</v>
      </c>
      <c r="AF62" s="101" t="s">
        <v>1</v>
      </c>
      <c r="AG62" s="98" t="s">
        <v>0</v>
      </c>
      <c r="AH62" s="98" t="s">
        <v>0</v>
      </c>
      <c r="AI62" s="68"/>
      <c r="AJ62" s="50"/>
      <c r="AK62" s="47">
        <f>COUNTIF(E62:AI62,"n")</f>
        <v>6</v>
      </c>
      <c r="AL62" s="47">
        <f>COUNTIF(E62:AI62,"m")</f>
        <v>7</v>
      </c>
      <c r="AM62" s="47">
        <f>COUNTIF(E62:AI62,"o")</f>
        <v>7</v>
      </c>
      <c r="AN62" s="23">
        <f>AK62+AL62+AM62</f>
        <v>20</v>
      </c>
      <c r="AO62" s="64"/>
      <c r="AP62" s="111"/>
      <c r="AQ62" s="24"/>
      <c r="AR62" s="24"/>
      <c r="AS62" s="24"/>
      <c r="AT62" s="24"/>
      <c r="AU62" s="24"/>
    </row>
    <row r="63" spans="1:47" s="22" customFormat="1" ht="9.9499999999999993" customHeight="1" x14ac:dyDescent="0.2">
      <c r="A63" s="3"/>
      <c r="B63" s="181" t="s">
        <v>3</v>
      </c>
      <c r="C63" s="182"/>
      <c r="D63" s="183"/>
      <c r="E63" s="66" t="s">
        <v>4</v>
      </c>
      <c r="F63" s="66" t="s">
        <v>10</v>
      </c>
      <c r="G63" s="66" t="s">
        <v>9</v>
      </c>
      <c r="H63" s="66" t="s">
        <v>8</v>
      </c>
      <c r="I63" s="66" t="s">
        <v>7</v>
      </c>
      <c r="J63" s="66" t="s">
        <v>6</v>
      </c>
      <c r="K63" s="66" t="s">
        <v>5</v>
      </c>
      <c r="L63" s="66" t="s">
        <v>4</v>
      </c>
      <c r="M63" s="66" t="s">
        <v>10</v>
      </c>
      <c r="N63" s="66" t="s">
        <v>9</v>
      </c>
      <c r="O63" s="66" t="s">
        <v>8</v>
      </c>
      <c r="P63" s="66" t="s">
        <v>7</v>
      </c>
      <c r="Q63" s="66" t="s">
        <v>6</v>
      </c>
      <c r="R63" s="66" t="s">
        <v>5</v>
      </c>
      <c r="S63" s="66" t="s">
        <v>4</v>
      </c>
      <c r="T63" s="66" t="s">
        <v>10</v>
      </c>
      <c r="U63" s="66" t="s">
        <v>9</v>
      </c>
      <c r="V63" s="66" t="s">
        <v>8</v>
      </c>
      <c r="W63" s="66" t="s">
        <v>7</v>
      </c>
      <c r="X63" s="66" t="s">
        <v>6</v>
      </c>
      <c r="Y63" s="65" t="s">
        <v>5</v>
      </c>
      <c r="Z63" s="65" t="s">
        <v>4</v>
      </c>
      <c r="AA63" s="65" t="s">
        <v>10</v>
      </c>
      <c r="AB63" s="65" t="s">
        <v>9</v>
      </c>
      <c r="AC63" s="149" t="s">
        <v>8</v>
      </c>
      <c r="AD63" s="149" t="s">
        <v>7</v>
      </c>
      <c r="AE63" s="65" t="s">
        <v>6</v>
      </c>
      <c r="AF63" s="65" t="s">
        <v>5</v>
      </c>
      <c r="AG63" s="65" t="s">
        <v>4</v>
      </c>
      <c r="AH63" s="65" t="s">
        <v>10</v>
      </c>
      <c r="AI63" s="65" t="s">
        <v>9</v>
      </c>
      <c r="AJ63" s="50"/>
      <c r="AK63" s="23"/>
      <c r="AL63" s="23"/>
      <c r="AM63" s="23"/>
      <c r="AN63" s="23"/>
      <c r="AO63" s="64"/>
      <c r="AP63" s="111"/>
      <c r="AQ63" s="24"/>
      <c r="AR63" s="24"/>
      <c r="AS63" s="24"/>
      <c r="AT63" s="24"/>
      <c r="AU63" s="24"/>
    </row>
    <row r="64" spans="1:47" s="22" customFormat="1" ht="8.1" customHeight="1" x14ac:dyDescent="0.2">
      <c r="A64" s="3"/>
      <c r="B64" s="184"/>
      <c r="C64" s="185"/>
      <c r="D64" s="186"/>
      <c r="E64" s="140"/>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50"/>
      <c r="AK64" s="23"/>
      <c r="AL64" s="23"/>
      <c r="AM64" s="23"/>
      <c r="AN64" s="23"/>
      <c r="AO64" s="64"/>
      <c r="AP64" s="111"/>
      <c r="AQ64" s="24"/>
      <c r="AR64" s="24"/>
      <c r="AS64" s="24"/>
      <c r="AT64" s="24"/>
      <c r="AU64" s="24"/>
    </row>
    <row r="65" spans="1:47" s="22" customFormat="1" ht="8.1" customHeight="1" x14ac:dyDescent="0.2">
      <c r="A65" s="3"/>
      <c r="B65" s="184"/>
      <c r="C65" s="185"/>
      <c r="D65" s="186"/>
      <c r="E65" s="140"/>
      <c r="F65" s="141"/>
      <c r="G65" s="141"/>
      <c r="H65" s="141"/>
      <c r="I65" s="141"/>
      <c r="J65" s="141"/>
      <c r="K65" s="141"/>
      <c r="L65" s="141"/>
      <c r="M65" s="141"/>
      <c r="N65" s="141"/>
      <c r="O65" s="143"/>
      <c r="P65" s="141"/>
      <c r="Q65" s="141"/>
      <c r="R65" s="141"/>
      <c r="S65" s="141"/>
      <c r="T65" s="141"/>
      <c r="U65" s="141"/>
      <c r="V65" s="141"/>
      <c r="W65" s="141"/>
      <c r="X65" s="141"/>
      <c r="Y65" s="141"/>
      <c r="Z65" s="141"/>
      <c r="AA65" s="141"/>
      <c r="AB65" s="141"/>
      <c r="AC65" s="141"/>
      <c r="AD65" s="141"/>
      <c r="AE65" s="141" t="s">
        <v>30</v>
      </c>
      <c r="AF65" s="141"/>
      <c r="AG65" s="141"/>
      <c r="AH65" s="141"/>
      <c r="AI65" s="141"/>
      <c r="AJ65" s="50"/>
      <c r="AK65" s="47" t="s">
        <v>54</v>
      </c>
      <c r="AL65" s="47" t="s">
        <v>55</v>
      </c>
      <c r="AM65" s="47" t="s">
        <v>56</v>
      </c>
      <c r="AN65" s="23"/>
      <c r="AO65" s="64"/>
      <c r="AP65" s="111"/>
      <c r="AQ65" s="24"/>
      <c r="AR65" s="24"/>
      <c r="AS65" s="24"/>
      <c r="AT65" s="24"/>
      <c r="AU65" s="24"/>
    </row>
    <row r="66" spans="1:47" s="22" customFormat="1" ht="9.9499999999999993" customHeight="1" x14ac:dyDescent="0.2">
      <c r="A66" s="3"/>
      <c r="B66" s="187"/>
      <c r="C66" s="188"/>
      <c r="D66" s="189"/>
      <c r="E66" s="99" t="s">
        <v>0</v>
      </c>
      <c r="F66" s="139"/>
      <c r="G66" s="139"/>
      <c r="H66" s="98"/>
      <c r="I66" s="98"/>
      <c r="J66" s="98" t="s">
        <v>1</v>
      </c>
      <c r="K66" s="100" t="s">
        <v>2</v>
      </c>
      <c r="L66" s="100" t="s">
        <v>2</v>
      </c>
      <c r="M66" s="100" t="s">
        <v>0</v>
      </c>
      <c r="N66" s="100" t="s">
        <v>0</v>
      </c>
      <c r="O66" s="98"/>
      <c r="P66" s="98"/>
      <c r="Q66" s="139"/>
      <c r="R66" s="101" t="s">
        <v>1</v>
      </c>
      <c r="S66" s="101" t="s">
        <v>1</v>
      </c>
      <c r="T66" s="98" t="s">
        <v>2</v>
      </c>
      <c r="U66" s="98" t="s">
        <v>2</v>
      </c>
      <c r="V66" s="99" t="s">
        <v>0</v>
      </c>
      <c r="W66" s="99" t="s">
        <v>0</v>
      </c>
      <c r="X66" s="139"/>
      <c r="Y66" s="139"/>
      <c r="Z66" s="98"/>
      <c r="AA66" s="98" t="s">
        <v>1</v>
      </c>
      <c r="AB66" s="98" t="s">
        <v>1</v>
      </c>
      <c r="AC66" s="100" t="s">
        <v>2</v>
      </c>
      <c r="AD66" s="100" t="s">
        <v>2</v>
      </c>
      <c r="AE66" s="100" t="s">
        <v>2</v>
      </c>
      <c r="AF66" s="98"/>
      <c r="AG66" s="98"/>
      <c r="AH66" s="139"/>
      <c r="AI66" s="139"/>
      <c r="AJ66" s="50"/>
      <c r="AK66" s="47">
        <f>COUNTIF(E66:AI66,"n")</f>
        <v>5</v>
      </c>
      <c r="AL66" s="47">
        <f>COUNTIF(E66:AI66,"m")</f>
        <v>7</v>
      </c>
      <c r="AM66" s="47">
        <f>COUNTIF(E66:AI66,"o")</f>
        <v>5</v>
      </c>
      <c r="AN66" s="23">
        <f>AK66+AL66+AM66</f>
        <v>17</v>
      </c>
      <c r="AO66" s="64"/>
      <c r="AP66" s="111"/>
      <c r="AQ66" s="24"/>
      <c r="AR66" s="24"/>
      <c r="AS66" s="24"/>
      <c r="AT66" s="24"/>
      <c r="AU66" s="24"/>
    </row>
    <row r="67" spans="1:47" s="22" customFormat="1" ht="4.5" customHeight="1" x14ac:dyDescent="0.2">
      <c r="A67" s="3"/>
      <c r="B67" s="3"/>
      <c r="C67" s="3"/>
      <c r="D67" s="3"/>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
      <c r="AK67" s="24"/>
      <c r="AL67" s="24"/>
      <c r="AM67" s="24"/>
      <c r="AN67" s="24"/>
      <c r="AO67" s="24"/>
      <c r="AP67" s="111"/>
      <c r="AQ67" s="24"/>
      <c r="AR67" s="24"/>
      <c r="AS67" s="24"/>
      <c r="AT67" s="24"/>
      <c r="AU67" s="24"/>
    </row>
    <row r="68" spans="1:47" s="22" customFormat="1" ht="9.9499999999999993" customHeight="1" x14ac:dyDescent="0.2">
      <c r="A68" s="1"/>
      <c r="B68" s="1"/>
      <c r="C68" s="1"/>
      <c r="D68" s="1"/>
      <c r="E68" s="2"/>
      <c r="F68" s="2"/>
      <c r="G68" s="2"/>
      <c r="H68" s="2"/>
      <c r="I68" s="2"/>
      <c r="J68" s="199"/>
      <c r="K68" s="200"/>
      <c r="L68" s="199"/>
      <c r="M68" s="200"/>
      <c r="N68" s="179"/>
      <c r="O68" s="174"/>
      <c r="P68" s="173"/>
      <c r="Q68" s="174"/>
      <c r="R68" s="179"/>
      <c r="S68" s="174"/>
      <c r="T68" s="2"/>
      <c r="U68" s="2"/>
      <c r="V68" s="2"/>
      <c r="W68" s="2"/>
      <c r="X68" s="2"/>
      <c r="Y68" s="2"/>
      <c r="Z68" s="2"/>
      <c r="AA68" s="2"/>
      <c r="AB68" s="2"/>
      <c r="AC68" s="2"/>
      <c r="AD68" s="2"/>
      <c r="AE68" s="2"/>
      <c r="AF68" s="2"/>
      <c r="AG68" s="2"/>
      <c r="AH68" s="2"/>
      <c r="AI68" s="2"/>
      <c r="AJ68" s="1"/>
      <c r="AK68" s="24"/>
      <c r="AL68" s="24"/>
      <c r="AM68" s="24"/>
      <c r="AN68" s="24"/>
      <c r="AO68" s="24"/>
      <c r="AP68" s="111"/>
      <c r="AQ68" s="24"/>
      <c r="AR68" s="24"/>
      <c r="AS68" s="24"/>
      <c r="AT68" s="24"/>
      <c r="AU68" s="24"/>
    </row>
    <row r="69" spans="1:47" s="22" customFormat="1" ht="9.9499999999999993" customHeight="1" x14ac:dyDescent="0.2">
      <c r="A69" s="1"/>
      <c r="B69" s="1"/>
      <c r="C69" s="1"/>
      <c r="D69" s="1"/>
      <c r="E69" s="2"/>
      <c r="F69" s="2"/>
      <c r="G69" s="2"/>
      <c r="H69" s="2"/>
      <c r="I69" s="2"/>
      <c r="J69" s="180"/>
      <c r="K69" s="180"/>
      <c r="L69" s="180"/>
      <c r="M69" s="180"/>
      <c r="N69" s="164"/>
      <c r="O69" s="165"/>
      <c r="P69" s="164"/>
      <c r="Q69" s="165"/>
      <c r="R69" s="164"/>
      <c r="S69" s="165"/>
      <c r="T69" s="2"/>
      <c r="U69" s="2"/>
      <c r="V69" s="2"/>
      <c r="W69" s="2"/>
      <c r="X69" s="2"/>
      <c r="Y69" s="2"/>
      <c r="Z69" s="2"/>
      <c r="AA69" s="2"/>
      <c r="AB69" s="2"/>
      <c r="AC69" s="2"/>
      <c r="AD69" s="2"/>
      <c r="AE69" s="2"/>
      <c r="AF69" s="2"/>
      <c r="AG69" s="2"/>
      <c r="AH69" s="2"/>
      <c r="AI69" s="2"/>
      <c r="AJ69" s="1"/>
      <c r="AK69" s="24"/>
      <c r="AL69" s="24"/>
      <c r="AM69" s="24"/>
      <c r="AN69" s="24"/>
      <c r="AO69" s="24"/>
      <c r="AP69" s="111"/>
      <c r="AQ69" s="24"/>
      <c r="AR69" s="24"/>
      <c r="AS69" s="24"/>
      <c r="AT69" s="24"/>
      <c r="AU69" s="24"/>
    </row>
    <row r="70" spans="1:47" s="22" customFormat="1" ht="9.9499999999999993" customHeight="1" x14ac:dyDescent="0.2">
      <c r="A70" s="1"/>
      <c r="B70" s="1"/>
      <c r="C70" s="1"/>
      <c r="D70" s="1"/>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24"/>
      <c r="AO70" s="24"/>
      <c r="AP70" s="111"/>
      <c r="AQ70" s="24"/>
      <c r="AR70" s="24"/>
      <c r="AS70" s="24"/>
      <c r="AT70" s="24"/>
      <c r="AU70" s="24"/>
    </row>
    <row r="71" spans="1:47" s="22" customFormat="1" ht="9.9499999999999993" customHeight="1" x14ac:dyDescent="0.2">
      <c r="A71" s="1"/>
      <c r="B71" s="1"/>
      <c r="C71" s="1"/>
      <c r="D71" s="1"/>
      <c r="E71" s="97"/>
      <c r="F71" s="97"/>
      <c r="G71" s="97"/>
      <c r="H71" s="97"/>
      <c r="I71" s="97"/>
      <c r="J71" s="171"/>
      <c r="K71" s="171"/>
      <c r="L71" s="171"/>
      <c r="M71" s="171"/>
      <c r="N71" s="164"/>
      <c r="O71" s="165"/>
      <c r="P71" s="164"/>
      <c r="Q71" s="165"/>
      <c r="R71" s="164"/>
      <c r="S71" s="165"/>
      <c r="T71" s="97"/>
      <c r="U71" s="97"/>
      <c r="V71" s="97"/>
      <c r="W71" s="97"/>
      <c r="X71" s="97"/>
      <c r="Y71" s="97"/>
      <c r="Z71" s="97"/>
      <c r="AA71" s="97"/>
      <c r="AB71" s="97"/>
      <c r="AC71" s="97"/>
      <c r="AD71" s="97"/>
      <c r="AE71" s="97"/>
      <c r="AF71" s="97"/>
      <c r="AG71" s="97"/>
      <c r="AH71" s="97"/>
      <c r="AI71" s="97"/>
      <c r="AJ71" s="96"/>
      <c r="AK71" s="95"/>
      <c r="AL71" s="95"/>
      <c r="AM71" s="95"/>
      <c r="AN71" s="24"/>
      <c r="AO71" s="24"/>
      <c r="AP71" s="111"/>
      <c r="AQ71" s="24"/>
      <c r="AR71" s="24"/>
      <c r="AS71" s="24"/>
      <c r="AT71" s="24"/>
      <c r="AU71" s="24"/>
    </row>
    <row r="72" spans="1:47" s="22" customFormat="1" ht="9.9499999999999993" customHeight="1" x14ac:dyDescent="0.2">
      <c r="A72" s="1"/>
      <c r="B72" s="1"/>
      <c r="C72" s="1"/>
      <c r="D72" s="1"/>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111"/>
      <c r="AQ72" s="24"/>
      <c r="AR72" s="24"/>
      <c r="AS72" s="24"/>
      <c r="AT72" s="24"/>
      <c r="AU72" s="24"/>
    </row>
    <row r="73" spans="1:47" s="22" customFormat="1" ht="9.9499999999999993" customHeight="1" x14ac:dyDescent="0.2">
      <c r="A73" s="1"/>
      <c r="B73" s="1"/>
      <c r="C73" s="1"/>
      <c r="D73" s="1"/>
      <c r="E73" s="1"/>
      <c r="F73" s="1"/>
      <c r="G73" s="1"/>
      <c r="H73" s="1"/>
      <c r="I73" s="1"/>
      <c r="J73" s="172"/>
      <c r="K73" s="172"/>
      <c r="L73" s="167"/>
      <c r="M73" s="167"/>
      <c r="N73" s="164"/>
      <c r="O73" s="165"/>
      <c r="P73" s="164"/>
      <c r="Q73" s="165"/>
      <c r="R73" s="164"/>
      <c r="S73" s="165"/>
      <c r="T73" s="1"/>
      <c r="U73" s="1"/>
      <c r="V73" s="1"/>
      <c r="W73" s="1"/>
      <c r="X73" s="1"/>
      <c r="Y73" s="1"/>
      <c r="Z73" s="1"/>
      <c r="AA73" s="1"/>
      <c r="AB73" s="1"/>
      <c r="AC73" s="1"/>
      <c r="AD73" s="1"/>
      <c r="AE73" s="1"/>
      <c r="AF73" s="1"/>
      <c r="AG73" s="1"/>
      <c r="AH73" s="1"/>
      <c r="AI73" s="1"/>
      <c r="AJ73" s="1"/>
      <c r="AK73" s="24"/>
      <c r="AL73" s="24"/>
      <c r="AM73" s="24"/>
      <c r="AN73" s="24"/>
      <c r="AO73" s="24"/>
      <c r="AP73" s="111"/>
      <c r="AQ73" s="24"/>
      <c r="AR73" s="24"/>
      <c r="AS73" s="24"/>
      <c r="AT73" s="24"/>
      <c r="AU73" s="24"/>
    </row>
    <row r="74" spans="1:47" s="22" customFormat="1" ht="9.9499999999999993" customHeight="1" x14ac:dyDescent="0.2">
      <c r="A74" s="1"/>
      <c r="B74" s="1"/>
      <c r="C74" s="1"/>
      <c r="D74" s="1"/>
      <c r="E74" s="1"/>
      <c r="F74" s="1"/>
      <c r="G74" s="1"/>
      <c r="H74" s="1"/>
      <c r="I74" s="1"/>
      <c r="J74" s="166"/>
      <c r="K74" s="166"/>
      <c r="L74" s="167"/>
      <c r="M74" s="167"/>
      <c r="N74" s="164"/>
      <c r="O74" s="165"/>
      <c r="P74" s="164"/>
      <c r="Q74" s="165"/>
      <c r="R74" s="164"/>
      <c r="S74" s="165"/>
      <c r="T74" s="1"/>
      <c r="U74" s="1"/>
      <c r="V74" s="1"/>
      <c r="W74" s="1"/>
      <c r="X74" s="1"/>
      <c r="Y74" s="1"/>
      <c r="Z74" s="1"/>
      <c r="AA74" s="1"/>
      <c r="AB74" s="1"/>
      <c r="AC74" s="1"/>
      <c r="AD74" s="1"/>
      <c r="AE74" s="1"/>
      <c r="AF74" s="1"/>
      <c r="AG74" s="1"/>
      <c r="AH74" s="1"/>
      <c r="AI74" s="1"/>
      <c r="AJ74" s="1"/>
      <c r="AK74" s="24"/>
      <c r="AL74" s="24"/>
      <c r="AM74" s="24"/>
      <c r="AN74" s="24"/>
      <c r="AO74" s="24"/>
      <c r="AP74" s="111"/>
      <c r="AQ74" s="24"/>
      <c r="AR74" s="24"/>
      <c r="AS74" s="24"/>
      <c r="AT74" s="24"/>
      <c r="AU74" s="24"/>
    </row>
    <row r="75" spans="1:47" s="22" customFormat="1" ht="9.9499999999999993" customHeight="1" x14ac:dyDescent="0.2">
      <c r="A75" s="1"/>
      <c r="B75" s="1"/>
      <c r="C75" s="1"/>
      <c r="D75" s="1"/>
      <c r="E75" s="1"/>
      <c r="F75" s="1"/>
      <c r="G75" s="1"/>
      <c r="H75" s="1"/>
      <c r="I75" s="1"/>
      <c r="J75" s="168"/>
      <c r="K75" s="169"/>
      <c r="L75" s="169"/>
      <c r="M75" s="170"/>
      <c r="N75" s="164"/>
      <c r="O75" s="165"/>
      <c r="P75" s="164"/>
      <c r="Q75" s="165"/>
      <c r="R75" s="164"/>
      <c r="S75" s="165"/>
      <c r="T75" s="1"/>
      <c r="U75" s="1"/>
      <c r="V75" s="1"/>
      <c r="W75" s="1"/>
      <c r="X75" s="1"/>
      <c r="Y75" s="1"/>
      <c r="Z75" s="1"/>
      <c r="AA75" s="1"/>
      <c r="AB75" s="1"/>
      <c r="AC75" s="1"/>
      <c r="AD75" s="1"/>
      <c r="AE75" s="1"/>
      <c r="AF75" s="1"/>
      <c r="AG75" s="1"/>
      <c r="AH75" s="1"/>
      <c r="AI75" s="1"/>
      <c r="AJ75" s="1"/>
      <c r="AK75" s="24"/>
      <c r="AL75" s="24"/>
      <c r="AM75" s="24"/>
      <c r="AN75" s="24"/>
      <c r="AO75" s="24"/>
      <c r="AP75" s="111"/>
      <c r="AQ75" s="24"/>
      <c r="AR75" s="24"/>
      <c r="AS75" s="24"/>
      <c r="AT75" s="24"/>
      <c r="AU75" s="24"/>
    </row>
    <row r="76" spans="1:47" s="22" customFormat="1" ht="9.9499999999999993" customHeight="1" x14ac:dyDescent="0.2">
      <c r="A76" s="1"/>
      <c r="B76" s="1"/>
      <c r="C76" s="1"/>
      <c r="D76" s="1"/>
      <c r="E76" s="1"/>
      <c r="F76" s="1"/>
      <c r="G76" s="1"/>
      <c r="H76" s="1"/>
      <c r="I76" s="1"/>
      <c r="J76" s="169"/>
      <c r="K76" s="169"/>
      <c r="L76" s="169"/>
      <c r="M76" s="170"/>
      <c r="N76" s="164"/>
      <c r="O76" s="165"/>
      <c r="P76" s="164"/>
      <c r="Q76" s="165"/>
      <c r="R76" s="164"/>
      <c r="S76" s="165"/>
      <c r="T76" s="1"/>
      <c r="U76" s="1"/>
      <c r="V76" s="1"/>
      <c r="W76" s="1"/>
      <c r="X76" s="1"/>
      <c r="Y76" s="1"/>
      <c r="Z76" s="1"/>
      <c r="AA76" s="1"/>
      <c r="AB76" s="1"/>
      <c r="AC76" s="1"/>
      <c r="AD76" s="1"/>
      <c r="AE76" s="1"/>
      <c r="AF76" s="1"/>
      <c r="AG76" s="1"/>
      <c r="AH76" s="1"/>
      <c r="AI76" s="1"/>
      <c r="AJ76" s="1"/>
      <c r="AP76" s="105"/>
    </row>
  </sheetData>
  <mergeCells count="135">
    <mergeCell ref="AQ3:AR3"/>
    <mergeCell ref="AQ4:AR4"/>
    <mergeCell ref="AQ5:AR5"/>
    <mergeCell ref="AQ6:AR6"/>
    <mergeCell ref="AQ7:AR7"/>
    <mergeCell ref="AQ8:AR8"/>
    <mergeCell ref="E5:F6"/>
    <mergeCell ref="H5:I5"/>
    <mergeCell ref="J5:K5"/>
    <mergeCell ref="L5:M5"/>
    <mergeCell ref="N5:O5"/>
    <mergeCell ref="H4:I4"/>
    <mergeCell ref="J4:K4"/>
    <mergeCell ref="L4:M4"/>
    <mergeCell ref="N4:O4"/>
    <mergeCell ref="P4:Q4"/>
    <mergeCell ref="S4:V4"/>
    <mergeCell ref="B2:F3"/>
    <mergeCell ref="AB5:AE5"/>
    <mergeCell ref="H6:I6"/>
    <mergeCell ref="J6:K6"/>
    <mergeCell ref="L6:M6"/>
    <mergeCell ref="N6:O6"/>
    <mergeCell ref="P6:Q6"/>
    <mergeCell ref="W2:AA2"/>
    <mergeCell ref="AB2:AE2"/>
    <mergeCell ref="H3:I3"/>
    <mergeCell ref="J3:K3"/>
    <mergeCell ref="L3:M3"/>
    <mergeCell ref="N3:O3"/>
    <mergeCell ref="P3:Q3"/>
    <mergeCell ref="S3:V3"/>
    <mergeCell ref="W3:AA3"/>
    <mergeCell ref="AB3:AE3"/>
    <mergeCell ref="J2:K2"/>
    <mergeCell ref="L2:M2"/>
    <mergeCell ref="N2:O2"/>
    <mergeCell ref="P2:Q2"/>
    <mergeCell ref="S2:V2"/>
    <mergeCell ref="S6:V6"/>
    <mergeCell ref="W6:AA6"/>
    <mergeCell ref="AB6:AE6"/>
    <mergeCell ref="P5:Q5"/>
    <mergeCell ref="S5:V5"/>
    <mergeCell ref="W5:AA5"/>
    <mergeCell ref="W4:AA4"/>
    <mergeCell ref="AB4:AE4"/>
    <mergeCell ref="W7:AA7"/>
    <mergeCell ref="AB7:AE7"/>
    <mergeCell ref="H8:I8"/>
    <mergeCell ref="J8:K8"/>
    <mergeCell ref="L8:M8"/>
    <mergeCell ref="N8:O8"/>
    <mergeCell ref="P8:Q8"/>
    <mergeCell ref="W8:AA8"/>
    <mergeCell ref="AB8:AE8"/>
    <mergeCell ref="H7:I7"/>
    <mergeCell ref="J7:K7"/>
    <mergeCell ref="L7:M7"/>
    <mergeCell ref="N7:O7"/>
    <mergeCell ref="P7:Q7"/>
    <mergeCell ref="S7:V7"/>
    <mergeCell ref="AB9:AE9"/>
    <mergeCell ref="J10:K10"/>
    <mergeCell ref="L10:M10"/>
    <mergeCell ref="N10:O10"/>
    <mergeCell ref="P10:Q10"/>
    <mergeCell ref="S10:V10"/>
    <mergeCell ref="W10:AA10"/>
    <mergeCell ref="AB10:AE10"/>
    <mergeCell ref="J9:K9"/>
    <mergeCell ref="L9:M9"/>
    <mergeCell ref="N9:O9"/>
    <mergeCell ref="P9:Q9"/>
    <mergeCell ref="S9:V9"/>
    <mergeCell ref="W9:AA9"/>
    <mergeCell ref="B31:D34"/>
    <mergeCell ref="B35:D38"/>
    <mergeCell ref="B39:D42"/>
    <mergeCell ref="B43:D46"/>
    <mergeCell ref="B47:D50"/>
    <mergeCell ref="B51:D54"/>
    <mergeCell ref="AD14:AD15"/>
    <mergeCell ref="AE14:AE15"/>
    <mergeCell ref="B18:D18"/>
    <mergeCell ref="B19:D22"/>
    <mergeCell ref="B23:D26"/>
    <mergeCell ref="B27:D30"/>
    <mergeCell ref="P14:P15"/>
    <mergeCell ref="R14:R15"/>
    <mergeCell ref="T14:T15"/>
    <mergeCell ref="X14:X15"/>
    <mergeCell ref="Z14:Z15"/>
    <mergeCell ref="AB14:AB15"/>
    <mergeCell ref="B14:B15"/>
    <mergeCell ref="F14:F15"/>
    <mergeCell ref="H14:H15"/>
    <mergeCell ref="J14:J15"/>
    <mergeCell ref="L14:L15"/>
    <mergeCell ref="N14:N15"/>
    <mergeCell ref="R68:S68"/>
    <mergeCell ref="J69:M69"/>
    <mergeCell ref="N69:O69"/>
    <mergeCell ref="P69:Q69"/>
    <mergeCell ref="R69:S69"/>
    <mergeCell ref="B55:D58"/>
    <mergeCell ref="B59:D62"/>
    <mergeCell ref="B63:D66"/>
    <mergeCell ref="J68:K68"/>
    <mergeCell ref="L68:M68"/>
    <mergeCell ref="N68:O68"/>
    <mergeCell ref="AH14:AI15"/>
    <mergeCell ref="N76:O76"/>
    <mergeCell ref="P76:Q76"/>
    <mergeCell ref="R76:S76"/>
    <mergeCell ref="J74:M74"/>
    <mergeCell ref="N74:O74"/>
    <mergeCell ref="P74:Q74"/>
    <mergeCell ref="R74:S74"/>
    <mergeCell ref="J75:K76"/>
    <mergeCell ref="L75:M75"/>
    <mergeCell ref="N75:O75"/>
    <mergeCell ref="P75:Q75"/>
    <mergeCell ref="R75:S75"/>
    <mergeCell ref="L76:M76"/>
    <mergeCell ref="J71:M71"/>
    <mergeCell ref="N71:O71"/>
    <mergeCell ref="P71:Q71"/>
    <mergeCell ref="R71:S71"/>
    <mergeCell ref="J73:M73"/>
    <mergeCell ref="N73:O73"/>
    <mergeCell ref="P73:Q73"/>
    <mergeCell ref="R73:S73"/>
    <mergeCell ref="P68:Q68"/>
    <mergeCell ref="AF14:AG15"/>
  </mergeCells>
  <phoneticPr fontId="41" type="noConversion"/>
  <conditionalFormatting sqref="B9">
    <cfRule type="cellIs" dxfId="24" priority="1" operator="lessThanOrEqual">
      <formula>0</formula>
    </cfRule>
  </conditionalFormatting>
  <conditionalFormatting sqref="E19:AI66">
    <cfRule type="cellIs" dxfId="23" priority="2" operator="equal">
      <formula>"w"</formula>
    </cfRule>
    <cfRule type="cellIs" dxfId="22" priority="3" operator="equal">
      <formula>"s"</formula>
    </cfRule>
    <cfRule type="cellIs" dxfId="21" priority="4" operator="equal">
      <formula>"i"</formula>
    </cfRule>
    <cfRule type="cellIs" dxfId="20" priority="5" operator="equal">
      <formula>"e"</formula>
    </cfRule>
    <cfRule type="cellIs" dxfId="19" priority="6" operator="equal">
      <formula>"d"</formula>
    </cfRule>
    <cfRule type="cellIs" dxfId="18" priority="7" operator="equal">
      <formula>"k"</formula>
    </cfRule>
    <cfRule type="cellIs" dxfId="17" priority="8" operator="equal">
      <formula>"o"</formula>
    </cfRule>
    <cfRule type="cellIs" dxfId="16" priority="9" operator="equal">
      <formula>"m"</formula>
    </cfRule>
    <cfRule type="cellIs" dxfId="15" priority="10" operator="equal">
      <formula>"n"</formula>
    </cfRule>
    <cfRule type="cellIs" dxfId="14" priority="11" operator="equal">
      <formula>"zo"</formula>
    </cfRule>
    <cfRule type="cellIs" dxfId="13" priority="12" operator="equal">
      <formula>"za"</formula>
    </cfRule>
    <cfRule type="cellIs" dxfId="12" priority="13" operator="equal">
      <formula>"v"</formula>
    </cfRule>
    <cfRule type="cellIs" dxfId="11" priority="14" operator="equal">
      <formula>"a"</formula>
    </cfRule>
    <cfRule type="cellIs" dxfId="10" priority="15" operator="equal">
      <formula>"r"</formula>
    </cfRule>
    <cfRule type="cellIs" dxfId="9" priority="16" operator="equal">
      <formula>"c"</formula>
    </cfRule>
    <cfRule type="cellIs" dxfId="8" priority="17" operator="equal">
      <formula>"l"</formula>
    </cfRule>
    <cfRule type="cellIs" dxfId="7" priority="18" operator="equal">
      <formula>"h"</formula>
    </cfRule>
    <cfRule type="cellIs" dxfId="6" priority="19" operator="equal">
      <formula>"t"</formula>
    </cfRule>
    <cfRule type="cellIs" dxfId="5" priority="20" operator="equal">
      <formula>"b"</formula>
    </cfRule>
    <cfRule type="cellIs" dxfId="4" priority="21" operator="equal">
      <formula>"z"</formula>
    </cfRule>
    <cfRule type="cellIs" dxfId="3" priority="22" operator="equal">
      <formula>"f"</formula>
    </cfRule>
    <cfRule type="cellIs" dxfId="2" priority="23" operator="equal">
      <formula>"u"</formula>
    </cfRule>
    <cfRule type="cellIs" dxfId="1" priority="24" operator="equal">
      <formula>"x"</formula>
    </cfRule>
  </conditionalFormatting>
  <conditionalFormatting sqref="E21:AI21 E25:AI25 E37:AI37 E45:AI45 E49:AI49 E53:AI53 E57:AI57 E61:AI61 E65:AI65 E29:AI29 E33:AI33 E41:AI41">
    <cfRule type="notContainsBlanks" dxfId="0" priority="25">
      <formula>LEN(TRIM(E21))&gt;0</formula>
    </cfRule>
  </conditionalFormatting>
  <printOptions horizontalCentered="1" verticalCentered="1"/>
  <pageMargins left="0" right="0" top="0" bottom="0" header="0" footer="0"/>
  <pageSetup paperSize="9" scale="9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ploeg 1 rooster</vt:lpstr>
      <vt:lpstr>'ploeg 1 rooster'!Afdrukbereik</vt:lpstr>
      <vt:lpstr>'ploeg 1 rooster'!pietjepuk</vt:lpstr>
      <vt:lpstr>'ploeg 1 rooster'!Print_Area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jan schelling</cp:lastModifiedBy>
  <cp:lastPrinted>2019-10-07T08:55:51Z</cp:lastPrinted>
  <dcterms:created xsi:type="dcterms:W3CDTF">2016-06-11T16:41:42Z</dcterms:created>
  <dcterms:modified xsi:type="dcterms:W3CDTF">2019-10-19T08:31:55Z</dcterms:modified>
</cp:coreProperties>
</file>