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7250" windowHeight="5955"/>
  </bookViews>
  <sheets>
    <sheet name="Blad1" sheetId="1" r:id="rId1"/>
  </sheets>
  <definedNames>
    <definedName name="_xlnm._FilterDatabase" localSheetId="0" hidden="1">Blad1!$A$1:$B$496</definedName>
    <definedName name="NotitiesGeclassificeerd">Blad1!$A$2:$A$496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 a="1"/>
  <c r="G24" i="1" s="1"/>
  <c r="F24" i="1" a="1"/>
  <c r="F24" i="1" s="1"/>
  <c r="J13" i="1" a="1"/>
  <c r="J13" i="1" s="1"/>
  <c r="J14" i="1" a="1"/>
  <c r="J14" i="1" s="1"/>
  <c r="J15" i="1" a="1"/>
  <c r="J15" i="1" s="1"/>
  <c r="J16" i="1" a="1"/>
  <c r="J16" i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12" i="1" a="1"/>
  <c r="J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12" i="1" a="1"/>
  <c r="I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12" i="1" a="1"/>
  <c r="G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12" i="1" a="1"/>
  <c r="F12" i="1" s="1"/>
  <c r="M42" i="1" l="1"/>
  <c r="E23" i="1" l="1"/>
  <c r="H23" i="1"/>
  <c r="H22" i="1"/>
  <c r="H21" i="1"/>
  <c r="H20" i="1"/>
  <c r="H19" i="1"/>
  <c r="H18" i="1"/>
  <c r="H17" i="1"/>
  <c r="H16" i="1"/>
  <c r="H15" i="1"/>
  <c r="H14" i="1"/>
  <c r="H13" i="1"/>
  <c r="H12" i="1"/>
  <c r="H9" i="1"/>
  <c r="H8" i="1"/>
  <c r="H7" i="1"/>
  <c r="G9" i="1" a="1"/>
  <c r="G9" i="1" s="1"/>
  <c r="G8" i="1" a="1"/>
  <c r="G8" i="1" s="1"/>
  <c r="G7" i="1" a="1"/>
  <c r="G7" i="1" s="1"/>
  <c r="F9" i="1" a="1"/>
  <c r="F9" i="1" s="1"/>
  <c r="F8" i="1" a="1"/>
  <c r="F8" i="1" s="1"/>
  <c r="F7" i="1" a="1"/>
  <c r="F7" i="1" s="1"/>
  <c r="E9" i="1"/>
  <c r="E22" i="1"/>
  <c r="E21" i="1"/>
  <c r="E20" i="1"/>
  <c r="E19" i="1"/>
  <c r="E18" i="1"/>
  <c r="E17" i="1"/>
  <c r="E16" i="1"/>
  <c r="E15" i="1"/>
  <c r="E14" i="1"/>
  <c r="E13" i="1"/>
  <c r="E12" i="1"/>
  <c r="E8" i="1"/>
  <c r="E7" i="1" l="1"/>
  <c r="E24" i="1"/>
</calcChain>
</file>

<file path=xl/sharedStrings.xml><?xml version="1.0" encoding="utf-8"?>
<sst xmlns="http://schemas.openxmlformats.org/spreadsheetml/2006/main" count="538" uniqueCount="42">
  <si>
    <t>-</t>
  </si>
  <si>
    <t>Notities Categorie</t>
  </si>
  <si>
    <t>Verkeerd formulier</t>
  </si>
  <si>
    <t>overig</t>
  </si>
  <si>
    <t>offerte, deblokkeren crediteur</t>
  </si>
  <si>
    <t>offerte, akkoord</t>
  </si>
  <si>
    <t>offerte</t>
  </si>
  <si>
    <t>kvk nummer</t>
  </si>
  <si>
    <t>kostenplaats</t>
  </si>
  <si>
    <t>iban nummer, aanvraag crediteur</t>
  </si>
  <si>
    <t>factuurbedrag</t>
  </si>
  <si>
    <t xml:space="preserve">deblokkeren crediteur, wijziging crediteur </t>
  </si>
  <si>
    <t>deblokkeren crediteur, aanvraag crediteur</t>
  </si>
  <si>
    <t xml:space="preserve">deblokkeren crediteur  </t>
  </si>
  <si>
    <t>datum viering, aanvraag crediteur</t>
  </si>
  <si>
    <t>datum viering</t>
  </si>
  <si>
    <t>crediteurnummer ontbreekt</t>
  </si>
  <si>
    <t>akkoord, offerte</t>
  </si>
  <si>
    <t>akkoord, iban nummer, aanvraag crediteur</t>
  </si>
  <si>
    <t>akkoord, fout emailadres</t>
  </si>
  <si>
    <t xml:space="preserve">akkoord, aanvraag crediteur </t>
  </si>
  <si>
    <t>akkoord</t>
  </si>
  <si>
    <t>aanvraag crediteur, deblokkeren crediteur</t>
  </si>
  <si>
    <t>aanvraag crediteur, akkoord</t>
  </si>
  <si>
    <t>aanvraag crediteur</t>
  </si>
  <si>
    <t>Wrkdgn Afh.2</t>
  </si>
  <si>
    <t>in ontwikkeling</t>
  </si>
  <si>
    <t xml:space="preserve">Gemiddelde Verwerkingstijd Aanvragen </t>
  </si>
  <si>
    <t>Medewerker</t>
  </si>
  <si>
    <t>Aantal</t>
  </si>
  <si>
    <t>Mediaan</t>
  </si>
  <si>
    <t>Modus</t>
  </si>
  <si>
    <t>Gemiddelde afhandelingstijd</t>
  </si>
  <si>
    <t>Met notities</t>
  </si>
  <si>
    <t>Zonder notities</t>
  </si>
  <si>
    <t>Totaal</t>
  </si>
  <si>
    <t>Notitie</t>
  </si>
  <si>
    <t>iban nummer</t>
  </si>
  <si>
    <t>emailadres</t>
  </si>
  <si>
    <t>max</t>
  </si>
  <si>
    <t>max 2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</si>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</sst>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_ ;[Red]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/>
      <protection locked="0"/>
    </xf>
    <xf numFmtId="0" fontId="0" fillId="3" borderId="0" xfId="0" applyFill="1"/>
    <xf numFmtId="0" fontId="0" fillId="0" borderId="0" xfId="0" applyFill="1" applyBorder="1"/>
    <xf numFmtId="14" fontId="2" fillId="3" borderId="5" xfId="0" applyNumberFormat="1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14" fontId="2" fillId="0" borderId="5" xfId="0" applyNumberFormat="1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164" fontId="2" fillId="4" borderId="6" xfId="0" applyNumberFormat="1" applyFont="1" applyFill="1" applyBorder="1" applyAlignment="1" applyProtection="1">
      <alignment horizontal="left"/>
      <protection locked="0"/>
    </xf>
    <xf numFmtId="165" fontId="3" fillId="5" borderId="5" xfId="0" applyNumberFormat="1" applyFont="1" applyFill="1" applyBorder="1" applyAlignment="1" applyProtection="1">
      <alignment horizontal="left"/>
      <protection locked="0"/>
    </xf>
    <xf numFmtId="165" fontId="3" fillId="5" borderId="7" xfId="0" applyNumberFormat="1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/>
    <xf numFmtId="0" fontId="2" fillId="6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22" fontId="2" fillId="3" borderId="1" xfId="0" applyNumberFormat="1" applyFont="1" applyFill="1" applyBorder="1" applyAlignment="1" applyProtection="1">
      <alignment horizontal="left"/>
      <protection locked="0"/>
    </xf>
    <xf numFmtId="22" fontId="2" fillId="3" borderId="6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8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6"/>
  <sheetViews>
    <sheetView tabSelected="1" workbookViewId="0"/>
  </sheetViews>
  <sheetFormatPr defaultRowHeight="15" x14ac:dyDescent="0.25"/>
  <cols>
    <col min="1" max="1" width="54.140625" style="2" customWidth="1"/>
    <col min="2" max="2" width="26.140625" customWidth="1"/>
    <col min="4" max="4" width="18.42578125" customWidth="1"/>
    <col min="5" max="6" width="10" bestFit="1" customWidth="1"/>
    <col min="8" max="8" width="14.140625" customWidth="1"/>
    <col min="10" max="10" width="37.28515625" customWidth="1"/>
  </cols>
  <sheetData>
    <row r="1" spans="1:13" x14ac:dyDescent="0.25">
      <c r="A1" s="15" t="s">
        <v>1</v>
      </c>
      <c r="B1" s="16" t="s">
        <v>25</v>
      </c>
    </row>
    <row r="2" spans="1:13" x14ac:dyDescent="0.25">
      <c r="A2" s="1" t="s">
        <v>2</v>
      </c>
      <c r="B2" s="13" t="s">
        <v>0</v>
      </c>
      <c r="D2" s="18" t="s">
        <v>26</v>
      </c>
      <c r="E2" s="19"/>
      <c r="F2" s="54"/>
      <c r="G2" s="55"/>
      <c r="H2" s="19"/>
      <c r="I2" s="20"/>
      <c r="M2" s="51"/>
    </row>
    <row r="3" spans="1:13" x14ac:dyDescent="0.25">
      <c r="A3" s="1" t="s">
        <v>2</v>
      </c>
      <c r="B3" s="14" t="s">
        <v>0</v>
      </c>
      <c r="D3" s="21"/>
      <c r="E3" s="22"/>
      <c r="F3" s="22"/>
      <c r="G3" s="22"/>
      <c r="H3" s="23"/>
      <c r="I3" s="20"/>
      <c r="M3" s="51"/>
    </row>
    <row r="4" spans="1:13" x14ac:dyDescent="0.25">
      <c r="A4" s="2" t="s">
        <v>2</v>
      </c>
      <c r="B4" s="13" t="s">
        <v>0</v>
      </c>
      <c r="D4" s="21"/>
      <c r="E4" s="22"/>
      <c r="F4" s="22"/>
      <c r="G4" s="22"/>
      <c r="H4" s="23"/>
      <c r="I4" s="20"/>
      <c r="M4" s="51"/>
    </row>
    <row r="5" spans="1:13" x14ac:dyDescent="0.25">
      <c r="A5" s="2" t="s">
        <v>2</v>
      </c>
      <c r="B5" s="14" t="s">
        <v>0</v>
      </c>
      <c r="D5" s="23"/>
      <c r="E5" s="56" t="s">
        <v>27</v>
      </c>
      <c r="F5" s="57"/>
      <c r="G5" s="58"/>
      <c r="H5" s="24"/>
      <c r="I5" s="25"/>
      <c r="L5" s="17"/>
      <c r="M5" s="52"/>
    </row>
    <row r="6" spans="1:13" x14ac:dyDescent="0.25">
      <c r="A6" s="3" t="s">
        <v>2</v>
      </c>
      <c r="B6" s="13" t="s">
        <v>0</v>
      </c>
      <c r="D6" s="26" t="s">
        <v>28</v>
      </c>
      <c r="E6" s="27" t="s">
        <v>29</v>
      </c>
      <c r="F6" s="28" t="s">
        <v>30</v>
      </c>
      <c r="G6" s="28" t="s">
        <v>31</v>
      </c>
      <c r="H6" s="28" t="s">
        <v>32</v>
      </c>
      <c r="I6" s="25"/>
      <c r="L6" s="46"/>
      <c r="M6" s="53"/>
    </row>
    <row r="7" spans="1:13" x14ac:dyDescent="0.25">
      <c r="A7" s="4" t="s">
        <v>3</v>
      </c>
      <c r="B7" s="14">
        <v>7</v>
      </c>
      <c r="D7" s="29" t="s">
        <v>33</v>
      </c>
      <c r="E7" s="30">
        <f>E9-E8</f>
        <v>494</v>
      </c>
      <c r="F7" s="30">
        <f t="array" ref="F7">MEDIAN(IF(A:A&lt;&gt;"-",IF(B:B&lt;&gt;"",B:B)))</f>
        <v>2.5</v>
      </c>
      <c r="G7" s="30">
        <f t="array" ref="G7">_xlfn.MODE.SNGL(IF(A:A&lt;&gt;"-",IF(B:B&lt;&gt;"",B:B)))</f>
        <v>1</v>
      </c>
      <c r="H7" s="31">
        <f>AVERAGEIF(A:A,"&lt;&gt;-",B:B)</f>
        <v>7.1489361702127656</v>
      </c>
      <c r="I7" s="32"/>
      <c r="L7" s="5"/>
      <c r="M7" s="53"/>
    </row>
    <row r="8" spans="1:13" x14ac:dyDescent="0.25">
      <c r="A8" s="5" t="s">
        <v>3</v>
      </c>
      <c r="B8" s="13">
        <v>20</v>
      </c>
      <c r="D8" s="29" t="s">
        <v>34</v>
      </c>
      <c r="E8" s="30">
        <f>COUNTIF(AC:AC,"-")</f>
        <v>0</v>
      </c>
      <c r="F8" s="30">
        <f t="array" ref="F8">MEDIAN(IF(A:A="-",B:B,""))</f>
        <v>2</v>
      </c>
      <c r="G8" s="30">
        <f t="array" ref="G8">_xlfn.MODE.SNGL(IF(A:A="-",B:B,""))</f>
        <v>0</v>
      </c>
      <c r="H8" s="31">
        <f>AVERAGEIF(A:A,"-",B:B)</f>
        <v>5.4896907216494846</v>
      </c>
      <c r="I8" s="32"/>
      <c r="L8" s="5"/>
      <c r="M8" s="53"/>
    </row>
    <row r="9" spans="1:13" x14ac:dyDescent="0.25">
      <c r="A9" s="1" t="s">
        <v>4</v>
      </c>
      <c r="B9" s="14">
        <v>2</v>
      </c>
      <c r="D9" s="33" t="s">
        <v>35</v>
      </c>
      <c r="E9" s="34">
        <f>COUNTA(A:A)-1</f>
        <v>494</v>
      </c>
      <c r="F9" s="30">
        <f t="array" ref="F9">MEDIAN(IF(A:A&lt;&gt;"",B:B,""))</f>
        <v>2</v>
      </c>
      <c r="G9" s="30">
        <f t="array" ref="G9">_xlfn.MODE.SNGL(IF(A:A&lt;&gt;"",B:B,""))</f>
        <v>1</v>
      </c>
      <c r="H9" s="35">
        <f>AVERAGE(B:B)</f>
        <v>5.813278008298755</v>
      </c>
      <c r="I9" s="32"/>
      <c r="L9" s="5"/>
      <c r="M9" s="53"/>
    </row>
    <row r="10" spans="1:13" x14ac:dyDescent="0.25">
      <c r="A10" s="5" t="s">
        <v>5</v>
      </c>
      <c r="B10" s="13">
        <v>5</v>
      </c>
      <c r="D10" s="36"/>
      <c r="E10" s="37"/>
      <c r="F10" s="37"/>
      <c r="G10" s="37"/>
      <c r="H10" s="37"/>
      <c r="I10" s="32"/>
      <c r="L10" s="5"/>
      <c r="M10" s="53"/>
    </row>
    <row r="11" spans="1:13" x14ac:dyDescent="0.25">
      <c r="A11" s="5" t="s">
        <v>6</v>
      </c>
      <c r="B11" s="14">
        <v>12</v>
      </c>
      <c r="D11" s="38" t="s">
        <v>36</v>
      </c>
      <c r="E11" s="27" t="s">
        <v>29</v>
      </c>
      <c r="F11" s="28" t="s">
        <v>30</v>
      </c>
      <c r="G11" s="28" t="s">
        <v>31</v>
      </c>
      <c r="H11" s="39" t="s">
        <v>32</v>
      </c>
      <c r="I11" s="28" t="s">
        <v>39</v>
      </c>
      <c r="J11" s="48" t="s">
        <v>40</v>
      </c>
      <c r="L11" s="17"/>
      <c r="M11" s="52"/>
    </row>
    <row r="12" spans="1:13" x14ac:dyDescent="0.25">
      <c r="A12" s="5" t="s">
        <v>6</v>
      </c>
      <c r="B12" s="13" t="s">
        <v>0</v>
      </c>
      <c r="D12" s="32" t="s">
        <v>2</v>
      </c>
      <c r="E12" s="37">
        <f>COUNTIF(A:A,"*verkeerd formulier*")</f>
        <v>5</v>
      </c>
      <c r="F12" s="50" t="str">
        <f t="array" ref="F12">IFERROR(MEDIAN(IF(IFERROR(SEARCH(D12,$A$2:A$495),0)&gt;0,$B$2:$B$495,"")),"")</f>
        <v/>
      </c>
      <c r="G12" s="50" t="str">
        <f t="array" ref="G12">IFERROR(_xlfn.MODE.SNGL(IF(IFERROR(SEARCH(D12,$A$2:$A$495),0)&gt;0,$B$2:$B$495,"")),"")</f>
        <v/>
      </c>
      <c r="H12" s="31" t="e">
        <f>AVERAGEIF(A:A,"*verkeerd formulier*",B:B)</f>
        <v>#DIV/0!</v>
      </c>
      <c r="I12" s="47">
        <f t="array" ref="I12">MAX(IF($A$2:$A$500=$D12,$B$2:$B$500))</f>
        <v>0</v>
      </c>
      <c r="J12" t="str">
        <f t="array" ref="J12">IFERROR(LARGE(IF($A$2:$A$500=$D12,$B$2:$B$500),2),"Gegevens ontbreken")</f>
        <v>Gegevens ontbreken</v>
      </c>
      <c r="M12" s="52"/>
    </row>
    <row r="13" spans="1:13" x14ac:dyDescent="0.25">
      <c r="A13" s="1" t="s">
        <v>7</v>
      </c>
      <c r="B13" s="14">
        <v>4</v>
      </c>
      <c r="D13" s="40" t="s">
        <v>21</v>
      </c>
      <c r="E13" s="37">
        <f>COUNTIF(A:A,"*akkoord*")</f>
        <v>33</v>
      </c>
      <c r="F13" s="50">
        <f t="array" ref="F13">IFERROR(MEDIAN(IF(IFERROR(SEARCH(D13,$A$2:A$495),0)&gt;0,$B$2:$B$495,"")),"")</f>
        <v>5.5</v>
      </c>
      <c r="G13" s="50">
        <f t="array" ref="G13">IFERROR(_xlfn.MODE.SNGL(IF(IFERROR(SEARCH(D13,$A$2:$A$495),0)&gt;0,$B$2:$B$495,"")),"")</f>
        <v>2</v>
      </c>
      <c r="H13" s="31">
        <f>AVERAGEIF(A:A,"*akkoord*",B:B)</f>
        <v>8.78125</v>
      </c>
      <c r="I13" s="47">
        <f t="array" ref="I13">MAX(IF($A$2:$A$500=$D13,$B$2:$B$500))</f>
        <v>41</v>
      </c>
      <c r="J13">
        <f t="array" ref="J13">IFERROR(LARGE(IF($A$2:$A$500=$D13,$B$2:$B$500),2),"Gegevens ontbreken")</f>
        <v>29</v>
      </c>
    </row>
    <row r="14" spans="1:13" x14ac:dyDescent="0.25">
      <c r="A14" s="1" t="s">
        <v>8</v>
      </c>
      <c r="B14" s="13">
        <v>33</v>
      </c>
      <c r="D14" s="32" t="s">
        <v>15</v>
      </c>
      <c r="E14" s="37">
        <f>COUNTIF(A:A,"*datum viering*")</f>
        <v>3</v>
      </c>
      <c r="F14" s="50">
        <f t="array" ref="F14">IFERROR(MEDIAN(IF(IFERROR(SEARCH(D14,$A$2:A$495),0)&gt;0,$B$2:$B$495,"")),"")</f>
        <v>1</v>
      </c>
      <c r="G14" s="50" t="str">
        <f t="array" ref="G14">IFERROR(_xlfn.MODE.SNGL(IF(IFERROR(SEARCH(D14,$A$2:$A$495),0)&gt;0,$B$2:$B$495,"")),"")</f>
        <v/>
      </c>
      <c r="H14" s="31">
        <f>AVERAGEIF(A:A,"*datum viering*",B:B)</f>
        <v>29.333333333333332</v>
      </c>
      <c r="I14" s="47">
        <f t="array" ref="I14">MAX(IF($A$2:$A$500=$D14,$B$2:$B$500))</f>
        <v>1</v>
      </c>
      <c r="J14">
        <f t="array" ref="J14">IFERROR(LARGE(IF($A$2:$A$500=$D14,$B$2:$B$500),2),"Gegevens ontbreken")</f>
        <v>0</v>
      </c>
    </row>
    <row r="15" spans="1:13" x14ac:dyDescent="0.25">
      <c r="A15" s="5" t="s">
        <v>8</v>
      </c>
      <c r="B15" s="14">
        <v>29</v>
      </c>
      <c r="D15" s="32" t="s">
        <v>37</v>
      </c>
      <c r="E15" s="37">
        <f>COUNTIF(A:A,"*iban nummer*")</f>
        <v>2</v>
      </c>
      <c r="F15" s="50">
        <f t="array" ref="F15">IFERROR(MEDIAN(IF(IFERROR(SEARCH(D15,$A$2:A$495),0)&gt;0,$B$2:$B$495,"")),"")</f>
        <v>6</v>
      </c>
      <c r="G15" s="50" t="str">
        <f t="array" ref="G15">IFERROR(_xlfn.MODE.SNGL(IF(IFERROR(SEARCH(D15,$A$2:$A$495),0)&gt;0,$B$2:$B$495,"")),"")</f>
        <v/>
      </c>
      <c r="H15" s="31">
        <f>AVERAGEIF(A:A,"*iban nummer*",B:B)</f>
        <v>6</v>
      </c>
      <c r="I15" s="47">
        <f t="array" ref="I15">MAX(IF($A$2:$A$500=$D15,$B$2:$B$500))</f>
        <v>0</v>
      </c>
      <c r="J15" t="str">
        <f t="array" ref="J15">IFERROR(LARGE(IF($A$2:$A$500=$D15,$B$2:$B$500),2),"Gegevens ontbreken")</f>
        <v>Gegevens ontbreken</v>
      </c>
    </row>
    <row r="16" spans="1:13" x14ac:dyDescent="0.25">
      <c r="A16" s="3" t="s">
        <v>9</v>
      </c>
      <c r="B16" s="13" t="s">
        <v>0</v>
      </c>
      <c r="D16" s="41" t="s">
        <v>13</v>
      </c>
      <c r="E16" s="37">
        <f>COUNTIF(A:A,"*deblokkeren crediteur*")</f>
        <v>12</v>
      </c>
      <c r="F16" s="50">
        <f t="array" ref="F16">IFERROR(MEDIAN(IF(IFERROR(SEARCH(D16,$A$2:A$495),0)&gt;0,$B$2:$B$495,"")),"")</f>
        <v>1.5</v>
      </c>
      <c r="G16" s="50">
        <f t="array" ref="G16">IFERROR(_xlfn.MODE.SNGL(IF(IFERROR(SEARCH(D16,$A$2:$A$495),0)&gt;0,$B$2:$B$495,"")),"")</f>
        <v>1</v>
      </c>
      <c r="H16" s="31">
        <f>AVERAGEIF(A:A,"*deblokkeren crediteur*",B:B)</f>
        <v>2.8333333333333335</v>
      </c>
      <c r="I16" s="47">
        <f t="array" ref="I16">MAX(IF($A$2:$A$500=$D16,$B$2:$B$500))</f>
        <v>2</v>
      </c>
      <c r="J16">
        <f t="array" ref="J16">IFERROR(LARGE(IF($A$2:$A$500=$D16,$B$2:$B$500),2),"Gegevens ontbreken")</f>
        <v>2</v>
      </c>
    </row>
    <row r="17" spans="1:10" x14ac:dyDescent="0.25">
      <c r="A17" s="6" t="s">
        <v>10</v>
      </c>
      <c r="B17" s="14">
        <v>0</v>
      </c>
      <c r="D17" s="42" t="s">
        <v>38</v>
      </c>
      <c r="E17" s="37">
        <f>COUNTIF(A:A,"*emailadres*")</f>
        <v>1</v>
      </c>
      <c r="F17" s="50">
        <f t="array" ref="F17">IFERROR(MEDIAN(IF(IFERROR(SEARCH(D17,$A$2:A$495),0)&gt;0,$B$2:$B$495,"")),"")</f>
        <v>27</v>
      </c>
      <c r="G17" s="50" t="str">
        <f t="array" ref="G17">IFERROR(_xlfn.MODE.SNGL(IF(IFERROR(SEARCH(D17,$A$2:$A$495),0)&gt;0,$B$2:$B$495,"")),"")</f>
        <v/>
      </c>
      <c r="H17" s="31">
        <f>AVERAGEIF(A:A,"*emailadres*",B:B)</f>
        <v>27</v>
      </c>
      <c r="I17" s="47">
        <f t="array" ref="I17">MAX(IF($A$2:$A$500=$D17,$B$2:$B$500))</f>
        <v>0</v>
      </c>
      <c r="J17" t="str">
        <f t="array" ref="J17">IFERROR(LARGE(IF($A$2:$A$500=$D17,$B$2:$B$500),2),"Gegevens ontbreken")</f>
        <v>Gegevens ontbreken</v>
      </c>
    </row>
    <row r="18" spans="1:10" x14ac:dyDescent="0.25">
      <c r="A18" s="4" t="s">
        <v>10</v>
      </c>
      <c r="B18" s="13" t="s">
        <v>0</v>
      </c>
      <c r="D18" s="32" t="s">
        <v>24</v>
      </c>
      <c r="E18" s="37">
        <f>COUNTIF(A:A,"*aanvraag crediteur*")</f>
        <v>45</v>
      </c>
      <c r="F18" s="50">
        <f t="array" ref="F18">IFERROR(MEDIAN(IF(IFERROR(SEARCH(D18,$A$2:A$495),0)&gt;0,$B$2:$B$495,"")),"")</f>
        <v>2</v>
      </c>
      <c r="G18" s="50">
        <f t="array" ref="G18">IFERROR(_xlfn.MODE.SNGL(IF(IFERROR(SEARCH(D18,$A$2:$A$495),0)&gt;0,$B$2:$B$495,"")),"")</f>
        <v>1</v>
      </c>
      <c r="H18" s="31">
        <f>AVERAGEIF(A:A,"*aanvraag crediteur*",B:B)</f>
        <v>6.5909090909090908</v>
      </c>
      <c r="I18" s="47">
        <f t="array" ref="I18">MAX(IF($A$2:$A$500=$D18,$B$2:$B$500))</f>
        <v>14</v>
      </c>
      <c r="J18">
        <f t="array" ref="J18">IFERROR(LARGE(IF($A$2:$A$500=$D18,$B$2:$B$500),2),"Gegevens ontbreken")</f>
        <v>12</v>
      </c>
    </row>
    <row r="19" spans="1:10" x14ac:dyDescent="0.25">
      <c r="A19" s="1" t="s">
        <v>11</v>
      </c>
      <c r="B19" s="14">
        <v>4</v>
      </c>
      <c r="D19" s="32" t="s">
        <v>8</v>
      </c>
      <c r="E19" s="37">
        <f>COUNTIF(A:A,"*kostenplaats*")</f>
        <v>2</v>
      </c>
      <c r="F19" s="50">
        <f t="array" ref="F19">IFERROR(MEDIAN(IF(IFERROR(SEARCH(D19,$A$2:A$495),0)&gt;0,$B$2:$B$495,"")),"")</f>
        <v>31</v>
      </c>
      <c r="G19" s="50" t="str">
        <f t="array" ref="G19">IFERROR(_xlfn.MODE.SNGL(IF(IFERROR(SEARCH(D19,$A$2:$A$495),0)&gt;0,$B$2:$B$495,"")),"")</f>
        <v/>
      </c>
      <c r="H19" s="31">
        <f>AVERAGEIF(A:A,"*kostenplaats*",B:B)</f>
        <v>31</v>
      </c>
      <c r="I19" s="47">
        <f t="array" ref="I19">MAX(IF($A$2:$A$500=$D19,$B$2:$B$500))</f>
        <v>33</v>
      </c>
      <c r="J19">
        <f t="array" ref="J19">IFERROR(LARGE(IF($A$2:$A$500=$D19,$B$2:$B$500),2),"Gegevens ontbreken")</f>
        <v>29</v>
      </c>
    </row>
    <row r="20" spans="1:10" x14ac:dyDescent="0.25">
      <c r="A20" s="1" t="s">
        <v>12</v>
      </c>
      <c r="B20" s="13">
        <v>14</v>
      </c>
      <c r="D20" s="32" t="s">
        <v>7</v>
      </c>
      <c r="E20" s="37">
        <f>COUNTIF(A:A,"*kvk nummer*")</f>
        <v>1</v>
      </c>
      <c r="F20" s="50">
        <f t="array" ref="F20">IFERROR(MEDIAN(IF(IFERROR(SEARCH(D20,$A$2:A$495),0)&gt;0,$B$2:$B$495,"")),"")</f>
        <v>4</v>
      </c>
      <c r="G20" s="50" t="str">
        <f t="array" ref="G20">IFERROR(_xlfn.MODE.SNGL(IF(IFERROR(SEARCH(D20,$A$2:$A$495),0)&gt;0,$B$2:$B$495,"")),"")</f>
        <v/>
      </c>
      <c r="H20" s="31">
        <f>AVERAGEIF(A:A,"*kvk nummer*",B:B)</f>
        <v>4</v>
      </c>
      <c r="I20" s="47">
        <f t="array" ref="I20">MAX(IF($A$2:$A$500=$D20,$B$2:$B$500))</f>
        <v>4</v>
      </c>
      <c r="J20" t="str">
        <f t="array" ref="J20">IFERROR(LARGE(IF($A$2:$A$500=$D20,$B$2:$B$500),2),"Gegevens ontbreken")</f>
        <v>Gegevens ontbreken</v>
      </c>
    </row>
    <row r="21" spans="1:10" x14ac:dyDescent="0.25">
      <c r="A21" s="3" t="s">
        <v>13</v>
      </c>
      <c r="B21" s="14">
        <v>1</v>
      </c>
      <c r="D21" s="32" t="s">
        <v>6</v>
      </c>
      <c r="E21" s="37">
        <f>COUNTIF(A:A,"*offerte*")</f>
        <v>5</v>
      </c>
      <c r="F21" s="50">
        <f t="array" ref="F21">IFERROR(MEDIAN(IF(IFERROR(SEARCH(D21,$A$2:A$495),0)&gt;0,$B$2:$B$495,"")),"")</f>
        <v>6</v>
      </c>
      <c r="G21" s="50" t="str">
        <f t="array" ref="G21">IFERROR(_xlfn.MODE.SNGL(IF(IFERROR(SEARCH(D21,$A$2:$A$495),0)&gt;0,$B$2:$B$495,"")),"")</f>
        <v/>
      </c>
      <c r="H21" s="31">
        <f>AVERAGEIF(A:A,"*offerte*",B:B)</f>
        <v>6.5</v>
      </c>
      <c r="I21" s="47">
        <f t="array" ref="I21">MAX(IF($A$2:$A$500=$D21,$B$2:$B$500))</f>
        <v>12</v>
      </c>
      <c r="J21" t="str">
        <f t="array" ref="J21">IFERROR(LARGE(IF($A$2:$A$500=$D21,$B$2:$B$500),2),"Gegevens ontbreken")</f>
        <v>Gegevens ontbreken</v>
      </c>
    </row>
    <row r="22" spans="1:10" x14ac:dyDescent="0.25">
      <c r="A22" s="3" t="s">
        <v>13</v>
      </c>
      <c r="B22" s="13">
        <v>1</v>
      </c>
      <c r="D22" s="32" t="s">
        <v>10</v>
      </c>
      <c r="E22" s="37">
        <f>COUNTIF(A:A,"*factuurbedrag*")</f>
        <v>2</v>
      </c>
      <c r="F22" s="50">
        <f t="array" ref="F22">IFERROR(MEDIAN(IF(IFERROR(SEARCH(D22,$A$2:A$495),0)&gt;0,$B$2:$B$495,"")),"")</f>
        <v>0</v>
      </c>
      <c r="G22" s="50" t="str">
        <f t="array" ref="G22">IFERROR(_xlfn.MODE.SNGL(IF(IFERROR(SEARCH(D22,$A$2:$A$495),0)&gt;0,$B$2:$B$495,"")),"")</f>
        <v/>
      </c>
      <c r="H22" s="31">
        <f>AVERAGEIF(A:A,"*factuurbedrag*",B:B)</f>
        <v>0</v>
      </c>
      <c r="I22" s="47">
        <f t="array" ref="I22">MAX(IF($A$2:$A$500=$D22,$B$2:$B$500))</f>
        <v>0</v>
      </c>
      <c r="J22" t="str">
        <f t="array" ref="J22">IFERROR(LARGE(IF($A$2:$A$500=$D22,$B$2:$B$500),2),"Gegevens ontbreken")</f>
        <v>Gegevens ontbreken</v>
      </c>
    </row>
    <row r="23" spans="1:10" x14ac:dyDescent="0.25">
      <c r="A23" s="3" t="s">
        <v>13</v>
      </c>
      <c r="B23" s="14">
        <v>2</v>
      </c>
      <c r="D23" s="49" t="s">
        <v>41</v>
      </c>
      <c r="E23" s="37">
        <f>COUNTIF(A:A,"*,*")</f>
        <v>13</v>
      </c>
      <c r="F23" s="50">
        <f t="array" ref="F23">IFERROR(MEDIAN(IF(IFERROR(SEARCH(D23,$A$2:A$495),0)&gt;0,$B$2:$B$495,"")),"")</f>
        <v>6</v>
      </c>
      <c r="G23" s="50">
        <f t="array" ref="G23">IFERROR(_xlfn.MODE.SNGL(IF(IFERROR(SEARCH(D23,$A$2:$A$495),0)&gt;0,$B$2:$B$495,"")),"")</f>
        <v>2</v>
      </c>
      <c r="H23" s="43">
        <f>AVERAGEIF(A:A,"*,*",B:B)</f>
        <v>15.5</v>
      </c>
      <c r="I23" s="47">
        <f t="array" ref="I23">MAX(IF($A$2:$A$500=$D23,$B$2:$B$500))</f>
        <v>0</v>
      </c>
      <c r="J23" t="str">
        <f t="array" ref="J23">IFERROR(LARGE(IF($A$2:$A$500=$D23,$B$2:$B$500),2),"Gegevens ontbreken")</f>
        <v>Gegevens ontbreken</v>
      </c>
    </row>
    <row r="24" spans="1:10" x14ac:dyDescent="0.25">
      <c r="A24" s="3" t="s">
        <v>13</v>
      </c>
      <c r="B24" s="13">
        <v>2</v>
      </c>
      <c r="D24" s="44" t="s">
        <v>35</v>
      </c>
      <c r="E24" s="34">
        <f>SUM(E12:E23)-1</f>
        <v>123</v>
      </c>
      <c r="F24" s="30">
        <f t="array" ref="F24">MEDIAN(IF($A$2:$A$500&lt;&gt;"-",IF($B$2:$B$500&lt;&gt;"",$B$2:$B$500)))</f>
        <v>2.5</v>
      </c>
      <c r="G24" s="30">
        <f t="array" ref="G24">_xlfn.MODE.SNGL(IF($A$2:$A$500&lt;&gt;"-",IF($B$2:$B$500&lt;&gt;"",$B$2:$B$500)))</f>
        <v>1</v>
      </c>
      <c r="H24" s="45">
        <f>AVERAGE($B$2:$B$500)</f>
        <v>5.813278008298755</v>
      </c>
      <c r="I24" s="32"/>
    </row>
    <row r="25" spans="1:10" x14ac:dyDescent="0.25">
      <c r="A25" s="3" t="s">
        <v>13</v>
      </c>
      <c r="B25" s="14">
        <v>1</v>
      </c>
    </row>
    <row r="26" spans="1:10" x14ac:dyDescent="0.25">
      <c r="A26" s="3" t="s">
        <v>13</v>
      </c>
      <c r="B26" s="13">
        <v>1</v>
      </c>
    </row>
    <row r="27" spans="1:10" x14ac:dyDescent="0.25">
      <c r="A27" s="3" t="s">
        <v>13</v>
      </c>
      <c r="B27" s="14">
        <v>2</v>
      </c>
    </row>
    <row r="28" spans="1:10" x14ac:dyDescent="0.25">
      <c r="A28" s="1" t="s">
        <v>13</v>
      </c>
      <c r="B28" s="13">
        <v>2</v>
      </c>
    </row>
    <row r="29" spans="1:10" x14ac:dyDescent="0.25">
      <c r="A29" s="5" t="s">
        <v>14</v>
      </c>
      <c r="B29" s="14">
        <v>87</v>
      </c>
    </row>
    <row r="30" spans="1:10" x14ac:dyDescent="0.25">
      <c r="A30" s="7" t="s">
        <v>15</v>
      </c>
      <c r="B30" s="13">
        <v>1</v>
      </c>
    </row>
    <row r="31" spans="1:10" x14ac:dyDescent="0.25">
      <c r="A31" s="4" t="s">
        <v>15</v>
      </c>
      <c r="B31" s="14">
        <v>0</v>
      </c>
    </row>
    <row r="32" spans="1:10" x14ac:dyDescent="0.25">
      <c r="A32" s="4" t="s">
        <v>16</v>
      </c>
      <c r="B32" s="13">
        <v>6</v>
      </c>
    </row>
    <row r="33" spans="1:13" x14ac:dyDescent="0.25">
      <c r="A33" s="4" t="s">
        <v>17</v>
      </c>
      <c r="B33" s="14">
        <v>7</v>
      </c>
    </row>
    <row r="34" spans="1:13" x14ac:dyDescent="0.25">
      <c r="A34" s="4" t="s">
        <v>18</v>
      </c>
      <c r="B34" s="13">
        <v>6</v>
      </c>
    </row>
    <row r="35" spans="1:13" x14ac:dyDescent="0.25">
      <c r="A35" s="8" t="s">
        <v>19</v>
      </c>
      <c r="B35" s="14">
        <v>27</v>
      </c>
    </row>
    <row r="36" spans="1:13" x14ac:dyDescent="0.25">
      <c r="A36" s="6" t="s">
        <v>20</v>
      </c>
      <c r="B36" s="13">
        <v>24</v>
      </c>
    </row>
    <row r="37" spans="1:13" x14ac:dyDescent="0.25">
      <c r="A37" s="6" t="s">
        <v>20</v>
      </c>
      <c r="B37" s="14">
        <v>2</v>
      </c>
    </row>
    <row r="38" spans="1:13" x14ac:dyDescent="0.25">
      <c r="A38" s="8" t="s">
        <v>21</v>
      </c>
      <c r="B38" s="14">
        <v>29</v>
      </c>
    </row>
    <row r="39" spans="1:13" x14ac:dyDescent="0.25">
      <c r="A39" s="8" t="s">
        <v>21</v>
      </c>
      <c r="B39" s="13">
        <v>3</v>
      </c>
    </row>
    <row r="40" spans="1:13" x14ac:dyDescent="0.25">
      <c r="A40" s="8" t="s">
        <v>21</v>
      </c>
      <c r="B40" s="14">
        <v>3</v>
      </c>
    </row>
    <row r="41" spans="1:13" x14ac:dyDescent="0.25">
      <c r="A41" s="8" t="s">
        <v>21</v>
      </c>
      <c r="B41" s="13">
        <v>2</v>
      </c>
    </row>
    <row r="42" spans="1:13" x14ac:dyDescent="0.25">
      <c r="A42" s="8" t="s">
        <v>21</v>
      </c>
      <c r="B42" s="14">
        <v>19</v>
      </c>
      <c r="M42" t="e">
        <f>_xlfn.MODE.SNGL(M2:M40)</f>
        <v>#N/A</v>
      </c>
    </row>
    <row r="43" spans="1:13" x14ac:dyDescent="0.25">
      <c r="A43" s="9" t="s">
        <v>21</v>
      </c>
      <c r="B43" s="13">
        <v>7</v>
      </c>
    </row>
    <row r="44" spans="1:13" x14ac:dyDescent="0.25">
      <c r="A44" s="9" t="s">
        <v>21</v>
      </c>
      <c r="B44" s="14">
        <v>5</v>
      </c>
    </row>
    <row r="45" spans="1:13" x14ac:dyDescent="0.25">
      <c r="A45" s="10" t="s">
        <v>21</v>
      </c>
      <c r="B45" s="13">
        <v>6</v>
      </c>
    </row>
    <row r="46" spans="1:13" x14ac:dyDescent="0.25">
      <c r="A46" s="10" t="s">
        <v>21</v>
      </c>
      <c r="B46" s="14">
        <v>7</v>
      </c>
    </row>
    <row r="47" spans="1:13" x14ac:dyDescent="0.25">
      <c r="A47" s="8" t="s">
        <v>21</v>
      </c>
      <c r="B47" s="13">
        <v>41</v>
      </c>
    </row>
    <row r="48" spans="1:13" x14ac:dyDescent="0.25">
      <c r="A48" s="8" t="s">
        <v>21</v>
      </c>
      <c r="B48" s="14">
        <v>7</v>
      </c>
    </row>
    <row r="49" spans="1:2" x14ac:dyDescent="0.25">
      <c r="A49" s="10" t="s">
        <v>21</v>
      </c>
      <c r="B49" s="13">
        <v>24</v>
      </c>
    </row>
    <row r="50" spans="1:2" x14ac:dyDescent="0.25">
      <c r="A50" s="10" t="s">
        <v>21</v>
      </c>
      <c r="B50" s="14">
        <v>6</v>
      </c>
    </row>
    <row r="51" spans="1:2" x14ac:dyDescent="0.25">
      <c r="A51" s="4" t="s">
        <v>21</v>
      </c>
      <c r="B51" s="13">
        <v>1</v>
      </c>
    </row>
    <row r="52" spans="1:2" x14ac:dyDescent="0.25">
      <c r="A52" s="4" t="s">
        <v>21</v>
      </c>
      <c r="B52" s="14">
        <v>9</v>
      </c>
    </row>
    <row r="53" spans="1:2" x14ac:dyDescent="0.25">
      <c r="A53" s="5" t="s">
        <v>21</v>
      </c>
      <c r="B53" s="13">
        <v>2</v>
      </c>
    </row>
    <row r="54" spans="1:2" x14ac:dyDescent="0.25">
      <c r="A54" s="4" t="s">
        <v>21</v>
      </c>
      <c r="B54" s="14">
        <v>2</v>
      </c>
    </row>
    <row r="55" spans="1:2" x14ac:dyDescent="0.25">
      <c r="A55" s="4" t="s">
        <v>21</v>
      </c>
      <c r="B55" s="13">
        <v>1</v>
      </c>
    </row>
    <row r="56" spans="1:2" x14ac:dyDescent="0.25">
      <c r="A56" s="6" t="s">
        <v>21</v>
      </c>
      <c r="B56" s="14">
        <v>1</v>
      </c>
    </row>
    <row r="57" spans="1:2" x14ac:dyDescent="0.25">
      <c r="A57" s="6" t="s">
        <v>21</v>
      </c>
      <c r="B57" s="13">
        <v>2</v>
      </c>
    </row>
    <row r="58" spans="1:2" x14ac:dyDescent="0.25">
      <c r="A58" s="6" t="s">
        <v>21</v>
      </c>
      <c r="B58" s="14" t="s">
        <v>0</v>
      </c>
    </row>
    <row r="59" spans="1:2" x14ac:dyDescent="0.25">
      <c r="A59" s="6" t="s">
        <v>21</v>
      </c>
      <c r="B59" s="13">
        <v>2</v>
      </c>
    </row>
    <row r="60" spans="1:2" x14ac:dyDescent="0.25">
      <c r="A60" s="6" t="s">
        <v>21</v>
      </c>
      <c r="B60" s="14">
        <v>1</v>
      </c>
    </row>
    <row r="61" spans="1:2" x14ac:dyDescent="0.25">
      <c r="A61" s="6" t="s">
        <v>21</v>
      </c>
      <c r="B61" s="13">
        <v>16</v>
      </c>
    </row>
    <row r="62" spans="1:2" x14ac:dyDescent="0.25">
      <c r="A62" s="6" t="s">
        <v>21</v>
      </c>
      <c r="B62" s="14">
        <v>3</v>
      </c>
    </row>
    <row r="63" spans="1:2" x14ac:dyDescent="0.25">
      <c r="A63" s="6" t="s">
        <v>21</v>
      </c>
      <c r="B63" s="13">
        <v>5</v>
      </c>
    </row>
    <row r="64" spans="1:2" x14ac:dyDescent="0.25">
      <c r="A64" s="3" t="s">
        <v>22</v>
      </c>
      <c r="B64" s="14">
        <v>2</v>
      </c>
    </row>
    <row r="65" spans="1:2" x14ac:dyDescent="0.25">
      <c r="A65" s="6" t="s">
        <v>23</v>
      </c>
      <c r="B65" s="13">
        <v>6</v>
      </c>
    </row>
    <row r="66" spans="1:2" x14ac:dyDescent="0.25">
      <c r="A66" s="3" t="s">
        <v>24</v>
      </c>
      <c r="B66" s="14">
        <v>12</v>
      </c>
    </row>
    <row r="67" spans="1:2" x14ac:dyDescent="0.25">
      <c r="A67" s="3" t="s">
        <v>24</v>
      </c>
      <c r="B67" s="13">
        <v>1</v>
      </c>
    </row>
    <row r="68" spans="1:2" x14ac:dyDescent="0.25">
      <c r="A68" s="3" t="s">
        <v>24</v>
      </c>
      <c r="B68" s="14">
        <v>0</v>
      </c>
    </row>
    <row r="69" spans="1:2" x14ac:dyDescent="0.25">
      <c r="A69" s="3" t="s">
        <v>24</v>
      </c>
      <c r="B69" s="13">
        <v>2</v>
      </c>
    </row>
    <row r="70" spans="1:2" x14ac:dyDescent="0.25">
      <c r="A70" s="3" t="s">
        <v>24</v>
      </c>
      <c r="B70" s="14">
        <v>2</v>
      </c>
    </row>
    <row r="71" spans="1:2" x14ac:dyDescent="0.25">
      <c r="A71" s="11" t="s">
        <v>24</v>
      </c>
      <c r="B71" s="13">
        <v>7</v>
      </c>
    </row>
    <row r="72" spans="1:2" x14ac:dyDescent="0.25">
      <c r="A72" s="3" t="s">
        <v>24</v>
      </c>
      <c r="B72" s="14">
        <v>7</v>
      </c>
    </row>
    <row r="73" spans="1:2" x14ac:dyDescent="0.25">
      <c r="A73" s="3" t="s">
        <v>24</v>
      </c>
      <c r="B73" s="13">
        <v>1</v>
      </c>
    </row>
    <row r="74" spans="1:2" x14ac:dyDescent="0.25">
      <c r="A74" s="2" t="s">
        <v>24</v>
      </c>
      <c r="B74" s="14">
        <v>1</v>
      </c>
    </row>
    <row r="75" spans="1:2" x14ac:dyDescent="0.25">
      <c r="A75" s="1" t="s">
        <v>24</v>
      </c>
      <c r="B75" s="13">
        <v>1</v>
      </c>
    </row>
    <row r="76" spans="1:2" x14ac:dyDescent="0.25">
      <c r="A76" s="3" t="s">
        <v>24</v>
      </c>
      <c r="B76" s="14">
        <v>2</v>
      </c>
    </row>
    <row r="77" spans="1:2" x14ac:dyDescent="0.25">
      <c r="A77" s="5" t="s">
        <v>24</v>
      </c>
      <c r="B77" s="13">
        <v>1</v>
      </c>
    </row>
    <row r="78" spans="1:2" x14ac:dyDescent="0.25">
      <c r="A78" s="5" t="s">
        <v>24</v>
      </c>
      <c r="B78" s="14">
        <v>1</v>
      </c>
    </row>
    <row r="79" spans="1:2" x14ac:dyDescent="0.25">
      <c r="A79" s="6" t="s">
        <v>24</v>
      </c>
      <c r="B79" s="13">
        <v>1</v>
      </c>
    </row>
    <row r="80" spans="1:2" x14ac:dyDescent="0.25">
      <c r="A80" s="6" t="s">
        <v>24</v>
      </c>
      <c r="B80" s="14">
        <v>6</v>
      </c>
    </row>
    <row r="81" spans="1:2" x14ac:dyDescent="0.25">
      <c r="A81" s="6" t="s">
        <v>24</v>
      </c>
      <c r="B81" s="13">
        <v>14</v>
      </c>
    </row>
    <row r="82" spans="1:2" x14ac:dyDescent="0.25">
      <c r="A82" s="3" t="s">
        <v>24</v>
      </c>
      <c r="B82" s="14">
        <v>4</v>
      </c>
    </row>
    <row r="83" spans="1:2" x14ac:dyDescent="0.25">
      <c r="A83" s="3" t="s">
        <v>24</v>
      </c>
      <c r="B83" s="13">
        <v>12</v>
      </c>
    </row>
    <row r="84" spans="1:2" x14ac:dyDescent="0.25">
      <c r="A84" s="3" t="s">
        <v>24</v>
      </c>
      <c r="B84" s="14">
        <v>1</v>
      </c>
    </row>
    <row r="85" spans="1:2" x14ac:dyDescent="0.25">
      <c r="A85" s="3" t="s">
        <v>24</v>
      </c>
      <c r="B85" s="13">
        <v>1</v>
      </c>
    </row>
    <row r="86" spans="1:2" x14ac:dyDescent="0.25">
      <c r="A86" s="3" t="s">
        <v>24</v>
      </c>
      <c r="B86" s="14">
        <v>1</v>
      </c>
    </row>
    <row r="87" spans="1:2" x14ac:dyDescent="0.25">
      <c r="A87" s="6" t="s">
        <v>24</v>
      </c>
      <c r="B87" s="13">
        <v>12</v>
      </c>
    </row>
    <row r="88" spans="1:2" x14ac:dyDescent="0.25">
      <c r="A88" s="6" t="s">
        <v>24</v>
      </c>
      <c r="B88" s="14">
        <v>12</v>
      </c>
    </row>
    <row r="89" spans="1:2" x14ac:dyDescent="0.25">
      <c r="A89" s="6" t="s">
        <v>24</v>
      </c>
      <c r="B89" s="13">
        <v>7</v>
      </c>
    </row>
    <row r="90" spans="1:2" x14ac:dyDescent="0.25">
      <c r="A90" s="6" t="s">
        <v>24</v>
      </c>
      <c r="B90" s="14">
        <v>0</v>
      </c>
    </row>
    <row r="91" spans="1:2" x14ac:dyDescent="0.25">
      <c r="A91" s="6" t="s">
        <v>24</v>
      </c>
      <c r="B91" s="13">
        <v>1</v>
      </c>
    </row>
    <row r="92" spans="1:2" x14ac:dyDescent="0.25">
      <c r="A92" s="12" t="s">
        <v>24</v>
      </c>
      <c r="B92" s="14">
        <v>2</v>
      </c>
    </row>
    <row r="93" spans="1:2" x14ac:dyDescent="0.25">
      <c r="A93" s="6" t="s">
        <v>24</v>
      </c>
      <c r="B93" s="13">
        <v>3</v>
      </c>
    </row>
    <row r="94" spans="1:2" x14ac:dyDescent="0.25">
      <c r="A94" s="12" t="s">
        <v>24</v>
      </c>
      <c r="B94" s="14">
        <v>2</v>
      </c>
    </row>
    <row r="95" spans="1:2" x14ac:dyDescent="0.25">
      <c r="A95" s="12" t="s">
        <v>24</v>
      </c>
      <c r="B95" s="13">
        <v>6</v>
      </c>
    </row>
    <row r="96" spans="1:2" x14ac:dyDescent="0.25">
      <c r="A96" s="12" t="s">
        <v>24</v>
      </c>
      <c r="B96" s="14">
        <v>1</v>
      </c>
    </row>
    <row r="97" spans="1:2" x14ac:dyDescent="0.25">
      <c r="A97" s="12" t="s">
        <v>24</v>
      </c>
      <c r="B97" s="13">
        <v>2</v>
      </c>
    </row>
    <row r="98" spans="1:2" x14ac:dyDescent="0.25">
      <c r="A98" s="12" t="s">
        <v>24</v>
      </c>
      <c r="B98" s="14">
        <v>9</v>
      </c>
    </row>
    <row r="99" spans="1:2" x14ac:dyDescent="0.25">
      <c r="A99" s="12" t="s">
        <v>24</v>
      </c>
      <c r="B99" s="13">
        <v>1</v>
      </c>
    </row>
    <row r="100" spans="1:2" x14ac:dyDescent="0.25">
      <c r="A100" s="12" t="s">
        <v>24</v>
      </c>
      <c r="B100" s="14">
        <v>2</v>
      </c>
    </row>
    <row r="101" spans="1:2" x14ac:dyDescent="0.25">
      <c r="A101" s="12" t="s">
        <v>24</v>
      </c>
      <c r="B101" s="13">
        <v>9</v>
      </c>
    </row>
    <row r="102" spans="1:2" x14ac:dyDescent="0.25">
      <c r="A102" s="5" t="s">
        <v>24</v>
      </c>
      <c r="B102" s="14">
        <v>2</v>
      </c>
    </row>
    <row r="103" spans="1:2" x14ac:dyDescent="0.25">
      <c r="A103" s="5" t="s">
        <v>0</v>
      </c>
      <c r="B103" s="13">
        <v>0</v>
      </c>
    </row>
    <row r="104" spans="1:2" x14ac:dyDescent="0.25">
      <c r="A104" s="5" t="s">
        <v>0</v>
      </c>
      <c r="B104" s="14">
        <v>13</v>
      </c>
    </row>
    <row r="105" spans="1:2" x14ac:dyDescent="0.25">
      <c r="A105" s="5" t="s">
        <v>0</v>
      </c>
      <c r="B105" s="13">
        <v>13</v>
      </c>
    </row>
    <row r="106" spans="1:2" x14ac:dyDescent="0.25">
      <c r="A106" s="5" t="s">
        <v>0</v>
      </c>
      <c r="B106" s="14">
        <v>0</v>
      </c>
    </row>
    <row r="107" spans="1:2" x14ac:dyDescent="0.25">
      <c r="A107" s="5" t="s">
        <v>0</v>
      </c>
      <c r="B107" s="13">
        <v>0</v>
      </c>
    </row>
    <row r="108" spans="1:2" x14ac:dyDescent="0.25">
      <c r="A108" s="5" t="s">
        <v>0</v>
      </c>
      <c r="B108" s="14">
        <v>1</v>
      </c>
    </row>
    <row r="109" spans="1:2" x14ac:dyDescent="0.25">
      <c r="A109" s="5" t="s">
        <v>0</v>
      </c>
      <c r="B109" s="13">
        <v>1</v>
      </c>
    </row>
    <row r="110" spans="1:2" x14ac:dyDescent="0.25">
      <c r="A110" s="5" t="s">
        <v>0</v>
      </c>
      <c r="B110" s="14">
        <v>1</v>
      </c>
    </row>
    <row r="111" spans="1:2" x14ac:dyDescent="0.25">
      <c r="A111" s="5" t="s">
        <v>0</v>
      </c>
      <c r="B111" s="13">
        <v>1</v>
      </c>
    </row>
    <row r="112" spans="1:2" x14ac:dyDescent="0.25">
      <c r="A112" s="5" t="s">
        <v>0</v>
      </c>
      <c r="B112" s="14">
        <v>7</v>
      </c>
    </row>
    <row r="113" spans="1:2" x14ac:dyDescent="0.25">
      <c r="A113" s="5" t="s">
        <v>0</v>
      </c>
      <c r="B113" s="13">
        <v>1</v>
      </c>
    </row>
    <row r="114" spans="1:2" x14ac:dyDescent="0.25">
      <c r="A114" s="5" t="s">
        <v>0</v>
      </c>
      <c r="B114" s="14">
        <v>1</v>
      </c>
    </row>
    <row r="115" spans="1:2" x14ac:dyDescent="0.25">
      <c r="A115" s="5" t="s">
        <v>0</v>
      </c>
      <c r="B115" s="13">
        <v>1</v>
      </c>
    </row>
    <row r="116" spans="1:2" x14ac:dyDescent="0.25">
      <c r="A116" s="5" t="s">
        <v>0</v>
      </c>
      <c r="B116" s="14">
        <v>2</v>
      </c>
    </row>
    <row r="117" spans="1:2" x14ac:dyDescent="0.25">
      <c r="A117" s="5" t="s">
        <v>0</v>
      </c>
      <c r="B117" s="13">
        <v>1</v>
      </c>
    </row>
    <row r="118" spans="1:2" x14ac:dyDescent="0.25">
      <c r="A118" s="5" t="s">
        <v>0</v>
      </c>
      <c r="B118" s="14">
        <v>2</v>
      </c>
    </row>
    <row r="119" spans="1:2" x14ac:dyDescent="0.25">
      <c r="A119" s="5" t="s">
        <v>0</v>
      </c>
      <c r="B119" s="13">
        <v>0</v>
      </c>
    </row>
    <row r="120" spans="1:2" x14ac:dyDescent="0.25">
      <c r="A120" s="5" t="s">
        <v>0</v>
      </c>
      <c r="B120" s="14">
        <v>6</v>
      </c>
    </row>
    <row r="121" spans="1:2" x14ac:dyDescent="0.25">
      <c r="A121" s="5" t="s">
        <v>0</v>
      </c>
      <c r="B121" s="13" t="s">
        <v>0</v>
      </c>
    </row>
    <row r="122" spans="1:2" x14ac:dyDescent="0.25">
      <c r="A122" s="5" t="s">
        <v>0</v>
      </c>
      <c r="B122" s="14">
        <v>9</v>
      </c>
    </row>
    <row r="123" spans="1:2" x14ac:dyDescent="0.25">
      <c r="A123" s="5" t="s">
        <v>0</v>
      </c>
      <c r="B123" s="13">
        <v>35</v>
      </c>
    </row>
    <row r="124" spans="1:2" x14ac:dyDescent="0.25">
      <c r="A124" s="5" t="s">
        <v>0</v>
      </c>
      <c r="B124" s="14">
        <v>6</v>
      </c>
    </row>
    <row r="125" spans="1:2" x14ac:dyDescent="0.25">
      <c r="A125" s="5" t="s">
        <v>0</v>
      </c>
      <c r="B125" s="13">
        <v>23</v>
      </c>
    </row>
    <row r="126" spans="1:2" x14ac:dyDescent="0.25">
      <c r="A126" s="5" t="s">
        <v>0</v>
      </c>
      <c r="B126" s="14">
        <v>6</v>
      </c>
    </row>
    <row r="127" spans="1:2" x14ac:dyDescent="0.25">
      <c r="A127" s="5" t="s">
        <v>0</v>
      </c>
      <c r="B127" s="13">
        <v>0</v>
      </c>
    </row>
    <row r="128" spans="1:2" x14ac:dyDescent="0.25">
      <c r="A128" s="5" t="s">
        <v>0</v>
      </c>
      <c r="B128" s="14">
        <v>0</v>
      </c>
    </row>
    <row r="129" spans="1:2" x14ac:dyDescent="0.25">
      <c r="A129" s="5" t="s">
        <v>0</v>
      </c>
      <c r="B129" s="13">
        <v>0</v>
      </c>
    </row>
    <row r="130" spans="1:2" x14ac:dyDescent="0.25">
      <c r="A130" s="5" t="s">
        <v>0</v>
      </c>
      <c r="B130" s="14">
        <v>2</v>
      </c>
    </row>
    <row r="131" spans="1:2" x14ac:dyDescent="0.25">
      <c r="A131" s="5" t="s">
        <v>0</v>
      </c>
      <c r="B131" s="13">
        <v>2</v>
      </c>
    </row>
    <row r="132" spans="1:2" x14ac:dyDescent="0.25">
      <c r="A132" s="5" t="s">
        <v>0</v>
      </c>
      <c r="B132" s="14">
        <v>4</v>
      </c>
    </row>
    <row r="133" spans="1:2" x14ac:dyDescent="0.25">
      <c r="A133" s="5" t="s">
        <v>0</v>
      </c>
      <c r="B133" s="13">
        <v>0</v>
      </c>
    </row>
    <row r="134" spans="1:2" x14ac:dyDescent="0.25">
      <c r="A134" s="5" t="s">
        <v>0</v>
      </c>
      <c r="B134" s="14">
        <v>2</v>
      </c>
    </row>
    <row r="135" spans="1:2" x14ac:dyDescent="0.25">
      <c r="A135" s="5" t="s">
        <v>0</v>
      </c>
      <c r="B135" s="13">
        <v>2</v>
      </c>
    </row>
    <row r="136" spans="1:2" x14ac:dyDescent="0.25">
      <c r="A136" s="5" t="s">
        <v>0</v>
      </c>
      <c r="B136" s="14">
        <v>1</v>
      </c>
    </row>
    <row r="137" spans="1:2" x14ac:dyDescent="0.25">
      <c r="A137" s="5" t="s">
        <v>0</v>
      </c>
      <c r="B137" s="13">
        <v>11</v>
      </c>
    </row>
    <row r="138" spans="1:2" x14ac:dyDescent="0.25">
      <c r="A138" s="5" t="s">
        <v>0</v>
      </c>
      <c r="B138" s="14">
        <v>2</v>
      </c>
    </row>
    <row r="139" spans="1:2" x14ac:dyDescent="0.25">
      <c r="A139" s="5" t="s">
        <v>0</v>
      </c>
      <c r="B139" s="13">
        <v>3</v>
      </c>
    </row>
    <row r="140" spans="1:2" x14ac:dyDescent="0.25">
      <c r="A140" s="5" t="s">
        <v>0</v>
      </c>
      <c r="B140" s="14">
        <v>4</v>
      </c>
    </row>
    <row r="141" spans="1:2" x14ac:dyDescent="0.25">
      <c r="A141" s="5" t="s">
        <v>0</v>
      </c>
      <c r="B141" s="13">
        <v>4</v>
      </c>
    </row>
    <row r="142" spans="1:2" x14ac:dyDescent="0.25">
      <c r="A142" s="5" t="s">
        <v>0</v>
      </c>
      <c r="B142" s="14">
        <v>4</v>
      </c>
    </row>
    <row r="143" spans="1:2" x14ac:dyDescent="0.25">
      <c r="A143" s="5" t="s">
        <v>0</v>
      </c>
      <c r="B143" s="13">
        <v>4</v>
      </c>
    </row>
    <row r="144" spans="1:2" x14ac:dyDescent="0.25">
      <c r="A144" s="5" t="s">
        <v>0</v>
      </c>
      <c r="B144" s="14">
        <v>4</v>
      </c>
    </row>
    <row r="145" spans="1:2" x14ac:dyDescent="0.25">
      <c r="A145" s="5" t="s">
        <v>0</v>
      </c>
      <c r="B145" s="13">
        <v>4</v>
      </c>
    </row>
    <row r="146" spans="1:2" x14ac:dyDescent="0.25">
      <c r="A146" s="5" t="s">
        <v>0</v>
      </c>
      <c r="B146" s="14">
        <v>4</v>
      </c>
    </row>
    <row r="147" spans="1:2" x14ac:dyDescent="0.25">
      <c r="A147" s="5" t="s">
        <v>0</v>
      </c>
      <c r="B147" s="13">
        <v>19</v>
      </c>
    </row>
    <row r="148" spans="1:2" x14ac:dyDescent="0.25">
      <c r="A148" s="5" t="s">
        <v>0</v>
      </c>
      <c r="B148" s="14">
        <v>0</v>
      </c>
    </row>
    <row r="149" spans="1:2" x14ac:dyDescent="0.25">
      <c r="A149" s="5" t="s">
        <v>0</v>
      </c>
      <c r="B149" s="13">
        <v>1</v>
      </c>
    </row>
    <row r="150" spans="1:2" x14ac:dyDescent="0.25">
      <c r="A150" s="5" t="s">
        <v>0</v>
      </c>
      <c r="B150" s="14">
        <v>2</v>
      </c>
    </row>
    <row r="151" spans="1:2" x14ac:dyDescent="0.25">
      <c r="A151" s="5" t="s">
        <v>0</v>
      </c>
      <c r="B151" s="13">
        <v>0</v>
      </c>
    </row>
    <row r="152" spans="1:2" x14ac:dyDescent="0.25">
      <c r="A152" s="5" t="s">
        <v>0</v>
      </c>
      <c r="B152" s="14">
        <v>5</v>
      </c>
    </row>
    <row r="153" spans="1:2" x14ac:dyDescent="0.25">
      <c r="A153" s="5" t="s">
        <v>0</v>
      </c>
      <c r="B153" s="13">
        <v>11</v>
      </c>
    </row>
    <row r="154" spans="1:2" x14ac:dyDescent="0.25">
      <c r="A154" s="5" t="s">
        <v>0</v>
      </c>
      <c r="B154" s="14">
        <v>11</v>
      </c>
    </row>
    <row r="155" spans="1:2" x14ac:dyDescent="0.25">
      <c r="A155" s="5" t="s">
        <v>0</v>
      </c>
      <c r="B155" s="13">
        <v>1</v>
      </c>
    </row>
    <row r="156" spans="1:2" x14ac:dyDescent="0.25">
      <c r="A156" s="5" t="s">
        <v>0</v>
      </c>
      <c r="B156" s="14">
        <v>0</v>
      </c>
    </row>
    <row r="157" spans="1:2" x14ac:dyDescent="0.25">
      <c r="A157" s="5" t="s">
        <v>0</v>
      </c>
      <c r="B157" s="13">
        <v>0</v>
      </c>
    </row>
    <row r="158" spans="1:2" x14ac:dyDescent="0.25">
      <c r="A158" s="5" t="s">
        <v>0</v>
      </c>
      <c r="B158" s="14">
        <v>0</v>
      </c>
    </row>
    <row r="159" spans="1:2" x14ac:dyDescent="0.25">
      <c r="A159" s="5" t="s">
        <v>0</v>
      </c>
      <c r="B159" s="13">
        <v>1</v>
      </c>
    </row>
    <row r="160" spans="1:2" x14ac:dyDescent="0.25">
      <c r="A160" s="5" t="s">
        <v>0</v>
      </c>
      <c r="B160" s="14">
        <v>4</v>
      </c>
    </row>
    <row r="161" spans="1:2" x14ac:dyDescent="0.25">
      <c r="A161" s="5" t="s">
        <v>0</v>
      </c>
      <c r="B161" s="13">
        <v>19</v>
      </c>
    </row>
    <row r="162" spans="1:2" x14ac:dyDescent="0.25">
      <c r="A162" s="5" t="s">
        <v>0</v>
      </c>
      <c r="B162" s="14">
        <v>19</v>
      </c>
    </row>
    <row r="163" spans="1:2" x14ac:dyDescent="0.25">
      <c r="A163" s="5" t="s">
        <v>0</v>
      </c>
      <c r="B163" s="13" t="s">
        <v>0</v>
      </c>
    </row>
    <row r="164" spans="1:2" x14ac:dyDescent="0.25">
      <c r="A164" s="5" t="s">
        <v>0</v>
      </c>
      <c r="B164" s="14">
        <v>0</v>
      </c>
    </row>
    <row r="165" spans="1:2" x14ac:dyDescent="0.25">
      <c r="A165" s="5" t="s">
        <v>0</v>
      </c>
      <c r="B165" s="13">
        <v>1</v>
      </c>
    </row>
    <row r="166" spans="1:2" x14ac:dyDescent="0.25">
      <c r="A166" s="5" t="s">
        <v>0</v>
      </c>
      <c r="B166" s="14">
        <v>1</v>
      </c>
    </row>
    <row r="167" spans="1:2" x14ac:dyDescent="0.25">
      <c r="A167" s="5" t="s">
        <v>0</v>
      </c>
      <c r="B167" s="13">
        <v>1</v>
      </c>
    </row>
    <row r="168" spans="1:2" x14ac:dyDescent="0.25">
      <c r="A168" s="5" t="s">
        <v>0</v>
      </c>
      <c r="B168" s="14">
        <v>6</v>
      </c>
    </row>
    <row r="169" spans="1:2" x14ac:dyDescent="0.25">
      <c r="A169" s="5" t="s">
        <v>0</v>
      </c>
      <c r="B169" s="13">
        <v>0</v>
      </c>
    </row>
    <row r="170" spans="1:2" x14ac:dyDescent="0.25">
      <c r="A170" s="5" t="s">
        <v>0</v>
      </c>
      <c r="B170" s="14">
        <v>1</v>
      </c>
    </row>
    <row r="171" spans="1:2" x14ac:dyDescent="0.25">
      <c r="A171" s="5" t="s">
        <v>0</v>
      </c>
      <c r="B171" s="13">
        <v>4</v>
      </c>
    </row>
    <row r="172" spans="1:2" x14ac:dyDescent="0.25">
      <c r="A172" s="5" t="s">
        <v>0</v>
      </c>
      <c r="B172" s="14">
        <v>4</v>
      </c>
    </row>
    <row r="173" spans="1:2" x14ac:dyDescent="0.25">
      <c r="A173" s="5" t="s">
        <v>0</v>
      </c>
      <c r="B173" s="13">
        <v>4</v>
      </c>
    </row>
    <row r="174" spans="1:2" x14ac:dyDescent="0.25">
      <c r="A174" s="5" t="s">
        <v>0</v>
      </c>
      <c r="B174" s="14">
        <v>4</v>
      </c>
    </row>
    <row r="175" spans="1:2" x14ac:dyDescent="0.25">
      <c r="A175" s="5" t="s">
        <v>0</v>
      </c>
      <c r="B175" s="13">
        <v>0</v>
      </c>
    </row>
    <row r="176" spans="1:2" x14ac:dyDescent="0.25">
      <c r="A176" s="5" t="s">
        <v>0</v>
      </c>
      <c r="B176" s="14">
        <v>1</v>
      </c>
    </row>
    <row r="177" spans="1:2" x14ac:dyDescent="0.25">
      <c r="A177" s="5" t="s">
        <v>0</v>
      </c>
      <c r="B177" s="13">
        <v>20</v>
      </c>
    </row>
    <row r="178" spans="1:2" x14ac:dyDescent="0.25">
      <c r="A178" s="5" t="s">
        <v>0</v>
      </c>
      <c r="B178" s="14">
        <v>20</v>
      </c>
    </row>
    <row r="179" spans="1:2" x14ac:dyDescent="0.25">
      <c r="A179" s="5" t="s">
        <v>0</v>
      </c>
      <c r="B179" s="13">
        <v>43</v>
      </c>
    </row>
    <row r="180" spans="1:2" x14ac:dyDescent="0.25">
      <c r="A180" s="5" t="s">
        <v>0</v>
      </c>
      <c r="B180" s="14">
        <v>0</v>
      </c>
    </row>
    <row r="181" spans="1:2" x14ac:dyDescent="0.25">
      <c r="A181" s="5" t="s">
        <v>0</v>
      </c>
      <c r="B181" s="13">
        <v>18</v>
      </c>
    </row>
    <row r="182" spans="1:2" x14ac:dyDescent="0.25">
      <c r="A182" s="5" t="s">
        <v>0</v>
      </c>
      <c r="B182" s="14">
        <v>0</v>
      </c>
    </row>
    <row r="183" spans="1:2" x14ac:dyDescent="0.25">
      <c r="A183" s="5" t="s">
        <v>0</v>
      </c>
      <c r="B183" s="13">
        <v>4</v>
      </c>
    </row>
    <row r="184" spans="1:2" x14ac:dyDescent="0.25">
      <c r="A184" s="5" t="s">
        <v>0</v>
      </c>
      <c r="B184" s="14">
        <v>1</v>
      </c>
    </row>
    <row r="185" spans="1:2" x14ac:dyDescent="0.25">
      <c r="A185" s="5" t="s">
        <v>0</v>
      </c>
      <c r="B185" s="13">
        <v>0</v>
      </c>
    </row>
    <row r="186" spans="1:2" x14ac:dyDescent="0.25">
      <c r="A186" s="5" t="s">
        <v>0</v>
      </c>
      <c r="B186" s="14">
        <v>2</v>
      </c>
    </row>
    <row r="187" spans="1:2" x14ac:dyDescent="0.25">
      <c r="A187" s="5" t="s">
        <v>0</v>
      </c>
      <c r="B187" s="13">
        <v>7</v>
      </c>
    </row>
    <row r="188" spans="1:2" x14ac:dyDescent="0.25">
      <c r="A188" s="5" t="s">
        <v>0</v>
      </c>
      <c r="B188" s="14">
        <v>7</v>
      </c>
    </row>
    <row r="189" spans="1:2" x14ac:dyDescent="0.25">
      <c r="A189" s="5" t="s">
        <v>0</v>
      </c>
      <c r="B189" s="13">
        <v>0</v>
      </c>
    </row>
    <row r="190" spans="1:2" x14ac:dyDescent="0.25">
      <c r="A190" s="5" t="s">
        <v>0</v>
      </c>
      <c r="B190" s="14">
        <v>0</v>
      </c>
    </row>
    <row r="191" spans="1:2" x14ac:dyDescent="0.25">
      <c r="A191" s="5" t="s">
        <v>0</v>
      </c>
      <c r="B191" s="13">
        <v>0</v>
      </c>
    </row>
    <row r="192" spans="1:2" x14ac:dyDescent="0.25">
      <c r="A192" s="5" t="s">
        <v>0</v>
      </c>
      <c r="B192" s="14">
        <v>8</v>
      </c>
    </row>
    <row r="193" spans="1:2" x14ac:dyDescent="0.25">
      <c r="A193" s="5" t="s">
        <v>0</v>
      </c>
      <c r="B193" s="13">
        <v>1</v>
      </c>
    </row>
    <row r="194" spans="1:2" x14ac:dyDescent="0.25">
      <c r="A194" s="5" t="s">
        <v>0</v>
      </c>
      <c r="B194" s="14">
        <v>1</v>
      </c>
    </row>
    <row r="195" spans="1:2" x14ac:dyDescent="0.25">
      <c r="A195" s="5" t="s">
        <v>0</v>
      </c>
      <c r="B195" s="13">
        <v>1</v>
      </c>
    </row>
    <row r="196" spans="1:2" x14ac:dyDescent="0.25">
      <c r="A196" s="5" t="s">
        <v>0</v>
      </c>
      <c r="B196" s="14">
        <v>1</v>
      </c>
    </row>
    <row r="197" spans="1:2" x14ac:dyDescent="0.25">
      <c r="A197" s="5" t="s">
        <v>0</v>
      </c>
      <c r="B197" s="13">
        <v>0</v>
      </c>
    </row>
    <row r="198" spans="1:2" x14ac:dyDescent="0.25">
      <c r="A198" s="5" t="s">
        <v>0</v>
      </c>
      <c r="B198" s="14">
        <v>0</v>
      </c>
    </row>
    <row r="199" spans="1:2" x14ac:dyDescent="0.25">
      <c r="A199" s="5" t="s">
        <v>0</v>
      </c>
      <c r="B199" s="13">
        <v>3</v>
      </c>
    </row>
    <row r="200" spans="1:2" x14ac:dyDescent="0.25">
      <c r="A200" s="5" t="s">
        <v>0</v>
      </c>
      <c r="B200" s="14">
        <v>0</v>
      </c>
    </row>
    <row r="201" spans="1:2" x14ac:dyDescent="0.25">
      <c r="A201" s="5" t="s">
        <v>0</v>
      </c>
      <c r="B201" s="13">
        <v>0</v>
      </c>
    </row>
    <row r="202" spans="1:2" x14ac:dyDescent="0.25">
      <c r="A202" s="5" t="s">
        <v>0</v>
      </c>
      <c r="B202" s="14">
        <v>2</v>
      </c>
    </row>
    <row r="203" spans="1:2" x14ac:dyDescent="0.25">
      <c r="A203" s="5" t="s">
        <v>0</v>
      </c>
      <c r="B203" s="13">
        <v>2</v>
      </c>
    </row>
    <row r="204" spans="1:2" x14ac:dyDescent="0.25">
      <c r="A204" s="5" t="s">
        <v>0</v>
      </c>
      <c r="B204" s="14">
        <v>1</v>
      </c>
    </row>
    <row r="205" spans="1:2" x14ac:dyDescent="0.25">
      <c r="A205" s="5" t="s">
        <v>0</v>
      </c>
      <c r="B205" s="13">
        <v>1</v>
      </c>
    </row>
    <row r="206" spans="1:2" x14ac:dyDescent="0.25">
      <c r="A206" s="5" t="s">
        <v>0</v>
      </c>
      <c r="B206" s="14">
        <v>27</v>
      </c>
    </row>
    <row r="207" spans="1:2" x14ac:dyDescent="0.25">
      <c r="A207" s="5" t="s">
        <v>0</v>
      </c>
      <c r="B207" s="13">
        <v>2</v>
      </c>
    </row>
    <row r="208" spans="1:2" x14ac:dyDescent="0.25">
      <c r="A208" s="5" t="s">
        <v>0</v>
      </c>
      <c r="B208" s="14">
        <v>2</v>
      </c>
    </row>
    <row r="209" spans="1:2" x14ac:dyDescent="0.25">
      <c r="A209" s="5" t="s">
        <v>0</v>
      </c>
      <c r="B209" s="13">
        <v>8</v>
      </c>
    </row>
    <row r="210" spans="1:2" x14ac:dyDescent="0.25">
      <c r="A210" s="5" t="s">
        <v>0</v>
      </c>
      <c r="B210" s="14">
        <v>0</v>
      </c>
    </row>
    <row r="211" spans="1:2" x14ac:dyDescent="0.25">
      <c r="A211" s="5" t="s">
        <v>0</v>
      </c>
      <c r="B211" s="13">
        <v>1</v>
      </c>
    </row>
    <row r="212" spans="1:2" x14ac:dyDescent="0.25">
      <c r="A212" s="5" t="s">
        <v>0</v>
      </c>
      <c r="B212" s="14">
        <v>1</v>
      </c>
    </row>
    <row r="213" spans="1:2" x14ac:dyDescent="0.25">
      <c r="A213" s="5" t="s">
        <v>0</v>
      </c>
      <c r="B213" s="13">
        <v>1</v>
      </c>
    </row>
    <row r="214" spans="1:2" x14ac:dyDescent="0.25">
      <c r="A214" s="5" t="s">
        <v>0</v>
      </c>
      <c r="B214" s="14">
        <v>2</v>
      </c>
    </row>
    <row r="215" spans="1:2" x14ac:dyDescent="0.25">
      <c r="A215" s="5" t="s">
        <v>0</v>
      </c>
      <c r="B215" s="13">
        <v>3</v>
      </c>
    </row>
    <row r="216" spans="1:2" x14ac:dyDescent="0.25">
      <c r="A216" s="5" t="s">
        <v>0</v>
      </c>
      <c r="B216" s="14">
        <v>4</v>
      </c>
    </row>
    <row r="217" spans="1:2" x14ac:dyDescent="0.25">
      <c r="A217" s="5" t="s">
        <v>0</v>
      </c>
      <c r="B217" s="13">
        <v>0</v>
      </c>
    </row>
    <row r="218" spans="1:2" x14ac:dyDescent="0.25">
      <c r="A218" s="5" t="s">
        <v>0</v>
      </c>
      <c r="B218" s="14">
        <v>0</v>
      </c>
    </row>
    <row r="219" spans="1:2" x14ac:dyDescent="0.25">
      <c r="A219" s="5" t="s">
        <v>0</v>
      </c>
      <c r="B219" s="13">
        <v>0</v>
      </c>
    </row>
    <row r="220" spans="1:2" x14ac:dyDescent="0.25">
      <c r="A220" s="5" t="s">
        <v>0</v>
      </c>
      <c r="B220" s="14">
        <v>0</v>
      </c>
    </row>
    <row r="221" spans="1:2" x14ac:dyDescent="0.25">
      <c r="A221" s="5" t="s">
        <v>0</v>
      </c>
      <c r="B221" s="13">
        <v>0</v>
      </c>
    </row>
    <row r="222" spans="1:2" x14ac:dyDescent="0.25">
      <c r="A222" s="5" t="s">
        <v>0</v>
      </c>
      <c r="B222" s="14">
        <v>0</v>
      </c>
    </row>
    <row r="223" spans="1:2" x14ac:dyDescent="0.25">
      <c r="A223" s="5" t="s">
        <v>0</v>
      </c>
      <c r="B223" s="13">
        <v>3</v>
      </c>
    </row>
    <row r="224" spans="1:2" x14ac:dyDescent="0.25">
      <c r="A224" s="5" t="s">
        <v>0</v>
      </c>
      <c r="B224" s="14">
        <v>1</v>
      </c>
    </row>
    <row r="225" spans="1:2" x14ac:dyDescent="0.25">
      <c r="A225" s="5" t="s">
        <v>0</v>
      </c>
      <c r="B225" s="13">
        <v>2</v>
      </c>
    </row>
    <row r="226" spans="1:2" x14ac:dyDescent="0.25">
      <c r="A226" s="5" t="s">
        <v>0</v>
      </c>
      <c r="B226" s="14">
        <v>1</v>
      </c>
    </row>
    <row r="227" spans="1:2" x14ac:dyDescent="0.25">
      <c r="A227" s="5" t="s">
        <v>0</v>
      </c>
      <c r="B227" s="13">
        <v>0</v>
      </c>
    </row>
    <row r="228" spans="1:2" x14ac:dyDescent="0.25">
      <c r="A228" s="5" t="s">
        <v>0</v>
      </c>
      <c r="B228" s="14">
        <v>3</v>
      </c>
    </row>
    <row r="229" spans="1:2" x14ac:dyDescent="0.25">
      <c r="A229" s="5" t="s">
        <v>0</v>
      </c>
      <c r="B229" s="13">
        <v>1</v>
      </c>
    </row>
    <row r="230" spans="1:2" x14ac:dyDescent="0.25">
      <c r="A230" s="5" t="s">
        <v>0</v>
      </c>
      <c r="B230" s="14" t="s">
        <v>0</v>
      </c>
    </row>
    <row r="231" spans="1:2" x14ac:dyDescent="0.25">
      <c r="A231" s="5" t="s">
        <v>0</v>
      </c>
      <c r="B231" s="13">
        <v>2</v>
      </c>
    </row>
    <row r="232" spans="1:2" x14ac:dyDescent="0.25">
      <c r="A232" s="5" t="s">
        <v>0</v>
      </c>
      <c r="B232" s="14">
        <v>4</v>
      </c>
    </row>
    <row r="233" spans="1:2" x14ac:dyDescent="0.25">
      <c r="A233" s="5" t="s">
        <v>0</v>
      </c>
      <c r="B233" s="13">
        <v>5</v>
      </c>
    </row>
    <row r="234" spans="1:2" x14ac:dyDescent="0.25">
      <c r="A234" s="5" t="s">
        <v>0</v>
      </c>
      <c r="B234" s="14">
        <v>2</v>
      </c>
    </row>
    <row r="235" spans="1:2" x14ac:dyDescent="0.25">
      <c r="A235" s="5" t="s">
        <v>0</v>
      </c>
      <c r="B235" s="13">
        <v>4</v>
      </c>
    </row>
    <row r="236" spans="1:2" x14ac:dyDescent="0.25">
      <c r="A236" s="5" t="s">
        <v>0</v>
      </c>
      <c r="B236" s="14">
        <v>0</v>
      </c>
    </row>
    <row r="237" spans="1:2" x14ac:dyDescent="0.25">
      <c r="A237" s="5" t="s">
        <v>0</v>
      </c>
      <c r="B237" s="13">
        <v>3</v>
      </c>
    </row>
    <row r="238" spans="1:2" x14ac:dyDescent="0.25">
      <c r="A238" s="5" t="s">
        <v>0</v>
      </c>
      <c r="B238" s="14">
        <v>5</v>
      </c>
    </row>
    <row r="239" spans="1:2" x14ac:dyDescent="0.25">
      <c r="A239" s="5" t="s">
        <v>0</v>
      </c>
      <c r="B239" s="13">
        <v>2</v>
      </c>
    </row>
    <row r="240" spans="1:2" x14ac:dyDescent="0.25">
      <c r="A240" s="5" t="s">
        <v>0</v>
      </c>
      <c r="B240" s="14">
        <v>5</v>
      </c>
    </row>
    <row r="241" spans="1:2" x14ac:dyDescent="0.25">
      <c r="A241" s="5" t="s">
        <v>0</v>
      </c>
      <c r="B241" s="13">
        <v>0</v>
      </c>
    </row>
    <row r="242" spans="1:2" x14ac:dyDescent="0.25">
      <c r="A242" s="5" t="s">
        <v>0</v>
      </c>
      <c r="B242" s="14">
        <v>1</v>
      </c>
    </row>
    <row r="243" spans="1:2" x14ac:dyDescent="0.25">
      <c r="A243" s="5" t="s">
        <v>0</v>
      </c>
      <c r="B243" s="13">
        <v>1</v>
      </c>
    </row>
    <row r="244" spans="1:2" x14ac:dyDescent="0.25">
      <c r="A244" s="5" t="s">
        <v>0</v>
      </c>
      <c r="B244" s="14">
        <v>1</v>
      </c>
    </row>
    <row r="245" spans="1:2" x14ac:dyDescent="0.25">
      <c r="A245" s="5" t="s">
        <v>0</v>
      </c>
      <c r="B245" s="13">
        <v>1</v>
      </c>
    </row>
    <row r="246" spans="1:2" x14ac:dyDescent="0.25">
      <c r="A246" s="5" t="s">
        <v>0</v>
      </c>
      <c r="B246" s="14">
        <v>1</v>
      </c>
    </row>
    <row r="247" spans="1:2" x14ac:dyDescent="0.25">
      <c r="A247" s="5" t="s">
        <v>0</v>
      </c>
      <c r="B247" s="13">
        <v>3</v>
      </c>
    </row>
    <row r="248" spans="1:2" x14ac:dyDescent="0.25">
      <c r="A248" s="5" t="s">
        <v>0</v>
      </c>
      <c r="B248" s="14">
        <v>3</v>
      </c>
    </row>
    <row r="249" spans="1:2" x14ac:dyDescent="0.25">
      <c r="A249" s="5" t="s">
        <v>0</v>
      </c>
      <c r="B249" s="13">
        <v>3</v>
      </c>
    </row>
    <row r="250" spans="1:2" x14ac:dyDescent="0.25">
      <c r="A250" s="5" t="s">
        <v>0</v>
      </c>
      <c r="B250" s="14">
        <v>6</v>
      </c>
    </row>
    <row r="251" spans="1:2" x14ac:dyDescent="0.25">
      <c r="A251" s="5" t="s">
        <v>0</v>
      </c>
      <c r="B251" s="13">
        <v>1</v>
      </c>
    </row>
    <row r="252" spans="1:2" x14ac:dyDescent="0.25">
      <c r="A252" s="5" t="s">
        <v>0</v>
      </c>
      <c r="B252" s="14">
        <v>2</v>
      </c>
    </row>
    <row r="253" spans="1:2" x14ac:dyDescent="0.25">
      <c r="A253" s="5" t="s">
        <v>0</v>
      </c>
      <c r="B253" s="13">
        <v>6</v>
      </c>
    </row>
    <row r="254" spans="1:2" x14ac:dyDescent="0.25">
      <c r="A254" s="5" t="s">
        <v>0</v>
      </c>
      <c r="B254" s="14">
        <v>5</v>
      </c>
    </row>
    <row r="255" spans="1:2" x14ac:dyDescent="0.25">
      <c r="A255" s="5" t="s">
        <v>0</v>
      </c>
      <c r="B255" s="13">
        <v>5</v>
      </c>
    </row>
    <row r="256" spans="1:2" x14ac:dyDescent="0.25">
      <c r="A256" s="5" t="s">
        <v>0</v>
      </c>
      <c r="B256" s="14">
        <v>1</v>
      </c>
    </row>
    <row r="257" spans="1:2" x14ac:dyDescent="0.25">
      <c r="A257" s="5" t="s">
        <v>0</v>
      </c>
      <c r="B257" s="13">
        <v>1</v>
      </c>
    </row>
    <row r="258" spans="1:2" x14ac:dyDescent="0.25">
      <c r="A258" s="5" t="s">
        <v>0</v>
      </c>
      <c r="B258" s="14">
        <v>1</v>
      </c>
    </row>
    <row r="259" spans="1:2" x14ac:dyDescent="0.25">
      <c r="A259" s="5" t="s">
        <v>0</v>
      </c>
      <c r="B259" s="13">
        <v>9</v>
      </c>
    </row>
    <row r="260" spans="1:2" x14ac:dyDescent="0.25">
      <c r="A260" s="5" t="s">
        <v>0</v>
      </c>
      <c r="B260" s="14">
        <v>24</v>
      </c>
    </row>
    <row r="261" spans="1:2" x14ac:dyDescent="0.25">
      <c r="A261" s="5" t="s">
        <v>0</v>
      </c>
      <c r="B261" s="13">
        <v>24</v>
      </c>
    </row>
    <row r="262" spans="1:2" x14ac:dyDescent="0.25">
      <c r="A262" s="5" t="s">
        <v>0</v>
      </c>
      <c r="B262" s="14">
        <v>24</v>
      </c>
    </row>
    <row r="263" spans="1:2" x14ac:dyDescent="0.25">
      <c r="A263" s="5" t="s">
        <v>0</v>
      </c>
      <c r="B263" s="13" t="s">
        <v>0</v>
      </c>
    </row>
    <row r="264" spans="1:2" x14ac:dyDescent="0.25">
      <c r="A264" s="5" t="s">
        <v>0</v>
      </c>
      <c r="B264" s="14">
        <v>24</v>
      </c>
    </row>
    <row r="265" spans="1:2" x14ac:dyDescent="0.25">
      <c r="A265" s="5" t="s">
        <v>0</v>
      </c>
      <c r="B265" s="13">
        <v>1</v>
      </c>
    </row>
    <row r="266" spans="1:2" x14ac:dyDescent="0.25">
      <c r="A266" s="5" t="s">
        <v>0</v>
      </c>
      <c r="B266" s="14">
        <v>1</v>
      </c>
    </row>
    <row r="267" spans="1:2" x14ac:dyDescent="0.25">
      <c r="A267" s="5" t="s">
        <v>0</v>
      </c>
      <c r="B267" s="13">
        <v>3</v>
      </c>
    </row>
    <row r="268" spans="1:2" x14ac:dyDescent="0.25">
      <c r="A268" s="5" t="s">
        <v>0</v>
      </c>
      <c r="B268" s="14">
        <v>6</v>
      </c>
    </row>
    <row r="269" spans="1:2" x14ac:dyDescent="0.25">
      <c r="A269" s="5" t="s">
        <v>0</v>
      </c>
      <c r="B269" s="13">
        <v>0</v>
      </c>
    </row>
    <row r="270" spans="1:2" x14ac:dyDescent="0.25">
      <c r="A270" s="5" t="s">
        <v>0</v>
      </c>
      <c r="B270" s="14">
        <v>0</v>
      </c>
    </row>
    <row r="271" spans="1:2" x14ac:dyDescent="0.25">
      <c r="A271" s="5" t="s">
        <v>0</v>
      </c>
      <c r="B271" s="13">
        <v>10</v>
      </c>
    </row>
    <row r="272" spans="1:2" x14ac:dyDescent="0.25">
      <c r="A272" s="5" t="s">
        <v>0</v>
      </c>
      <c r="B272" s="14">
        <v>10</v>
      </c>
    </row>
    <row r="273" spans="1:2" x14ac:dyDescent="0.25">
      <c r="A273" s="5" t="s">
        <v>0</v>
      </c>
      <c r="B273" s="13">
        <v>1</v>
      </c>
    </row>
    <row r="274" spans="1:2" x14ac:dyDescent="0.25">
      <c r="A274" s="5" t="s">
        <v>0</v>
      </c>
      <c r="B274" s="14">
        <v>1</v>
      </c>
    </row>
    <row r="275" spans="1:2" x14ac:dyDescent="0.25">
      <c r="A275" s="5" t="s">
        <v>0</v>
      </c>
      <c r="B275" s="13">
        <v>1</v>
      </c>
    </row>
    <row r="276" spans="1:2" x14ac:dyDescent="0.25">
      <c r="A276" s="5" t="s">
        <v>0</v>
      </c>
      <c r="B276" s="14">
        <v>2</v>
      </c>
    </row>
    <row r="277" spans="1:2" x14ac:dyDescent="0.25">
      <c r="A277" s="5" t="s">
        <v>0</v>
      </c>
      <c r="B277" s="13">
        <v>2</v>
      </c>
    </row>
    <row r="278" spans="1:2" x14ac:dyDescent="0.25">
      <c r="A278" s="5" t="s">
        <v>0</v>
      </c>
      <c r="B278" s="14">
        <v>34</v>
      </c>
    </row>
    <row r="279" spans="1:2" x14ac:dyDescent="0.25">
      <c r="A279" s="5" t="s">
        <v>0</v>
      </c>
      <c r="B279" s="13">
        <v>35</v>
      </c>
    </row>
    <row r="280" spans="1:2" x14ac:dyDescent="0.25">
      <c r="A280" s="5" t="s">
        <v>0</v>
      </c>
      <c r="B280" s="14">
        <v>7</v>
      </c>
    </row>
    <row r="281" spans="1:2" x14ac:dyDescent="0.25">
      <c r="A281" s="5" t="s">
        <v>0</v>
      </c>
      <c r="B281" s="13">
        <v>2</v>
      </c>
    </row>
    <row r="282" spans="1:2" x14ac:dyDescent="0.25">
      <c r="A282" s="5" t="s">
        <v>0</v>
      </c>
      <c r="B282" s="14">
        <v>2</v>
      </c>
    </row>
    <row r="283" spans="1:2" x14ac:dyDescent="0.25">
      <c r="A283" s="5" t="s">
        <v>0</v>
      </c>
      <c r="B283" s="13">
        <v>9</v>
      </c>
    </row>
    <row r="284" spans="1:2" x14ac:dyDescent="0.25">
      <c r="A284" s="5" t="s">
        <v>0</v>
      </c>
      <c r="B284" s="14">
        <v>9</v>
      </c>
    </row>
    <row r="285" spans="1:2" x14ac:dyDescent="0.25">
      <c r="A285" s="5" t="s">
        <v>0</v>
      </c>
      <c r="B285" s="13">
        <v>9</v>
      </c>
    </row>
    <row r="286" spans="1:2" x14ac:dyDescent="0.25">
      <c r="A286" s="5" t="s">
        <v>0</v>
      </c>
      <c r="B286" s="14">
        <v>9</v>
      </c>
    </row>
    <row r="287" spans="1:2" x14ac:dyDescent="0.25">
      <c r="A287" s="5" t="s">
        <v>0</v>
      </c>
      <c r="B287" s="13">
        <v>51</v>
      </c>
    </row>
    <row r="288" spans="1:2" x14ac:dyDescent="0.25">
      <c r="A288" s="5" t="s">
        <v>0</v>
      </c>
      <c r="B288" s="14">
        <v>3</v>
      </c>
    </row>
    <row r="289" spans="1:2" x14ac:dyDescent="0.25">
      <c r="A289" s="5" t="s">
        <v>0</v>
      </c>
      <c r="B289" s="13">
        <v>30</v>
      </c>
    </row>
    <row r="290" spans="1:2" x14ac:dyDescent="0.25">
      <c r="A290" s="5" t="s">
        <v>0</v>
      </c>
      <c r="B290" s="14">
        <v>3</v>
      </c>
    </row>
    <row r="291" spans="1:2" x14ac:dyDescent="0.25">
      <c r="A291" s="5" t="s">
        <v>0</v>
      </c>
      <c r="B291" s="13">
        <v>3</v>
      </c>
    </row>
    <row r="292" spans="1:2" x14ac:dyDescent="0.25">
      <c r="A292" s="5" t="s">
        <v>0</v>
      </c>
      <c r="B292" s="14">
        <v>1</v>
      </c>
    </row>
    <row r="293" spans="1:2" x14ac:dyDescent="0.25">
      <c r="A293" s="5" t="s">
        <v>0</v>
      </c>
      <c r="B293" s="13">
        <v>0</v>
      </c>
    </row>
    <row r="294" spans="1:2" x14ac:dyDescent="0.25">
      <c r="A294" s="5" t="s">
        <v>0</v>
      </c>
      <c r="B294" s="14">
        <v>0</v>
      </c>
    </row>
    <row r="295" spans="1:2" x14ac:dyDescent="0.25">
      <c r="A295" s="5" t="s">
        <v>0</v>
      </c>
      <c r="B295" s="13">
        <v>1</v>
      </c>
    </row>
    <row r="296" spans="1:2" x14ac:dyDescent="0.25">
      <c r="A296" s="5" t="s">
        <v>0</v>
      </c>
      <c r="B296" s="14">
        <v>3</v>
      </c>
    </row>
    <row r="297" spans="1:2" x14ac:dyDescent="0.25">
      <c r="A297" s="5" t="s">
        <v>0</v>
      </c>
      <c r="B297" s="13">
        <v>33</v>
      </c>
    </row>
    <row r="298" spans="1:2" x14ac:dyDescent="0.25">
      <c r="A298" s="5" t="s">
        <v>0</v>
      </c>
      <c r="B298" s="14">
        <v>39</v>
      </c>
    </row>
    <row r="299" spans="1:2" x14ac:dyDescent="0.25">
      <c r="A299" s="5" t="s">
        <v>0</v>
      </c>
      <c r="B299" s="13">
        <v>3</v>
      </c>
    </row>
    <row r="300" spans="1:2" x14ac:dyDescent="0.25">
      <c r="A300" s="5" t="s">
        <v>0</v>
      </c>
      <c r="B300" s="14">
        <v>12</v>
      </c>
    </row>
    <row r="301" spans="1:2" x14ac:dyDescent="0.25">
      <c r="A301" s="5" t="s">
        <v>0</v>
      </c>
      <c r="B301" s="13">
        <v>7</v>
      </c>
    </row>
    <row r="302" spans="1:2" x14ac:dyDescent="0.25">
      <c r="A302" s="5" t="s">
        <v>0</v>
      </c>
      <c r="B302" s="14">
        <v>0</v>
      </c>
    </row>
    <row r="303" spans="1:2" x14ac:dyDescent="0.25">
      <c r="A303" s="5" t="s">
        <v>0</v>
      </c>
      <c r="B303" s="13">
        <v>0</v>
      </c>
    </row>
    <row r="304" spans="1:2" x14ac:dyDescent="0.25">
      <c r="A304" s="5" t="s">
        <v>0</v>
      </c>
      <c r="B304" s="14">
        <v>11</v>
      </c>
    </row>
    <row r="305" spans="1:2" x14ac:dyDescent="0.25">
      <c r="A305" s="5" t="s">
        <v>0</v>
      </c>
      <c r="B305" s="13">
        <v>11</v>
      </c>
    </row>
    <row r="306" spans="1:2" x14ac:dyDescent="0.25">
      <c r="A306" s="5" t="s">
        <v>0</v>
      </c>
      <c r="B306" s="14">
        <v>11</v>
      </c>
    </row>
    <row r="307" spans="1:2" x14ac:dyDescent="0.25">
      <c r="A307" s="5" t="s">
        <v>0</v>
      </c>
      <c r="B307" s="13">
        <v>0</v>
      </c>
    </row>
    <row r="308" spans="1:2" x14ac:dyDescent="0.25">
      <c r="A308" s="5" t="s">
        <v>0</v>
      </c>
      <c r="B308" s="14">
        <v>1</v>
      </c>
    </row>
    <row r="309" spans="1:2" x14ac:dyDescent="0.25">
      <c r="A309" s="5" t="s">
        <v>0</v>
      </c>
      <c r="B309" s="13">
        <v>24</v>
      </c>
    </row>
    <row r="310" spans="1:2" x14ac:dyDescent="0.25">
      <c r="A310" s="5" t="s">
        <v>0</v>
      </c>
      <c r="B310" s="14">
        <v>1</v>
      </c>
    </row>
    <row r="311" spans="1:2" x14ac:dyDescent="0.25">
      <c r="A311" s="5" t="s">
        <v>0</v>
      </c>
      <c r="B311" s="13">
        <v>1</v>
      </c>
    </row>
    <row r="312" spans="1:2" x14ac:dyDescent="0.25">
      <c r="A312" s="5" t="s">
        <v>0</v>
      </c>
      <c r="B312" s="14">
        <v>3</v>
      </c>
    </row>
    <row r="313" spans="1:2" x14ac:dyDescent="0.25">
      <c r="A313" s="5" t="s">
        <v>0</v>
      </c>
      <c r="B313" s="13">
        <v>3</v>
      </c>
    </row>
    <row r="314" spans="1:2" x14ac:dyDescent="0.25">
      <c r="A314" s="5" t="s">
        <v>0</v>
      </c>
      <c r="B314" s="14">
        <v>5</v>
      </c>
    </row>
    <row r="315" spans="1:2" x14ac:dyDescent="0.25">
      <c r="A315" s="5" t="s">
        <v>0</v>
      </c>
      <c r="B315" s="13">
        <v>2</v>
      </c>
    </row>
    <row r="316" spans="1:2" x14ac:dyDescent="0.25">
      <c r="A316" s="5" t="s">
        <v>0</v>
      </c>
      <c r="B316" s="14">
        <v>2</v>
      </c>
    </row>
    <row r="317" spans="1:2" x14ac:dyDescent="0.25">
      <c r="A317" s="5" t="s">
        <v>0</v>
      </c>
      <c r="B317" s="13">
        <v>2</v>
      </c>
    </row>
    <row r="318" spans="1:2" x14ac:dyDescent="0.25">
      <c r="A318" s="5" t="s">
        <v>0</v>
      </c>
      <c r="B318" s="14">
        <v>2</v>
      </c>
    </row>
    <row r="319" spans="1:2" x14ac:dyDescent="0.25">
      <c r="A319" s="5" t="s">
        <v>0</v>
      </c>
      <c r="B319" s="13">
        <v>34</v>
      </c>
    </row>
    <row r="320" spans="1:2" x14ac:dyDescent="0.25">
      <c r="A320" s="5" t="s">
        <v>0</v>
      </c>
      <c r="B320" s="14">
        <v>2</v>
      </c>
    </row>
    <row r="321" spans="1:2" x14ac:dyDescent="0.25">
      <c r="A321" s="5" t="s">
        <v>0</v>
      </c>
      <c r="B321" s="13">
        <v>1</v>
      </c>
    </row>
    <row r="322" spans="1:2" x14ac:dyDescent="0.25">
      <c r="A322" s="5" t="s">
        <v>0</v>
      </c>
      <c r="B322" s="14">
        <v>1</v>
      </c>
    </row>
    <row r="323" spans="1:2" x14ac:dyDescent="0.25">
      <c r="A323" s="5" t="s">
        <v>0</v>
      </c>
      <c r="B323" s="13">
        <v>9</v>
      </c>
    </row>
    <row r="324" spans="1:2" x14ac:dyDescent="0.25">
      <c r="A324" s="5" t="s">
        <v>0</v>
      </c>
      <c r="B324" s="14">
        <v>9</v>
      </c>
    </row>
    <row r="325" spans="1:2" x14ac:dyDescent="0.25">
      <c r="A325" s="5" t="s">
        <v>0</v>
      </c>
      <c r="B325" s="13">
        <v>9</v>
      </c>
    </row>
    <row r="326" spans="1:2" x14ac:dyDescent="0.25">
      <c r="A326" s="5" t="s">
        <v>0</v>
      </c>
      <c r="B326" s="14">
        <v>9</v>
      </c>
    </row>
    <row r="327" spans="1:2" x14ac:dyDescent="0.25">
      <c r="A327" s="5" t="s">
        <v>0</v>
      </c>
      <c r="B327" s="13">
        <v>3</v>
      </c>
    </row>
    <row r="328" spans="1:2" x14ac:dyDescent="0.25">
      <c r="A328" s="5" t="s">
        <v>0</v>
      </c>
      <c r="B328" s="14">
        <v>3</v>
      </c>
    </row>
    <row r="329" spans="1:2" x14ac:dyDescent="0.25">
      <c r="A329" s="5" t="s">
        <v>0</v>
      </c>
      <c r="B329" s="13">
        <v>1</v>
      </c>
    </row>
    <row r="330" spans="1:2" x14ac:dyDescent="0.25">
      <c r="A330" s="5" t="s">
        <v>0</v>
      </c>
      <c r="B330" s="14">
        <v>6</v>
      </c>
    </row>
    <row r="331" spans="1:2" x14ac:dyDescent="0.25">
      <c r="A331" s="5" t="s">
        <v>0</v>
      </c>
      <c r="B331" s="13">
        <v>8</v>
      </c>
    </row>
    <row r="332" spans="1:2" x14ac:dyDescent="0.25">
      <c r="A332" s="5" t="s">
        <v>0</v>
      </c>
      <c r="B332" s="14">
        <v>10</v>
      </c>
    </row>
    <row r="333" spans="1:2" x14ac:dyDescent="0.25">
      <c r="A333" s="5" t="s">
        <v>0</v>
      </c>
      <c r="B333" s="13">
        <v>17</v>
      </c>
    </row>
    <row r="334" spans="1:2" x14ac:dyDescent="0.25">
      <c r="A334" s="5" t="s">
        <v>0</v>
      </c>
      <c r="B334" s="14">
        <v>12</v>
      </c>
    </row>
    <row r="335" spans="1:2" x14ac:dyDescent="0.25">
      <c r="A335" s="5" t="s">
        <v>0</v>
      </c>
      <c r="B335" s="13">
        <v>4</v>
      </c>
    </row>
    <row r="336" spans="1:2" x14ac:dyDescent="0.25">
      <c r="A336" s="5" t="s">
        <v>0</v>
      </c>
      <c r="B336" s="14">
        <v>0</v>
      </c>
    </row>
    <row r="337" spans="1:2" x14ac:dyDescent="0.25">
      <c r="A337" s="5" t="s">
        <v>0</v>
      </c>
      <c r="B337" s="13">
        <v>6</v>
      </c>
    </row>
    <row r="338" spans="1:2" x14ac:dyDescent="0.25">
      <c r="A338" s="5" t="s">
        <v>0</v>
      </c>
      <c r="B338" s="14">
        <v>15</v>
      </c>
    </row>
    <row r="339" spans="1:2" x14ac:dyDescent="0.25">
      <c r="A339" s="5" t="s">
        <v>0</v>
      </c>
      <c r="B339" s="13">
        <v>15</v>
      </c>
    </row>
    <row r="340" spans="1:2" x14ac:dyDescent="0.25">
      <c r="A340" s="5" t="s">
        <v>0</v>
      </c>
      <c r="B340" s="14">
        <v>12</v>
      </c>
    </row>
    <row r="341" spans="1:2" x14ac:dyDescent="0.25">
      <c r="A341" s="5" t="s">
        <v>0</v>
      </c>
      <c r="B341" s="13">
        <v>11</v>
      </c>
    </row>
    <row r="342" spans="1:2" x14ac:dyDescent="0.25">
      <c r="A342" s="5" t="s">
        <v>0</v>
      </c>
      <c r="B342" s="14">
        <v>4</v>
      </c>
    </row>
    <row r="343" spans="1:2" x14ac:dyDescent="0.25">
      <c r="A343" s="5" t="s">
        <v>0</v>
      </c>
      <c r="B343" s="13">
        <v>9</v>
      </c>
    </row>
    <row r="344" spans="1:2" x14ac:dyDescent="0.25">
      <c r="A344" s="5" t="s">
        <v>0</v>
      </c>
      <c r="B344" s="14">
        <v>9</v>
      </c>
    </row>
    <row r="345" spans="1:2" x14ac:dyDescent="0.25">
      <c r="A345" s="5" t="s">
        <v>0</v>
      </c>
      <c r="B345" s="13">
        <v>10</v>
      </c>
    </row>
    <row r="346" spans="1:2" x14ac:dyDescent="0.25">
      <c r="A346" s="5" t="s">
        <v>0</v>
      </c>
      <c r="B346" s="14">
        <v>10</v>
      </c>
    </row>
    <row r="347" spans="1:2" x14ac:dyDescent="0.25">
      <c r="A347" s="5" t="s">
        <v>0</v>
      </c>
      <c r="B347" s="13">
        <v>10</v>
      </c>
    </row>
    <row r="348" spans="1:2" x14ac:dyDescent="0.25">
      <c r="A348" s="5" t="s">
        <v>0</v>
      </c>
      <c r="B348" s="14">
        <v>10</v>
      </c>
    </row>
    <row r="349" spans="1:2" x14ac:dyDescent="0.25">
      <c r="A349" s="5" t="s">
        <v>0</v>
      </c>
      <c r="B349" s="13">
        <v>62</v>
      </c>
    </row>
    <row r="350" spans="1:2" x14ac:dyDescent="0.25">
      <c r="A350" s="5" t="s">
        <v>0</v>
      </c>
      <c r="B350" s="14">
        <v>1</v>
      </c>
    </row>
    <row r="351" spans="1:2" x14ac:dyDescent="0.25">
      <c r="A351" s="5" t="s">
        <v>0</v>
      </c>
      <c r="B351" s="13">
        <v>1</v>
      </c>
    </row>
    <row r="352" spans="1:2" x14ac:dyDescent="0.25">
      <c r="A352" s="5" t="s">
        <v>0</v>
      </c>
      <c r="B352" s="14">
        <v>1</v>
      </c>
    </row>
    <row r="353" spans="1:2" x14ac:dyDescent="0.25">
      <c r="A353" s="5" t="s">
        <v>0</v>
      </c>
      <c r="B353" s="13">
        <v>1</v>
      </c>
    </row>
    <row r="354" spans="1:2" x14ac:dyDescent="0.25">
      <c r="A354" s="5" t="s">
        <v>0</v>
      </c>
      <c r="B354" s="14">
        <v>2</v>
      </c>
    </row>
    <row r="355" spans="1:2" x14ac:dyDescent="0.25">
      <c r="A355" s="5" t="s">
        <v>0</v>
      </c>
      <c r="B355" s="13">
        <v>2</v>
      </c>
    </row>
    <row r="356" spans="1:2" x14ac:dyDescent="0.25">
      <c r="A356" s="5" t="s">
        <v>0</v>
      </c>
      <c r="B356" s="14">
        <v>2</v>
      </c>
    </row>
    <row r="357" spans="1:2" x14ac:dyDescent="0.25">
      <c r="A357" s="5" t="s">
        <v>0</v>
      </c>
      <c r="B357" s="13">
        <v>2</v>
      </c>
    </row>
    <row r="358" spans="1:2" x14ac:dyDescent="0.25">
      <c r="A358" s="5" t="s">
        <v>0</v>
      </c>
      <c r="B358" s="14">
        <v>2</v>
      </c>
    </row>
    <row r="359" spans="1:2" x14ac:dyDescent="0.25">
      <c r="A359" s="5" t="s">
        <v>0</v>
      </c>
      <c r="B359" s="13">
        <v>2</v>
      </c>
    </row>
    <row r="360" spans="1:2" x14ac:dyDescent="0.25">
      <c r="A360" s="5" t="s">
        <v>0</v>
      </c>
      <c r="B360" s="14">
        <v>8</v>
      </c>
    </row>
    <row r="361" spans="1:2" x14ac:dyDescent="0.25">
      <c r="A361" s="5" t="s">
        <v>0</v>
      </c>
      <c r="B361" s="13">
        <v>3</v>
      </c>
    </row>
    <row r="362" spans="1:2" x14ac:dyDescent="0.25">
      <c r="A362" s="5" t="s">
        <v>0</v>
      </c>
      <c r="B362" s="14">
        <v>0</v>
      </c>
    </row>
    <row r="363" spans="1:2" x14ac:dyDescent="0.25">
      <c r="A363" s="5" t="s">
        <v>0</v>
      </c>
      <c r="B363" s="13">
        <v>0</v>
      </c>
    </row>
    <row r="364" spans="1:2" x14ac:dyDescent="0.25">
      <c r="A364" s="5" t="s">
        <v>0</v>
      </c>
      <c r="B364" s="14">
        <v>1</v>
      </c>
    </row>
    <row r="365" spans="1:2" x14ac:dyDescent="0.25">
      <c r="A365" s="5" t="s">
        <v>0</v>
      </c>
      <c r="B365" s="13">
        <v>1</v>
      </c>
    </row>
    <row r="366" spans="1:2" x14ac:dyDescent="0.25">
      <c r="A366" s="5" t="s">
        <v>0</v>
      </c>
      <c r="B366" s="14">
        <v>1</v>
      </c>
    </row>
    <row r="367" spans="1:2" x14ac:dyDescent="0.25">
      <c r="A367" s="5" t="s">
        <v>0</v>
      </c>
      <c r="B367" s="13">
        <v>33</v>
      </c>
    </row>
    <row r="368" spans="1:2" x14ac:dyDescent="0.25">
      <c r="A368" s="5" t="s">
        <v>0</v>
      </c>
      <c r="B368" s="14">
        <v>6</v>
      </c>
    </row>
    <row r="369" spans="1:2" x14ac:dyDescent="0.25">
      <c r="A369" s="5" t="s">
        <v>0</v>
      </c>
      <c r="B369" s="13">
        <v>0</v>
      </c>
    </row>
    <row r="370" spans="1:2" x14ac:dyDescent="0.25">
      <c r="A370" s="5" t="s">
        <v>0</v>
      </c>
      <c r="B370" s="14">
        <v>0</v>
      </c>
    </row>
    <row r="371" spans="1:2" x14ac:dyDescent="0.25">
      <c r="A371" s="5" t="s">
        <v>0</v>
      </c>
      <c r="B371" s="13">
        <v>0</v>
      </c>
    </row>
    <row r="372" spans="1:2" x14ac:dyDescent="0.25">
      <c r="A372" s="5" t="s">
        <v>0</v>
      </c>
      <c r="B372" s="14">
        <v>0</v>
      </c>
    </row>
    <row r="373" spans="1:2" x14ac:dyDescent="0.25">
      <c r="A373" s="5" t="s">
        <v>0</v>
      </c>
      <c r="B373" s="13">
        <v>0</v>
      </c>
    </row>
    <row r="374" spans="1:2" x14ac:dyDescent="0.25">
      <c r="A374" s="5" t="s">
        <v>0</v>
      </c>
      <c r="B374" s="14">
        <v>1</v>
      </c>
    </row>
    <row r="375" spans="1:2" x14ac:dyDescent="0.25">
      <c r="A375" s="5" t="s">
        <v>0</v>
      </c>
      <c r="B375" s="13">
        <v>1</v>
      </c>
    </row>
    <row r="376" spans="1:2" x14ac:dyDescent="0.25">
      <c r="A376" s="5" t="s">
        <v>0</v>
      </c>
      <c r="B376" s="14">
        <v>12</v>
      </c>
    </row>
    <row r="377" spans="1:2" x14ac:dyDescent="0.25">
      <c r="A377" s="5" t="s">
        <v>0</v>
      </c>
      <c r="B377" s="13">
        <v>12</v>
      </c>
    </row>
    <row r="378" spans="1:2" x14ac:dyDescent="0.25">
      <c r="A378" s="5" t="s">
        <v>0</v>
      </c>
      <c r="B378" s="14">
        <v>0</v>
      </c>
    </row>
    <row r="379" spans="1:2" x14ac:dyDescent="0.25">
      <c r="A379" s="5" t="s">
        <v>0</v>
      </c>
      <c r="B379" s="13">
        <v>15</v>
      </c>
    </row>
    <row r="380" spans="1:2" x14ac:dyDescent="0.25">
      <c r="A380" s="5" t="s">
        <v>0</v>
      </c>
      <c r="B380" s="14">
        <v>0</v>
      </c>
    </row>
    <row r="381" spans="1:2" x14ac:dyDescent="0.25">
      <c r="A381" s="5" t="s">
        <v>0</v>
      </c>
      <c r="B381" s="13">
        <v>0</v>
      </c>
    </row>
    <row r="382" spans="1:2" x14ac:dyDescent="0.25">
      <c r="A382" s="5" t="s">
        <v>0</v>
      </c>
      <c r="B382" s="14">
        <v>0</v>
      </c>
    </row>
    <row r="383" spans="1:2" x14ac:dyDescent="0.25">
      <c r="A383" s="5" t="s">
        <v>0</v>
      </c>
      <c r="B383" s="13">
        <v>0</v>
      </c>
    </row>
    <row r="384" spans="1:2" x14ac:dyDescent="0.25">
      <c r="A384" s="5" t="s">
        <v>0</v>
      </c>
      <c r="B384" s="14">
        <v>0</v>
      </c>
    </row>
    <row r="385" spans="1:2" x14ac:dyDescent="0.25">
      <c r="A385" s="5" t="s">
        <v>0</v>
      </c>
      <c r="B385" s="13">
        <v>0</v>
      </c>
    </row>
    <row r="386" spans="1:2" x14ac:dyDescent="0.25">
      <c r="A386" s="5" t="s">
        <v>0</v>
      </c>
      <c r="B386" s="14">
        <v>0</v>
      </c>
    </row>
    <row r="387" spans="1:2" x14ac:dyDescent="0.25">
      <c r="A387" s="5" t="s">
        <v>0</v>
      </c>
      <c r="B387" s="13">
        <v>0</v>
      </c>
    </row>
    <row r="388" spans="1:2" x14ac:dyDescent="0.25">
      <c r="A388" s="5" t="s">
        <v>0</v>
      </c>
      <c r="B388" s="14">
        <v>0</v>
      </c>
    </row>
    <row r="389" spans="1:2" x14ac:dyDescent="0.25">
      <c r="A389" s="5" t="s">
        <v>0</v>
      </c>
      <c r="B389" s="13">
        <v>9</v>
      </c>
    </row>
    <row r="390" spans="1:2" x14ac:dyDescent="0.25">
      <c r="A390" s="5" t="s">
        <v>0</v>
      </c>
      <c r="B390" s="14">
        <v>20</v>
      </c>
    </row>
    <row r="391" spans="1:2" x14ac:dyDescent="0.25">
      <c r="A391" s="5" t="s">
        <v>0</v>
      </c>
      <c r="B391" s="13">
        <v>5</v>
      </c>
    </row>
    <row r="392" spans="1:2" x14ac:dyDescent="0.25">
      <c r="A392" s="5" t="s">
        <v>0</v>
      </c>
      <c r="B392" s="14">
        <v>2</v>
      </c>
    </row>
    <row r="393" spans="1:2" x14ac:dyDescent="0.25">
      <c r="A393" s="5" t="s">
        <v>0</v>
      </c>
      <c r="B393" s="13">
        <v>0</v>
      </c>
    </row>
    <row r="394" spans="1:2" x14ac:dyDescent="0.25">
      <c r="A394" s="5" t="s">
        <v>0</v>
      </c>
      <c r="B394" s="14">
        <v>0</v>
      </c>
    </row>
    <row r="395" spans="1:2" x14ac:dyDescent="0.25">
      <c r="A395" s="5" t="s">
        <v>0</v>
      </c>
      <c r="B395" s="13">
        <v>1</v>
      </c>
    </row>
    <row r="396" spans="1:2" x14ac:dyDescent="0.25">
      <c r="A396" s="5" t="s">
        <v>0</v>
      </c>
      <c r="B396" s="14">
        <v>0</v>
      </c>
    </row>
    <row r="397" spans="1:2" x14ac:dyDescent="0.25">
      <c r="A397" s="5" t="s">
        <v>0</v>
      </c>
      <c r="B397" s="13">
        <v>56</v>
      </c>
    </row>
    <row r="398" spans="1:2" x14ac:dyDescent="0.25">
      <c r="A398" s="5" t="s">
        <v>0</v>
      </c>
      <c r="B398" s="14">
        <v>56</v>
      </c>
    </row>
    <row r="399" spans="1:2" x14ac:dyDescent="0.25">
      <c r="A399" s="5" t="s">
        <v>0</v>
      </c>
      <c r="B399" s="13">
        <v>0</v>
      </c>
    </row>
    <row r="400" spans="1:2" x14ac:dyDescent="0.25">
      <c r="A400" s="5" t="s">
        <v>0</v>
      </c>
      <c r="B400" s="14">
        <v>0</v>
      </c>
    </row>
    <row r="401" spans="1:2" x14ac:dyDescent="0.25">
      <c r="A401" s="5" t="s">
        <v>0</v>
      </c>
      <c r="B401" s="13">
        <v>0</v>
      </c>
    </row>
    <row r="402" spans="1:2" x14ac:dyDescent="0.25">
      <c r="A402" s="5" t="s">
        <v>0</v>
      </c>
      <c r="B402" s="14">
        <v>0</v>
      </c>
    </row>
    <row r="403" spans="1:2" x14ac:dyDescent="0.25">
      <c r="A403" s="5" t="s">
        <v>0</v>
      </c>
      <c r="B403" s="13">
        <v>1</v>
      </c>
    </row>
    <row r="404" spans="1:2" x14ac:dyDescent="0.25">
      <c r="A404" s="5" t="s">
        <v>0</v>
      </c>
      <c r="B404" s="14">
        <v>1</v>
      </c>
    </row>
    <row r="405" spans="1:2" x14ac:dyDescent="0.25">
      <c r="A405" s="5" t="s">
        <v>0</v>
      </c>
      <c r="B405" s="13">
        <v>1</v>
      </c>
    </row>
    <row r="406" spans="1:2" x14ac:dyDescent="0.25">
      <c r="A406" s="5" t="s">
        <v>0</v>
      </c>
      <c r="B406" s="14">
        <v>18</v>
      </c>
    </row>
    <row r="407" spans="1:2" x14ac:dyDescent="0.25">
      <c r="A407" s="5" t="s">
        <v>0</v>
      </c>
      <c r="B407" s="13">
        <v>3</v>
      </c>
    </row>
    <row r="408" spans="1:2" x14ac:dyDescent="0.25">
      <c r="A408" s="5" t="s">
        <v>0</v>
      </c>
      <c r="B408" s="14">
        <v>2</v>
      </c>
    </row>
    <row r="409" spans="1:2" x14ac:dyDescent="0.25">
      <c r="A409" s="5" t="s">
        <v>0</v>
      </c>
      <c r="B409" s="13">
        <v>13</v>
      </c>
    </row>
    <row r="410" spans="1:2" x14ac:dyDescent="0.25">
      <c r="A410" s="5" t="s">
        <v>0</v>
      </c>
      <c r="B410" s="14">
        <v>5</v>
      </c>
    </row>
    <row r="411" spans="1:2" x14ac:dyDescent="0.25">
      <c r="A411" s="5" t="s">
        <v>0</v>
      </c>
      <c r="B411" s="13">
        <v>4</v>
      </c>
    </row>
    <row r="412" spans="1:2" x14ac:dyDescent="0.25">
      <c r="A412" s="5" t="s">
        <v>0</v>
      </c>
      <c r="B412" s="14">
        <v>10</v>
      </c>
    </row>
    <row r="413" spans="1:2" x14ac:dyDescent="0.25">
      <c r="A413" s="5" t="s">
        <v>0</v>
      </c>
      <c r="B413" s="13">
        <v>1</v>
      </c>
    </row>
    <row r="414" spans="1:2" x14ac:dyDescent="0.25">
      <c r="A414" s="5" t="s">
        <v>0</v>
      </c>
      <c r="B414" s="14">
        <v>2</v>
      </c>
    </row>
    <row r="415" spans="1:2" x14ac:dyDescent="0.25">
      <c r="A415" s="5" t="s">
        <v>0</v>
      </c>
      <c r="B415" s="13">
        <v>3</v>
      </c>
    </row>
    <row r="416" spans="1:2" x14ac:dyDescent="0.25">
      <c r="A416" s="5" t="s">
        <v>0</v>
      </c>
      <c r="B416" s="14">
        <v>5</v>
      </c>
    </row>
    <row r="417" spans="1:2" x14ac:dyDescent="0.25">
      <c r="A417" s="5" t="s">
        <v>0</v>
      </c>
      <c r="B417" s="13">
        <v>0</v>
      </c>
    </row>
    <row r="418" spans="1:2" x14ac:dyDescent="0.25">
      <c r="A418" s="5" t="s">
        <v>0</v>
      </c>
      <c r="B418" s="14">
        <v>9</v>
      </c>
    </row>
    <row r="419" spans="1:2" x14ac:dyDescent="0.25">
      <c r="A419" s="5" t="s">
        <v>0</v>
      </c>
      <c r="B419" s="13">
        <v>0</v>
      </c>
    </row>
    <row r="420" spans="1:2" x14ac:dyDescent="0.25">
      <c r="A420" s="5" t="s">
        <v>0</v>
      </c>
      <c r="B420" s="14">
        <v>1</v>
      </c>
    </row>
    <row r="421" spans="1:2" x14ac:dyDescent="0.25">
      <c r="A421" s="5" t="s">
        <v>0</v>
      </c>
      <c r="B421" s="13">
        <v>1</v>
      </c>
    </row>
    <row r="422" spans="1:2" x14ac:dyDescent="0.25">
      <c r="A422" s="5" t="s">
        <v>0</v>
      </c>
      <c r="B422" s="14">
        <v>1</v>
      </c>
    </row>
    <row r="423" spans="1:2" x14ac:dyDescent="0.25">
      <c r="A423" s="5" t="s">
        <v>0</v>
      </c>
      <c r="B423" s="13">
        <v>1</v>
      </c>
    </row>
    <row r="424" spans="1:2" x14ac:dyDescent="0.25">
      <c r="A424" s="5" t="s">
        <v>0</v>
      </c>
      <c r="B424" s="14">
        <v>1</v>
      </c>
    </row>
    <row r="425" spans="1:2" x14ac:dyDescent="0.25">
      <c r="A425" s="5" t="s">
        <v>0</v>
      </c>
      <c r="B425" s="13">
        <v>0</v>
      </c>
    </row>
    <row r="426" spans="1:2" x14ac:dyDescent="0.25">
      <c r="A426" s="5" t="s">
        <v>0</v>
      </c>
      <c r="B426" s="14">
        <v>4</v>
      </c>
    </row>
    <row r="427" spans="1:2" x14ac:dyDescent="0.25">
      <c r="A427" s="5" t="s">
        <v>0</v>
      </c>
      <c r="B427" s="13">
        <v>1</v>
      </c>
    </row>
    <row r="428" spans="1:2" x14ac:dyDescent="0.25">
      <c r="A428" s="5" t="s">
        <v>0</v>
      </c>
      <c r="B428" s="14">
        <v>0</v>
      </c>
    </row>
    <row r="429" spans="1:2" x14ac:dyDescent="0.25">
      <c r="A429" s="5" t="s">
        <v>0</v>
      </c>
      <c r="B429" s="13">
        <v>0</v>
      </c>
    </row>
    <row r="430" spans="1:2" x14ac:dyDescent="0.25">
      <c r="A430" s="5" t="s">
        <v>0</v>
      </c>
      <c r="B430" s="14">
        <v>2</v>
      </c>
    </row>
    <row r="431" spans="1:2" x14ac:dyDescent="0.25">
      <c r="A431" s="5" t="s">
        <v>0</v>
      </c>
      <c r="B431" s="13">
        <v>7</v>
      </c>
    </row>
    <row r="432" spans="1:2" x14ac:dyDescent="0.25">
      <c r="A432" s="5" t="s">
        <v>0</v>
      </c>
      <c r="B432" s="14">
        <v>15</v>
      </c>
    </row>
    <row r="433" spans="1:2" x14ac:dyDescent="0.25">
      <c r="A433" s="5" t="s">
        <v>0</v>
      </c>
      <c r="B433" s="13">
        <v>0</v>
      </c>
    </row>
    <row r="434" spans="1:2" x14ac:dyDescent="0.25">
      <c r="A434" s="5" t="s">
        <v>0</v>
      </c>
      <c r="B434" s="14">
        <v>0</v>
      </c>
    </row>
    <row r="435" spans="1:2" x14ac:dyDescent="0.25">
      <c r="A435" s="5" t="s">
        <v>0</v>
      </c>
      <c r="B435" s="13">
        <v>0</v>
      </c>
    </row>
    <row r="436" spans="1:2" x14ac:dyDescent="0.25">
      <c r="A436" s="5" t="s">
        <v>0</v>
      </c>
      <c r="B436" s="14">
        <v>0</v>
      </c>
    </row>
    <row r="437" spans="1:2" x14ac:dyDescent="0.25">
      <c r="A437" s="5" t="s">
        <v>0</v>
      </c>
      <c r="B437" s="13">
        <v>1</v>
      </c>
    </row>
    <row r="438" spans="1:2" x14ac:dyDescent="0.25">
      <c r="A438" s="5" t="s">
        <v>0</v>
      </c>
      <c r="B438" s="14">
        <v>0</v>
      </c>
    </row>
    <row r="439" spans="1:2" x14ac:dyDescent="0.25">
      <c r="A439" s="5" t="s">
        <v>0</v>
      </c>
      <c r="B439" s="13">
        <v>1</v>
      </c>
    </row>
    <row r="440" spans="1:2" x14ac:dyDescent="0.25">
      <c r="A440" s="5" t="s">
        <v>0</v>
      </c>
      <c r="B440" s="14">
        <v>1</v>
      </c>
    </row>
    <row r="441" spans="1:2" x14ac:dyDescent="0.25">
      <c r="A441" s="5" t="s">
        <v>0</v>
      </c>
      <c r="B441" s="13">
        <v>0</v>
      </c>
    </row>
    <row r="442" spans="1:2" x14ac:dyDescent="0.25">
      <c r="A442" s="5" t="s">
        <v>0</v>
      </c>
      <c r="B442" s="14">
        <v>0</v>
      </c>
    </row>
    <row r="443" spans="1:2" x14ac:dyDescent="0.25">
      <c r="A443" s="5" t="s">
        <v>0</v>
      </c>
      <c r="B443" s="13">
        <v>2</v>
      </c>
    </row>
    <row r="444" spans="1:2" x14ac:dyDescent="0.25">
      <c r="A444" s="5" t="s">
        <v>0</v>
      </c>
      <c r="B444" s="14">
        <v>13</v>
      </c>
    </row>
    <row r="445" spans="1:2" x14ac:dyDescent="0.25">
      <c r="A445" s="5" t="s">
        <v>0</v>
      </c>
      <c r="B445" s="13">
        <v>13</v>
      </c>
    </row>
    <row r="446" spans="1:2" x14ac:dyDescent="0.25">
      <c r="A446" s="5" t="s">
        <v>0</v>
      </c>
      <c r="B446" s="14">
        <v>12</v>
      </c>
    </row>
    <row r="447" spans="1:2" x14ac:dyDescent="0.25">
      <c r="A447" s="5" t="s">
        <v>0</v>
      </c>
      <c r="B447" s="13">
        <v>8</v>
      </c>
    </row>
    <row r="448" spans="1:2" x14ac:dyDescent="0.25">
      <c r="A448" s="5" t="s">
        <v>0</v>
      </c>
      <c r="B448" s="14">
        <v>19</v>
      </c>
    </row>
    <row r="449" spans="1:2" x14ac:dyDescent="0.25">
      <c r="A449" s="5" t="s">
        <v>0</v>
      </c>
      <c r="B449" s="13">
        <v>0</v>
      </c>
    </row>
    <row r="450" spans="1:2" x14ac:dyDescent="0.25">
      <c r="A450" s="5" t="s">
        <v>0</v>
      </c>
      <c r="B450" s="14">
        <v>20</v>
      </c>
    </row>
    <row r="451" spans="1:2" x14ac:dyDescent="0.25">
      <c r="A451" s="5" t="s">
        <v>0</v>
      </c>
      <c r="B451" s="13">
        <v>20</v>
      </c>
    </row>
    <row r="452" spans="1:2" x14ac:dyDescent="0.25">
      <c r="A452" s="5" t="s">
        <v>0</v>
      </c>
      <c r="B452" s="14">
        <v>1</v>
      </c>
    </row>
    <row r="453" spans="1:2" x14ac:dyDescent="0.25">
      <c r="A453" s="5" t="s">
        <v>0</v>
      </c>
      <c r="B453" s="13">
        <v>26</v>
      </c>
    </row>
    <row r="454" spans="1:2" x14ac:dyDescent="0.25">
      <c r="A454" s="5" t="s">
        <v>0</v>
      </c>
      <c r="B454" s="14">
        <v>26</v>
      </c>
    </row>
    <row r="455" spans="1:2" x14ac:dyDescent="0.25">
      <c r="A455" s="5" t="s">
        <v>0</v>
      </c>
      <c r="B455" s="13">
        <v>2</v>
      </c>
    </row>
    <row r="456" spans="1:2" x14ac:dyDescent="0.25">
      <c r="A456" s="5" t="s">
        <v>0</v>
      </c>
      <c r="B456" s="14">
        <v>11</v>
      </c>
    </row>
    <row r="457" spans="1:2" x14ac:dyDescent="0.25">
      <c r="A457" s="5" t="s">
        <v>0</v>
      </c>
      <c r="B457" s="13">
        <v>1</v>
      </c>
    </row>
    <row r="458" spans="1:2" x14ac:dyDescent="0.25">
      <c r="A458" s="5" t="s">
        <v>0</v>
      </c>
      <c r="B458" s="14">
        <v>0</v>
      </c>
    </row>
    <row r="459" spans="1:2" x14ac:dyDescent="0.25">
      <c r="A459" s="5" t="s">
        <v>0</v>
      </c>
      <c r="B459" s="13">
        <v>0</v>
      </c>
    </row>
    <row r="460" spans="1:2" x14ac:dyDescent="0.25">
      <c r="A460" s="5" t="s">
        <v>0</v>
      </c>
      <c r="B460" s="14">
        <v>0</v>
      </c>
    </row>
    <row r="461" spans="1:2" x14ac:dyDescent="0.25">
      <c r="A461" s="5" t="s">
        <v>0</v>
      </c>
      <c r="B461" s="13">
        <v>1</v>
      </c>
    </row>
    <row r="462" spans="1:2" x14ac:dyDescent="0.25">
      <c r="A462" s="5" t="s">
        <v>0</v>
      </c>
      <c r="B462" s="14">
        <v>1</v>
      </c>
    </row>
    <row r="463" spans="1:2" x14ac:dyDescent="0.25">
      <c r="A463" s="5" t="s">
        <v>0</v>
      </c>
      <c r="B463" s="13">
        <v>1</v>
      </c>
    </row>
    <row r="464" spans="1:2" x14ac:dyDescent="0.25">
      <c r="A464" s="5" t="s">
        <v>0</v>
      </c>
      <c r="B464" s="14">
        <v>1</v>
      </c>
    </row>
    <row r="465" spans="1:2" x14ac:dyDescent="0.25">
      <c r="A465" s="5" t="s">
        <v>0</v>
      </c>
      <c r="B465" s="13">
        <v>1</v>
      </c>
    </row>
    <row r="466" spans="1:2" x14ac:dyDescent="0.25">
      <c r="A466" s="5" t="s">
        <v>0</v>
      </c>
      <c r="B466" s="14">
        <v>1</v>
      </c>
    </row>
    <row r="467" spans="1:2" x14ac:dyDescent="0.25">
      <c r="A467" s="5" t="s">
        <v>0</v>
      </c>
      <c r="B467" s="13">
        <v>1</v>
      </c>
    </row>
    <row r="468" spans="1:2" x14ac:dyDescent="0.25">
      <c r="A468" s="5" t="s">
        <v>0</v>
      </c>
      <c r="B468" s="14">
        <v>7</v>
      </c>
    </row>
    <row r="469" spans="1:2" x14ac:dyDescent="0.25">
      <c r="A469" s="5" t="s">
        <v>0</v>
      </c>
      <c r="B469" s="13">
        <v>10</v>
      </c>
    </row>
    <row r="470" spans="1:2" x14ac:dyDescent="0.25">
      <c r="A470" s="5" t="s">
        <v>0</v>
      </c>
      <c r="B470" s="14">
        <v>0</v>
      </c>
    </row>
    <row r="471" spans="1:2" x14ac:dyDescent="0.25">
      <c r="A471" s="5" t="s">
        <v>0</v>
      </c>
      <c r="B471" s="13">
        <v>7</v>
      </c>
    </row>
    <row r="472" spans="1:2" x14ac:dyDescent="0.25">
      <c r="A472" s="5" t="s">
        <v>0</v>
      </c>
      <c r="B472" s="14">
        <v>1</v>
      </c>
    </row>
    <row r="473" spans="1:2" x14ac:dyDescent="0.25">
      <c r="A473" s="5" t="s">
        <v>0</v>
      </c>
      <c r="B473" s="13">
        <v>11</v>
      </c>
    </row>
    <row r="474" spans="1:2" x14ac:dyDescent="0.25">
      <c r="A474" s="5" t="s">
        <v>0</v>
      </c>
      <c r="B474" s="14">
        <v>0</v>
      </c>
    </row>
    <row r="475" spans="1:2" x14ac:dyDescent="0.25">
      <c r="A475" s="5" t="s">
        <v>0</v>
      </c>
      <c r="B475" s="13">
        <v>0</v>
      </c>
    </row>
    <row r="476" spans="1:2" x14ac:dyDescent="0.25">
      <c r="A476" s="5" t="s">
        <v>0</v>
      </c>
      <c r="B476" s="14">
        <v>1</v>
      </c>
    </row>
    <row r="477" spans="1:2" x14ac:dyDescent="0.25">
      <c r="A477" s="5" t="s">
        <v>0</v>
      </c>
      <c r="B477" s="13">
        <v>1</v>
      </c>
    </row>
    <row r="478" spans="1:2" x14ac:dyDescent="0.25">
      <c r="A478" s="5" t="s">
        <v>0</v>
      </c>
      <c r="B478" s="14">
        <v>1</v>
      </c>
    </row>
    <row r="479" spans="1:2" x14ac:dyDescent="0.25">
      <c r="A479" s="5" t="s">
        <v>0</v>
      </c>
      <c r="B479" s="13">
        <v>0</v>
      </c>
    </row>
    <row r="480" spans="1:2" x14ac:dyDescent="0.25">
      <c r="A480" s="5" t="s">
        <v>0</v>
      </c>
      <c r="B480" s="14">
        <v>20</v>
      </c>
    </row>
    <row r="481" spans="1:2" x14ac:dyDescent="0.25">
      <c r="A481" s="5" t="s">
        <v>0</v>
      </c>
      <c r="B481" s="13">
        <v>2</v>
      </c>
    </row>
    <row r="482" spans="1:2" x14ac:dyDescent="0.25">
      <c r="A482" s="5" t="s">
        <v>0</v>
      </c>
      <c r="B482" s="14">
        <v>1</v>
      </c>
    </row>
    <row r="483" spans="1:2" x14ac:dyDescent="0.25">
      <c r="A483" s="5" t="s">
        <v>0</v>
      </c>
      <c r="B483" s="13">
        <v>3</v>
      </c>
    </row>
    <row r="484" spans="1:2" x14ac:dyDescent="0.25">
      <c r="A484" s="5" t="s">
        <v>0</v>
      </c>
      <c r="B484" s="14">
        <v>16</v>
      </c>
    </row>
    <row r="485" spans="1:2" x14ac:dyDescent="0.25">
      <c r="A485" s="5" t="s">
        <v>0</v>
      </c>
      <c r="B485" s="13">
        <v>0</v>
      </c>
    </row>
    <row r="486" spans="1:2" x14ac:dyDescent="0.25">
      <c r="A486" s="5" t="s">
        <v>0</v>
      </c>
      <c r="B486" s="14">
        <v>0</v>
      </c>
    </row>
    <row r="487" spans="1:2" x14ac:dyDescent="0.25">
      <c r="A487" s="5" t="s">
        <v>0</v>
      </c>
      <c r="B487" s="13">
        <v>0</v>
      </c>
    </row>
    <row r="488" spans="1:2" x14ac:dyDescent="0.25">
      <c r="A488" s="5" t="s">
        <v>0</v>
      </c>
      <c r="B488" s="14">
        <v>4</v>
      </c>
    </row>
    <row r="489" spans="1:2" x14ac:dyDescent="0.25">
      <c r="A489" s="5" t="s">
        <v>0</v>
      </c>
      <c r="B489" s="13">
        <v>25</v>
      </c>
    </row>
    <row r="490" spans="1:2" x14ac:dyDescent="0.25">
      <c r="A490" s="5" t="s">
        <v>0</v>
      </c>
      <c r="B490" s="14">
        <v>3</v>
      </c>
    </row>
    <row r="491" spans="1:2" x14ac:dyDescent="0.25">
      <c r="A491" s="5" t="s">
        <v>0</v>
      </c>
      <c r="B491" s="13">
        <v>4</v>
      </c>
    </row>
    <row r="492" spans="1:2" x14ac:dyDescent="0.25">
      <c r="A492" s="5" t="s">
        <v>0</v>
      </c>
      <c r="B492" s="14">
        <v>15</v>
      </c>
    </row>
    <row r="493" spans="1:2" x14ac:dyDescent="0.25">
      <c r="A493" s="5" t="s">
        <v>0</v>
      </c>
      <c r="B493" s="13">
        <v>0</v>
      </c>
    </row>
    <row r="494" spans="1:2" x14ac:dyDescent="0.25">
      <c r="A494" s="5" t="s">
        <v>0</v>
      </c>
      <c r="B494" s="14">
        <v>9</v>
      </c>
    </row>
    <row r="495" spans="1:2" x14ac:dyDescent="0.25">
      <c r="A495" s="5">
        <v>4500921752</v>
      </c>
      <c r="B495" s="13">
        <v>1</v>
      </c>
    </row>
    <row r="496" spans="1:2" x14ac:dyDescent="0.25">
      <c r="A496" s="5"/>
      <c r="B496" s="13">
        <v>8</v>
      </c>
    </row>
  </sheetData>
  <autoFilter ref="A1:B496"/>
  <sortState ref="A2:B496">
    <sortCondition descending="1" ref="A9"/>
  </sortState>
  <mergeCells count="2">
    <mergeCell ref="F2:G2"/>
    <mergeCell ref="E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NotitiesGeclassificeerd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M.C. Roerdink</dc:creator>
  <cp:lastModifiedBy>Rudi</cp:lastModifiedBy>
  <dcterms:created xsi:type="dcterms:W3CDTF">2020-04-15T04:49:17Z</dcterms:created>
  <dcterms:modified xsi:type="dcterms:W3CDTF">2020-04-17T00:25:09Z</dcterms:modified>
</cp:coreProperties>
</file>