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41" documentId="8_{D1220E71-98CE-4CFB-9904-BA810DC4DF9E}" xr6:coauthVersionLast="46" xr6:coauthVersionMax="46" xr10:uidLastSave="{15A3691B-F083-4A02-A822-F82514B4430F}"/>
  <bookViews>
    <workbookView xWindow="-120" yWindow="-120" windowWidth="29040" windowHeight="16440" activeTab="2" xr2:uid="{00000000-000D-0000-FFFF-FFFF00000000}"/>
  </bookViews>
  <sheets>
    <sheet name="Start" sheetId="2" r:id="rId1"/>
    <sheet name="Persoonlijk maandbudget" sheetId="1" r:id="rId2"/>
    <sheet name="Blad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E51" i="1"/>
  <c r="E45" i="1"/>
  <c r="E28" i="1"/>
  <c r="E38" i="1"/>
  <c r="E42" i="1" s="1"/>
  <c r="B4" i="3" s="1"/>
  <c r="E39" i="1"/>
  <c r="E15" i="1"/>
  <c r="B9" i="3"/>
  <c r="A13" i="3"/>
  <c r="A12" i="3"/>
  <c r="A11" i="3"/>
  <c r="A10" i="3"/>
  <c r="A9" i="3"/>
  <c r="A8" i="3"/>
  <c r="A7" i="3"/>
  <c r="A6" i="3"/>
  <c r="A5" i="3"/>
  <c r="A4" i="3"/>
  <c r="A3" i="3"/>
  <c r="A2" i="3"/>
  <c r="E16" i="1"/>
  <c r="E17" i="1"/>
  <c r="E18" i="1"/>
  <c r="E19" i="1"/>
  <c r="E20" i="1"/>
  <c r="E21" i="1"/>
  <c r="E22" i="1"/>
  <c r="E23" i="1"/>
  <c r="E24" i="1"/>
  <c r="C12" i="1"/>
  <c r="C7" i="1"/>
  <c r="J63" i="1"/>
  <c r="J61" i="1"/>
  <c r="J55" i="1"/>
  <c r="J56" i="1"/>
  <c r="J57" i="1"/>
  <c r="J58" i="1"/>
  <c r="J49" i="1"/>
  <c r="J50" i="1"/>
  <c r="J51" i="1"/>
  <c r="J43" i="1"/>
  <c r="J44" i="1"/>
  <c r="J45" i="1"/>
  <c r="J36" i="1"/>
  <c r="J37" i="1"/>
  <c r="J38" i="1"/>
  <c r="J39" i="1"/>
  <c r="J27" i="1"/>
  <c r="J28" i="1"/>
  <c r="J29" i="1"/>
  <c r="J30" i="1"/>
  <c r="J31" i="1"/>
  <c r="J32" i="1"/>
  <c r="J15" i="1"/>
  <c r="J16" i="1"/>
  <c r="J17" i="1"/>
  <c r="J18" i="1"/>
  <c r="J19" i="1"/>
  <c r="J20" i="1"/>
  <c r="J21" i="1"/>
  <c r="J22" i="1"/>
  <c r="J23" i="1"/>
  <c r="E60" i="1"/>
  <c r="E61" i="1"/>
  <c r="E62" i="1"/>
  <c r="E63" i="1"/>
  <c r="E64" i="1"/>
  <c r="E65" i="1"/>
  <c r="E52" i="1"/>
  <c r="E53" i="1"/>
  <c r="E54" i="1"/>
  <c r="E55" i="1"/>
  <c r="E46" i="1"/>
  <c r="E47" i="1"/>
  <c r="E40" i="1"/>
  <c r="E41" i="1"/>
  <c r="E29" i="1"/>
  <c r="E30" i="1"/>
  <c r="E31" i="1"/>
  <c r="E32" i="1"/>
  <c r="E33" i="1"/>
  <c r="E34" i="1"/>
  <c r="J33" i="1" l="1"/>
  <c r="J65" i="1"/>
  <c r="H4" i="1"/>
  <c r="J46" i="1"/>
  <c r="B11" i="3" s="1"/>
  <c r="E35" i="1"/>
  <c r="B3" i="3" s="1"/>
  <c r="E48" i="1"/>
  <c r="B5" i="3" s="1"/>
  <c r="E56" i="1"/>
  <c r="B6" i="3" s="1"/>
  <c r="J40" i="1"/>
  <c r="B10" i="3" s="1"/>
  <c r="E25" i="1"/>
  <c r="B2" i="3" s="1"/>
  <c r="J52" i="1"/>
  <c r="B12" i="3" s="1"/>
  <c r="J59" i="1"/>
  <c r="B13" i="3" s="1"/>
  <c r="H6" i="1"/>
  <c r="E66" i="1"/>
  <c r="B7" i="3" s="1"/>
  <c r="J24" i="1"/>
  <c r="B8" i="3" s="1"/>
  <c r="H8" i="1" l="1"/>
</calcChain>
</file>

<file path=xl/sharedStrings.xml><?xml version="1.0" encoding="utf-8"?>
<sst xmlns="http://schemas.openxmlformats.org/spreadsheetml/2006/main" count="158" uniqueCount="97">
  <si>
    <t>Over deze sjabloon</t>
  </si>
  <si>
    <t>Gebruik dit werkblad Persoonlijk maandbudget om uw geplande en werkelijke maandelijkse inkomsten en uw geplande en werkelijke kosten bij te houden.</t>
  </si>
  <si>
    <t>Voer kosten in verschillende categorieën in de respectievelijke tabellen in.</t>
  </si>
  <si>
    <t>Gepland saldo, Werkelijk saldo en Verschil worden automatisch berekend.</t>
  </si>
  <si>
    <t>Opmerking: </t>
  </si>
  <si>
    <t>Kolom A van het werkblad Persoonlijk maandbudget bevat aanvullende instructies. Deze tekst is opzettelijk verborgen. Als u tekst wilt verwijderen, selecteert u kolom A en drukt u op Delete. Als u de tekst zichtbaar wilt maken, selecteert u kolom A en wijzigt u de tekenkleur.</t>
  </si>
  <si>
    <t>Als u meer wilt weten over tabellen in het werkblad, drukt u in een tabel op Shift en F10 en selecteert u de optie Tabel en vervolgens Alternatieve tekst.</t>
  </si>
  <si>
    <t>Maak in dit werkblad een persoonlijk maandbudget. Cellen in deze kolom bevatten handige instructies voor het gebruik van dit werkblad. Druk op de pijl-omlaag om aan de slag te gaan.</t>
  </si>
  <si>
    <t>De titel van dit werkblad staat in de cel rechts. De volgende aanwijzing staat in cel A5.</t>
  </si>
  <si>
    <t>Het label Geplande Maandelijkse Inkomsten staat in de cel rechts. Voer Inkomsten 1 in cel C5 in en Extra Inkomsten in cel C6 om de Totale maandelijkse inkomsten in cel C7 te berekenen. De volgende aanwijzing staat in cel A7.</t>
  </si>
  <si>
    <t>Gepland saldo wordt automatisch berekend in cel H4, Werkelijk saldo in cel H6 en Verschil in cel H8. De volgende aanwijzing staat in cel A9.</t>
  </si>
  <si>
    <t>Het label Werkelijke maandelijkse inkomsten staat in de cel rechts. Voer in cel C10 Inkomsten 1 in en in cel C11 Extra inkomsten om de totale maandelijkse inkomsten automatisch te berekenen in cel C12. De volgende aanwijzing staat in cel A14.</t>
  </si>
  <si>
    <t>Voer in de tabel Huisvesting gegevens in beginnend in de cel rechts, en in de tabel Amusement beginnend in cel G14. De volgende aanwijzing staat in cel A27.</t>
  </si>
  <si>
    <t>Voer in de tabel Vervoer gegevens in beginnend in de cel rechts, en in de tabel Leningen beginnend in cel G26. De volgende aanwijzing staat in cel A37.</t>
  </si>
  <si>
    <t>Voer in de tabel Verzekering gegevens in beginnend in de cel rechts, en in de tabel Belastingen beginnend in cel G35. De volgende aanwijzing staat in cel A44.</t>
  </si>
  <si>
    <t>Voer in de tabel Eten en drinken gegevens in beginnend in de cel rechts, en in de tabel Spaargeld beginnend in cel G42. De volgende aanwijzing staat in cel A50.</t>
  </si>
  <si>
    <t>Voer in de tabel Huisdieren gegevens in beginnend in de cel rechts, en in de tabel Geschenken beginnend in cel G48. De volgende aanwijzing staat in cel A58.</t>
  </si>
  <si>
    <t>Voer in de tabel Persoonlijke verzorging gegevens in beginnend in de cel rechts, en in de tabel Juridisch beginnend in cel G54. De volgende aanwijzing staat in cel A61.</t>
  </si>
  <si>
    <t>Totale geplande kosten wordt automatisch berekend in cel J61, Totale werkelijke kosten in cel J63 en Totaal verschil in cel J65.</t>
  </si>
  <si>
    <t>Inkomsten 1</t>
  </si>
  <si>
    <t>Extra inkomsten</t>
  </si>
  <si>
    <t>Werkelijke maandelijkse inkomsten</t>
  </si>
  <si>
    <t>Totale maandinkomsten</t>
  </si>
  <si>
    <t>Overig</t>
  </si>
  <si>
    <t>Subtotaal</t>
  </si>
  <si>
    <t>Onderhoud</t>
  </si>
  <si>
    <t>VERZEKERING</t>
  </si>
  <si>
    <t>Woning</t>
  </si>
  <si>
    <t>Gezondheid</t>
  </si>
  <si>
    <t>Leven</t>
  </si>
  <si>
    <t>ETEN EN DRINKEN</t>
  </si>
  <si>
    <t>Boodschappen</t>
  </si>
  <si>
    <t>Uit eten</t>
  </si>
  <si>
    <t>HUISDIEREN</t>
  </si>
  <si>
    <t>Eten</t>
  </si>
  <si>
    <t>Verzorging</t>
  </si>
  <si>
    <t>Speeltjes</t>
  </si>
  <si>
    <t>PERSOONLIJKE VERZORGING</t>
  </si>
  <si>
    <t>Medisch</t>
  </si>
  <si>
    <t>Haar/nagels</t>
  </si>
  <si>
    <t>Kleding</t>
  </si>
  <si>
    <t>Stomerij</t>
  </si>
  <si>
    <t>Sportclub</t>
  </si>
  <si>
    <t>Bijdragen aan organisaties</t>
  </si>
  <si>
    <t>Geraamde kosten</t>
  </si>
  <si>
    <t>Werkelijke kosten</t>
  </si>
  <si>
    <t>Geraamd saldo
(Geraamde inkomsten minus uitgaven)</t>
  </si>
  <si>
    <t>Werkelijk saldo
(Werkelijke inkomsten minus uitgaven)</t>
  </si>
  <si>
    <t>Verschil
(Werkelijk minus geraamd)</t>
  </si>
  <si>
    <t>Verschil</t>
  </si>
  <si>
    <t>AMUSEMENT</t>
  </si>
  <si>
    <t>Video/dvd</t>
  </si>
  <si>
    <t>Cd's</t>
  </si>
  <si>
    <t>Films</t>
  </si>
  <si>
    <t>Concerten</t>
  </si>
  <si>
    <t>Sportevenementen</t>
  </si>
  <si>
    <t>Theater</t>
  </si>
  <si>
    <t>LENINGEN</t>
  </si>
  <si>
    <t>Persoonlijk</t>
  </si>
  <si>
    <t>Student</t>
  </si>
  <si>
    <t>Creditcard</t>
  </si>
  <si>
    <t>BELASTINGEN</t>
  </si>
  <si>
    <t>Overheid</t>
  </si>
  <si>
    <t>Provincie</t>
  </si>
  <si>
    <t>Gemeente</t>
  </si>
  <si>
    <t>SPAARGELD OF INVESTERINGEN</t>
  </si>
  <si>
    <t>Pensioengeld</t>
  </si>
  <si>
    <t>Investeringsgeld</t>
  </si>
  <si>
    <t>GESCHENKEN EN DONATIES</t>
  </si>
  <si>
    <t>Liefdadigheid 1</t>
  </si>
  <si>
    <t>Liefdadigheid 2</t>
  </si>
  <si>
    <t>Liefdadigheid 3</t>
  </si>
  <si>
    <t>JURIDISCH</t>
  </si>
  <si>
    <t>Advocaat</t>
  </si>
  <si>
    <t>Alimentatie</t>
  </si>
  <si>
    <t>Betalingen voor retentierechten of gerechtelijke uitspraken</t>
  </si>
  <si>
    <t>Totale geraamde kosten</t>
  </si>
  <si>
    <t>Totale werkelijke kosten</t>
  </si>
  <si>
    <t>Totaal verschil</t>
  </si>
  <si>
    <t>Zwembad</t>
  </si>
  <si>
    <t>BAJ Beton(palen)-plaaten</t>
  </si>
  <si>
    <t>Buiten Werken</t>
  </si>
  <si>
    <t>Binnen werken</t>
  </si>
  <si>
    <t>Budget Lening</t>
  </si>
  <si>
    <t>Totale Lening Huis</t>
  </si>
  <si>
    <t>Tuin Achter</t>
  </si>
  <si>
    <t>Tuin vanvoor</t>
  </si>
  <si>
    <t>Alle verhardingen tuin</t>
  </si>
  <si>
    <t>Verlichting</t>
  </si>
  <si>
    <t>Bewateringsysteem</t>
  </si>
  <si>
    <t>Tuinhuis</t>
  </si>
  <si>
    <t>Vijver</t>
  </si>
  <si>
    <t>Badkamer</t>
  </si>
  <si>
    <t>Behang</t>
  </si>
  <si>
    <t>Dressoir/-inbouwkast</t>
  </si>
  <si>
    <t xml:space="preserve">Overzicht Lening </t>
  </si>
  <si>
    <t>Totale 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</si>
</sst>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&quot;€&quot;\ #,##0.00;[Red]&quot;€&quot;\ \-#,##0.00"/>
    <numFmt numFmtId="165" formatCode="_(* #,##0_);_(* \(#,##0\);_(* &quot;-&quot;_);_(@_)"/>
    <numFmt numFmtId="166" formatCode="_(* #,##0.00_);_(* \(#,##0.00\);_(* &quot;-&quot;??_);_(@_)"/>
    <numFmt numFmtId="167" formatCode="[&lt;=9999999]###\-####;\(###\)\ ###\-####"/>
    <numFmt numFmtId="168" formatCode="_-&quot;kr&quot;\ * #,##0.00_-;\-&quot;kr&quot;\ * #,##0.00_-;_-&quot;kr&quot;\ * &quot;-&quot;??_-;_-@_-"/>
    <numFmt numFmtId="169" formatCode="_-&quot;kr&quot;\ * #,##0_-;\-&quot;kr&quot;\ * #,##0_-;_-&quot;kr&quot;\ * &quot;-&quot;_-;_-@_-"/>
    <numFmt numFmtId="170" formatCode="&quot;kr&quot;#,##0.00;[Red]&quot;kr&quot;#,##0.00"/>
    <numFmt numFmtId="171" formatCode="&quot;€&quot;\ #,##0.00"/>
  </numFmts>
  <fonts count="33">
    <font>
      <sz val="10"/>
      <color theme="1" tint="0.24994659260841701"/>
      <name val="Lucida Sans"/>
      <family val="2"/>
      <scheme val="minor"/>
    </font>
    <font>
      <sz val="11"/>
      <color theme="1"/>
      <name val="Lucida Sans"/>
      <family val="2"/>
      <scheme val="minor"/>
    </font>
    <font>
      <sz val="11"/>
      <color theme="1"/>
      <name val="Lucida Sans"/>
      <family val="2"/>
      <scheme val="minor"/>
    </font>
    <font>
      <sz val="10"/>
      <color theme="1" tint="0.24994659260841701"/>
      <name val="Rockwell"/>
      <family val="2"/>
      <scheme val="major"/>
    </font>
    <font>
      <b/>
      <sz val="10"/>
      <color theme="1" tint="0.24994659260841701"/>
      <name val="Rockwell"/>
      <family val="2"/>
      <scheme val="major"/>
    </font>
    <font>
      <sz val="22"/>
      <color theme="3" tint="0.24994659260841701"/>
      <name val="Rockwell"/>
      <family val="2"/>
      <scheme val="major"/>
    </font>
    <font>
      <sz val="11"/>
      <color theme="0"/>
      <name val="Lucida Sans"/>
      <family val="2"/>
      <scheme val="minor"/>
    </font>
    <font>
      <sz val="11"/>
      <color theme="1" tint="0.24994659260841701"/>
      <name val="Lucida Sans"/>
      <family val="2"/>
      <scheme val="minor"/>
    </font>
    <font>
      <b/>
      <sz val="11"/>
      <color theme="1" tint="0.24994659260841701"/>
      <name val="Lucida Sans"/>
      <family val="2"/>
      <scheme val="minor"/>
    </font>
    <font>
      <sz val="16"/>
      <color theme="5" tint="-0.499984740745262"/>
      <name val="Rockwell"/>
      <family val="1"/>
      <scheme val="major"/>
    </font>
    <font>
      <sz val="12"/>
      <name val="Lucida Sans"/>
      <family val="2"/>
      <charset val="238"/>
      <scheme val="minor"/>
    </font>
    <font>
      <sz val="11"/>
      <color theme="4" tint="-0.499984740745262"/>
      <name val="Lucida Sans"/>
      <family val="2"/>
      <scheme val="minor"/>
    </font>
    <font>
      <sz val="14"/>
      <color theme="0"/>
      <name val="Rockwell"/>
      <family val="1"/>
      <scheme val="major"/>
    </font>
    <font>
      <b/>
      <sz val="12"/>
      <name val="Lucida Sans"/>
      <family val="2"/>
      <charset val="238"/>
      <scheme val="minor"/>
    </font>
    <font>
      <sz val="36"/>
      <color theme="5" tint="-0.499984740745262"/>
      <name val="Rockwell"/>
      <family val="2"/>
      <scheme val="major"/>
    </font>
    <font>
      <sz val="12"/>
      <color theme="1" tint="0.24994659260841701"/>
      <name val="Lucida Sans"/>
      <family val="2"/>
      <scheme val="minor"/>
    </font>
    <font>
      <sz val="12"/>
      <color theme="1" tint="0.24994659260841701"/>
      <name val="Rockwell"/>
      <family val="1"/>
      <scheme val="major"/>
    </font>
    <font>
      <b/>
      <sz val="12"/>
      <color theme="1" tint="0.24994659260841701"/>
      <name val="Lucida Sans"/>
      <family val="2"/>
      <charset val="238"/>
      <scheme val="minor"/>
    </font>
    <font>
      <sz val="10"/>
      <color theme="1" tint="0.24994659260841701"/>
      <name val="Lucida Sans"/>
      <family val="2"/>
      <scheme val="minor"/>
    </font>
    <font>
      <sz val="18"/>
      <color theme="3"/>
      <name val="Rockwell"/>
      <family val="2"/>
      <scheme val="major"/>
    </font>
    <font>
      <b/>
      <sz val="11"/>
      <color theme="3"/>
      <name val="Lucida Sans"/>
      <family val="2"/>
      <scheme val="minor"/>
    </font>
    <font>
      <sz val="11"/>
      <color rgb="FF006100"/>
      <name val="Lucida Sans"/>
      <family val="2"/>
      <scheme val="minor"/>
    </font>
    <font>
      <sz val="11"/>
      <color rgb="FF9C0006"/>
      <name val="Lucida Sans"/>
      <family val="2"/>
      <scheme val="minor"/>
    </font>
    <font>
      <sz val="11"/>
      <color rgb="FF9C5700"/>
      <name val="Lucida Sans"/>
      <family val="2"/>
      <scheme val="minor"/>
    </font>
    <font>
      <sz val="11"/>
      <color rgb="FF3F3F76"/>
      <name val="Lucida Sans"/>
      <family val="2"/>
      <scheme val="minor"/>
    </font>
    <font>
      <b/>
      <sz val="11"/>
      <color rgb="FF3F3F3F"/>
      <name val="Lucida Sans"/>
      <family val="2"/>
      <scheme val="minor"/>
    </font>
    <font>
      <b/>
      <sz val="11"/>
      <color rgb="FFFA7D00"/>
      <name val="Lucida Sans"/>
      <family val="2"/>
      <scheme val="minor"/>
    </font>
    <font>
      <sz val="11"/>
      <color rgb="FFFA7D00"/>
      <name val="Lucida Sans"/>
      <family val="2"/>
      <scheme val="minor"/>
    </font>
    <font>
      <b/>
      <sz val="11"/>
      <color theme="0"/>
      <name val="Lucida Sans"/>
      <family val="2"/>
      <scheme val="minor"/>
    </font>
    <font>
      <sz val="11"/>
      <color rgb="FFFF0000"/>
      <name val="Lucida Sans"/>
      <family val="2"/>
      <scheme val="minor"/>
    </font>
    <font>
      <i/>
      <sz val="11"/>
      <color rgb="FF7F7F7F"/>
      <name val="Lucida Sans"/>
      <family val="2"/>
      <scheme val="minor"/>
    </font>
    <font>
      <b/>
      <sz val="11"/>
      <color theme="1"/>
      <name val="Lucida Sans"/>
      <family val="2"/>
      <scheme val="minor"/>
    </font>
    <font>
      <sz val="12"/>
      <color theme="1"/>
      <name val="Lucida Sans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0" borderId="1" applyNumberFormat="0" applyFill="0" applyAlignment="0" applyProtection="0"/>
    <xf numFmtId="0" fontId="3" fillId="0" borderId="2" applyNumberFormat="0" applyFill="0" applyBorder="0" applyAlignment="0" applyProtection="0"/>
    <xf numFmtId="0" fontId="4" fillId="0" borderId="3" applyNumberFormat="0" applyFill="0" applyBorder="0" applyAlignment="0" applyProtection="0"/>
    <xf numFmtId="167" fontId="11" fillId="0" borderId="0" applyFont="0" applyFill="0" applyBorder="0" applyAlignment="0" applyProtection="0"/>
    <xf numFmtId="14" fontId="1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8" applyNumberFormat="0" applyAlignment="0" applyProtection="0"/>
    <xf numFmtId="0" fontId="25" fillId="12" borderId="9" applyNumberFormat="0" applyAlignment="0" applyProtection="0"/>
    <xf numFmtId="0" fontId="26" fillId="12" borderId="8" applyNumberFormat="0" applyAlignment="0" applyProtection="0"/>
    <xf numFmtId="0" fontId="27" fillId="0" borderId="10" applyNumberFormat="0" applyFill="0" applyAlignment="0" applyProtection="0"/>
    <xf numFmtId="0" fontId="28" fillId="13" borderId="11" applyNumberFormat="0" applyAlignment="0" applyProtection="0"/>
    <xf numFmtId="0" fontId="29" fillId="0" borderId="0" applyNumberFormat="0" applyFill="0" applyBorder="0" applyAlignment="0" applyProtection="0"/>
    <xf numFmtId="0" fontId="18" fillId="14" borderId="12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3" borderId="0" xfId="2" applyFont="1" applyFill="1" applyBorder="1" applyAlignment="1">
      <alignment horizontal="center" vertical="center"/>
    </xf>
    <xf numFmtId="0" fontId="3" fillId="0" borderId="0" xfId="2" applyBorder="1" applyAlignment="1">
      <alignment vertical="center" wrapText="1"/>
    </xf>
    <xf numFmtId="0" fontId="3" fillId="0" borderId="0" xfId="2" applyBorder="1" applyAlignment="1">
      <alignment vertical="center"/>
    </xf>
    <xf numFmtId="0" fontId="3" fillId="0" borderId="0" xfId="2" applyBorder="1" applyAlignment="1">
      <alignment horizontal="left" vertical="center"/>
    </xf>
    <xf numFmtId="0" fontId="10" fillId="2" borderId="4" xfId="2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3" borderId="0" xfId="0" applyFont="1" applyFill="1"/>
    <xf numFmtId="0" fontId="5" fillId="3" borderId="0" xfId="1" applyFill="1" applyBorder="1"/>
    <xf numFmtId="0" fontId="14" fillId="3" borderId="0" xfId="1" applyFont="1" applyFill="1" applyBorder="1" applyAlignment="1">
      <alignment vertical="center"/>
    </xf>
    <xf numFmtId="0" fontId="15" fillId="0" borderId="0" xfId="0" applyFont="1"/>
    <xf numFmtId="0" fontId="17" fillId="0" borderId="0" xfId="0" applyFont="1" applyAlignment="1">
      <alignment vertical="center"/>
    </xf>
    <xf numFmtId="0" fontId="8" fillId="0" borderId="0" xfId="0" applyFont="1" applyAlignment="1">
      <alignment wrapText="1"/>
    </xf>
    <xf numFmtId="170" fontId="4" fillId="0" borderId="0" xfId="0" applyNumberFormat="1" applyFont="1" applyAlignment="1">
      <alignment vertical="center"/>
    </xf>
    <xf numFmtId="164" fontId="10" fillId="2" borderId="6" xfId="0" applyNumberFormat="1" applyFont="1" applyFill="1" applyBorder="1" applyAlignment="1">
      <alignment vertical="center"/>
    </xf>
    <xf numFmtId="164" fontId="13" fillId="5" borderId="6" xfId="0" applyNumberFormat="1" applyFont="1" applyFill="1" applyBorder="1" applyAlignment="1">
      <alignment vertical="center"/>
    </xf>
    <xf numFmtId="171" fontId="15" fillId="0" borderId="0" xfId="0" applyNumberFormat="1" applyFont="1" applyAlignment="1">
      <alignment vertical="center"/>
    </xf>
    <xf numFmtId="0" fontId="32" fillId="0" borderId="0" xfId="0" applyFont="1"/>
    <xf numFmtId="0" fontId="32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0" fillId="6" borderId="6" xfId="2" applyFont="1" applyFill="1" applyBorder="1" applyAlignment="1">
      <alignment horizontal="left" vertical="center" wrapText="1" indent="1"/>
    </xf>
    <xf numFmtId="0" fontId="12" fillId="4" borderId="4" xfId="3" applyFont="1" applyFill="1" applyBorder="1" applyAlignment="1">
      <alignment vertical="center"/>
    </xf>
    <xf numFmtId="0" fontId="12" fillId="4" borderId="7" xfId="3" applyFont="1" applyFill="1" applyBorder="1" applyAlignment="1">
      <alignment vertical="center"/>
    </xf>
    <xf numFmtId="0" fontId="12" fillId="4" borderId="5" xfId="3" applyFont="1" applyFill="1" applyBorder="1" applyAlignment="1">
      <alignment vertical="center"/>
    </xf>
    <xf numFmtId="164" fontId="13" fillId="7" borderId="6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center"/>
    </xf>
  </cellXfs>
  <cellStyles count="49">
    <cellStyle name="20% - Accent1" xfId="26" builtinId="30" customBuiltin="1"/>
    <cellStyle name="20% - Accent2" xfId="30" builtinId="34" customBuiltin="1"/>
    <cellStyle name="20% - Accent3" xfId="34" builtinId="38" customBuiltin="1"/>
    <cellStyle name="20% - Accent4" xfId="38" builtinId="42" customBuiltin="1"/>
    <cellStyle name="20% - Accent5" xfId="42" builtinId="46" customBuiltin="1"/>
    <cellStyle name="20% - Accent6" xfId="46" builtinId="50" customBuiltin="1"/>
    <cellStyle name="40% - Accent1" xfId="27" builtinId="31" customBuiltin="1"/>
    <cellStyle name="40% - Accent2" xfId="31" builtinId="35" customBuiltin="1"/>
    <cellStyle name="40% - Accent3" xfId="35" builtinId="39" customBuiltin="1"/>
    <cellStyle name="40% - Accent4" xfId="39" builtinId="43" customBuiltin="1"/>
    <cellStyle name="40% - Accent5" xfId="43" builtinId="47" customBuiltin="1"/>
    <cellStyle name="40% - Accent6" xfId="47" builtinId="51" customBuiltin="1"/>
    <cellStyle name="60% - Accent1" xfId="28" builtinId="32" customBuiltin="1"/>
    <cellStyle name="60% - Accent2" xfId="32" builtinId="36" customBuiltin="1"/>
    <cellStyle name="60% - Accent3" xfId="36" builtinId="40" customBuiltin="1"/>
    <cellStyle name="60% - Accent4" xfId="40" builtinId="44" customBuiltin="1"/>
    <cellStyle name="60% - Accent5" xfId="44" builtinId="48" customBuiltin="1"/>
    <cellStyle name="60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Berekening" xfId="18" builtinId="22" customBuiltin="1"/>
    <cellStyle name="Controlecel" xfId="20" builtinId="23" customBuiltin="1"/>
    <cellStyle name="Datum" xfId="5" xr:uid="{00000000-0005-0000-0000-00001A000000}"/>
    <cellStyle name="Gekoppelde cel" xfId="19" builtinId="24" customBuiltin="1"/>
    <cellStyle name="Goed" xfId="13" builtinId="26" customBuiltin="1"/>
    <cellStyle name="Invoer" xfId="16" builtinId="20" customBuiltin="1"/>
    <cellStyle name="Komma" xfId="6" builtinId="3" customBuiltin="1"/>
    <cellStyle name="Komma [0]" xfId="7" builtinId="6" customBuiltin="1"/>
    <cellStyle name="Kop 1" xfId="1" builtinId="16" customBuiltin="1"/>
    <cellStyle name="Kop 2" xfId="2" builtinId="17" customBuiltin="1"/>
    <cellStyle name="Kop 3" xfId="3" builtinId="18" customBuiltin="1"/>
    <cellStyle name="Kop 4" xfId="12" builtinId="19" customBuiltin="1"/>
    <cellStyle name="Neutraal" xfId="15" builtinId="28" customBuiltin="1"/>
    <cellStyle name="Notitie" xfId="22" builtinId="10" customBuiltin="1"/>
    <cellStyle name="Ongeldig" xfId="14" builtinId="27" customBuiltin="1"/>
    <cellStyle name="Procent" xfId="10" builtinId="5" customBuiltin="1"/>
    <cellStyle name="Standaard" xfId="0" builtinId="0" customBuiltin="1"/>
    <cellStyle name="Telefoon" xfId="4" xr:uid="{00000000-0005-0000-0000-000029000000}"/>
    <cellStyle name="Titel" xfId="11" builtinId="15" customBuiltin="1"/>
    <cellStyle name="Totaal" xfId="24" builtinId="25" customBuiltin="1"/>
    <cellStyle name="Uitvoer" xfId="17" builtinId="21" customBuiltin="1"/>
    <cellStyle name="Valuta" xfId="8" builtinId="4" customBuiltin="1"/>
    <cellStyle name="Valuta [0]" xfId="9" builtinId="7" customBuiltin="1"/>
    <cellStyle name="Verklarende tekst" xfId="23" builtinId="53" customBuiltin="1"/>
    <cellStyle name="Waarschuwingstekst" xfId="21" builtinId="11" customBuiltin="1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Lucida Sans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2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2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2" formatCode="&quot;kr&quot;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numFmt numFmtId="171" formatCode="&quot;€&quot;\ #,##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  <name val="Lucida Sans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</font>
    </dxf>
    <dxf>
      <font>
        <strike val="0"/>
        <outline val="0"/>
        <shadow val="0"/>
        <u val="none"/>
        <vertAlign val="baseline"/>
        <sz val="12"/>
        <color theme="1" tint="0.24994659260841701"/>
        <name val="Rockwell"/>
        <family val="1"/>
        <scheme val="major"/>
      </font>
      <alignment horizontal="general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Light9" defaultPivotStyle="PivotStyleLight16">
    <tableStyle name="Adresboek" pivot="0" count="5" xr9:uid="{00000000-0011-0000-FFFF-FFFF00000000}">
      <tableStyleElement type="wholeTable" dxfId="143"/>
      <tableStyleElement type="headerRow" dxfId="142"/>
      <tableStyleElement type="totalRow" dxfId="141"/>
      <tableStyleElement type="firstRowStripe" dxfId="140"/>
      <tableStyleElement type="secondRowStripe" dxfId="139"/>
    </tableStyle>
    <tableStyle name="Persoonlijk maandbudget" pivot="0" count="7" xr9:uid="{00000000-0011-0000-FFFF-FFFF01000000}">
      <tableStyleElement type="wholeTable" dxfId="138"/>
      <tableStyleElement type="headerRow" dxfId="137"/>
      <tableStyleElement type="totalRow" dxfId="136"/>
      <tableStyleElement type="firstColumn" dxfId="135"/>
      <tableStyleElement type="lastColumn" dxfId="134"/>
      <tableStyleElement type="firstRowStripe" dxfId="133"/>
      <tableStyleElement type="firstColumnStripe" dxfId="1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F43-4BE2-ACEC-7414255C1F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F43-4BE2-ACEC-7414255C1F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F43-4BE2-ACEC-7414255C1F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F43-4BE2-ACEC-7414255C1FF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F43-4BE2-ACEC-7414255C1FF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F43-4BE2-ACEC-7414255C1FF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F43-4BE2-ACEC-7414255C1FF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F43-4BE2-ACEC-7414255C1FF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F43-4BE2-ACEC-7414255C1FF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F43-4BE2-ACEC-7414255C1FF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F43-4BE2-ACEC-7414255C1FF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F43-4BE2-ACEC-7414255C1FF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F43-4BE2-ACEC-7414255C1FF6}"/>
              </c:ext>
            </c:extLst>
          </c:dPt>
          <c:cat>
            <c:strRef>
              <c:f>Blad1!$A$1:$A$13</c:f>
              <c:strCache>
                <c:ptCount val="13"/>
                <c:pt idx="1">
                  <c:v>Buiten Werken</c:v>
                </c:pt>
                <c:pt idx="2">
                  <c:v>Binnen werken</c:v>
                </c:pt>
                <c:pt idx="3">
                  <c:v>VERZEKERING</c:v>
                </c:pt>
                <c:pt idx="4">
                  <c:v>ETEN EN DRINKEN</c:v>
                </c:pt>
                <c:pt idx="5">
                  <c:v>HUISDIEREN</c:v>
                </c:pt>
                <c:pt idx="6">
                  <c:v>PERSOONLIJKE VERZORGING</c:v>
                </c:pt>
                <c:pt idx="7">
                  <c:v>AMUSEMENT</c:v>
                </c:pt>
                <c:pt idx="8">
                  <c:v>LENINGEN</c:v>
                </c:pt>
                <c:pt idx="9">
                  <c:v>BELASTINGEN</c:v>
                </c:pt>
                <c:pt idx="10">
                  <c:v>SPAARGELD OF INVESTERINGEN</c:v>
                </c:pt>
                <c:pt idx="11">
                  <c:v>GESCHENKEN EN DONATIES</c:v>
                </c:pt>
                <c:pt idx="12">
                  <c:v>JURIDISCH</c:v>
                </c:pt>
              </c:strCache>
            </c:strRef>
          </c:cat>
          <c:val>
            <c:numRef>
              <c:f>Blad1!$B$1:$B$13</c:f>
              <c:numCache>
                <c:formatCode>General</c:formatCode>
                <c:ptCount val="13"/>
                <c:pt idx="1">
                  <c:v>-25000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3E-4038-AFB4-BE723E75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398471</xdr:colOff>
      <xdr:row>1</xdr:row>
      <xdr:rowOff>4081</xdr:rowOff>
    </xdr:from>
    <xdr:to>
      <xdr:col>1</xdr:col>
      <xdr:colOff>1285874</xdr:colOff>
      <xdr:row>1</xdr:row>
      <xdr:rowOff>885825</xdr:rowOff>
    </xdr:to>
    <xdr:pic>
      <xdr:nvPicPr>
        <xdr:cNvPr id="2" name="Afbeelding 1" descr="Decoratief element">
          <a:extLst>
            <a:ext uri="{FF2B5EF4-FFF2-40B4-BE49-F238E27FC236}">
              <a16:creationId xmlns:a16="http://schemas.microsoft.com/office/drawing/2014/main" id="{4766C989-0398-4EF2-AE72-0FCA1C9E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496" y="185056"/>
          <a:ext cx="887403" cy="881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1085851</xdr:colOff>
      <xdr:row>0</xdr:row>
      <xdr:rowOff>163949</xdr:rowOff>
    </xdr:from>
    <xdr:to>
      <xdr:col>9</xdr:col>
      <xdr:colOff>628651</xdr:colOff>
      <xdr:row>2</xdr:row>
      <xdr:rowOff>8439</xdr:rowOff>
    </xdr:to>
    <xdr:pic>
      <xdr:nvPicPr>
        <xdr:cNvPr id="4" name="Afbeelding 3" descr="decoratief element">
          <a:extLst>
            <a:ext uri="{FF2B5EF4-FFF2-40B4-BE49-F238E27FC236}">
              <a16:creationId xmlns:a16="http://schemas.microsoft.com/office/drawing/2014/main" id="{D7D77AB2-202D-4503-A5FD-DE777DDE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54401" y="163949"/>
          <a:ext cx="1114424" cy="943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280986</xdr:colOff>
      <xdr:row>6</xdr:row>
      <xdr:rowOff>38099</xdr:rowOff>
    </xdr:from>
    <xdr:to>
      <xdr:col>19</xdr:col>
      <xdr:colOff>533399</xdr:colOff>
      <xdr:row>31</xdr:row>
      <xdr:rowOff>152399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A24C882-6E7C-41B1-914D-AC2D219F9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uisvesting" displayName="Huisvesting" ref="B14:E25" totalsRowCount="1" headerRowDxfId="131" dataDxfId="130" totalsRowDxfId="129">
  <autoFilter ref="B14:E24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Buiten Werken" totalsRowLabel="Subtotaal" dataDxfId="128" totalsRowDxfId="23"/>
    <tableColumn id="2" xr3:uid="{00000000-0010-0000-0000-000002000000}" name="Geraamde kosten" dataDxfId="127" totalsRowDxfId="22"/>
    <tableColumn id="3" xr3:uid="{00000000-0010-0000-0000-000003000000}" name="Werkelijke kosten" dataDxfId="126" totalsRowDxfId="21"/>
    <tableColumn id="4" xr3:uid="{00000000-0010-0000-0000-000004000000}" name="Verschil" totalsRowFunction="sum" dataDxfId="125" totalsRowDxfId="20">
      <calculatedColumnFormula>Huisvesting[[#This Row],[Geraamde kosten]]-Huisvesting[[#This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huisvestingskosten in. Verschil wordt automatisch berekend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Huisdieren" displayName="Huisdieren" ref="B50:E56" totalsRowCount="1" headerRowDxfId="64" dataDxfId="63" totalsRowDxfId="62">
  <autoFilter ref="B50:E55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HUISDIEREN" totalsRowLabel="Subtotaal" dataDxfId="61" totalsRowDxfId="7"/>
    <tableColumn id="2" xr3:uid="{00000000-0010-0000-0900-000002000000}" name="Geraamde kosten" dataDxfId="60" totalsRowDxfId="6"/>
    <tableColumn id="3" xr3:uid="{00000000-0010-0000-0900-000003000000}" name="Werkelijke kosten" dataDxfId="59" totalsRowDxfId="5"/>
    <tableColumn id="4" xr3:uid="{00000000-0010-0000-0900-000004000000}" name="Verschil" totalsRowFunction="sum" dataDxfId="58" totalsRowDxfId="4">
      <calculatedColumnFormula>Huisdieren[[#This Row],[Geraamde kosten]]-Huisdieren[[#This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huisdierkosten in. Verschil wordt automatisch berekend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Juridisch" displayName="Juridisch" ref="G54:J59" totalsRowCount="1" headerRowDxfId="57" dataDxfId="56" totalsRowDxfId="55">
  <autoFilter ref="G54:J58" xr:uid="{00000000-0009-0000-0100-00000B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A00-000001000000}" name="JURIDISCH" totalsRowLabel="Subtotaal" dataDxfId="54" totalsRowDxfId="43"/>
    <tableColumn id="2" xr3:uid="{00000000-0010-0000-0A00-000002000000}" name="Geraamde kosten" dataDxfId="53" totalsRowDxfId="42"/>
    <tableColumn id="3" xr3:uid="{00000000-0010-0000-0A00-000003000000}" name="Werkelijke kosten" dataDxfId="52" totalsRowDxfId="41"/>
    <tableColumn id="4" xr3:uid="{00000000-0010-0000-0A00-000004000000}" name="Verschil" totalsRowFunction="sum" dataDxfId="51" totalsRowDxfId="40">
      <calculatedColumnFormula>Juridisch[[#This Row],[Geraamde kosten]]-Juridisch[[#This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juridische kosten in. Verschil wordt automatisch berekend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PersoonlijkeVerzorging" displayName="PersoonlijkeVerzorging" ref="B58:E66" totalsRowCount="1" headerRowDxfId="50" dataDxfId="49" totalsRowDxfId="48">
  <autoFilter ref="B58:E65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B00-000001000000}" name="PERSOONLIJKE VERZORGING" totalsRowLabel="Subtotaal" dataDxfId="47" totalsRowDxfId="3"/>
    <tableColumn id="2" xr3:uid="{00000000-0010-0000-0B00-000002000000}" name="Geraamde kosten" dataDxfId="46" totalsRowDxfId="2"/>
    <tableColumn id="3" xr3:uid="{00000000-0010-0000-0B00-000003000000}" name="Werkelijke kosten" dataDxfId="45" totalsRowDxfId="1"/>
    <tableColumn id="4" xr3:uid="{00000000-0010-0000-0B00-000004000000}" name="Verschil" totalsRowFunction="sum" dataDxfId="44" totalsRowDxfId="0">
      <calculatedColumnFormula>PersoonlijkeVerzorging[[#This Row],[Geraamde kosten]]-PersoonlijkeVerzorging[[#This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persoonlijke verzorging in. Verschil wordt automatisch bereken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musement" displayName="Amusement" ref="G14:J24" totalsRowCount="1" headerRowDxfId="124" dataDxfId="123" totalsRowDxfId="122">
  <autoFilter ref="G14:J23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AMUSEMENT" totalsRowLabel="Subtotaal" dataDxfId="121" totalsRowDxfId="27"/>
    <tableColumn id="2" xr3:uid="{00000000-0010-0000-0100-000002000000}" name="Geraamde kosten" dataDxfId="120" totalsRowDxfId="26"/>
    <tableColumn id="3" xr3:uid="{00000000-0010-0000-0100-000003000000}" name="Werkelijke kosten" dataDxfId="119" totalsRowDxfId="25"/>
    <tableColumn id="4" xr3:uid="{00000000-0010-0000-0100-000004000000}" name="Verschil" totalsRowFunction="sum" dataDxfId="118" totalsRowDxfId="24">
      <calculatedColumnFormula>Amusement[[#This Row],[Geraamde kosten]]-Amusement[[#This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amusementskosten in. Verschil wordt automatisch bereken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eningen" displayName="Leningen" ref="G26:J33" totalsRowCount="1" headerRowDxfId="117" dataDxfId="116" totalsRowDxfId="115">
  <autoFilter ref="G26:J32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LENINGEN" totalsRowLabel="Subtotaal" dataDxfId="114" totalsRowDxfId="113"/>
    <tableColumn id="2" xr3:uid="{00000000-0010-0000-0200-000002000000}" name="Geraamde kosten" dataDxfId="112" totalsRowDxfId="111"/>
    <tableColumn id="3" xr3:uid="{00000000-0010-0000-0200-000003000000}" name="Werkelijke kosten" dataDxfId="110" totalsRowDxfId="109"/>
    <tableColumn id="4" xr3:uid="{00000000-0010-0000-0200-000004000000}" name="Verschil" totalsRowFunction="sum" dataDxfId="108" totalsRowDxfId="107">
      <calculatedColumnFormula>Leningen[[#This Row],[Geraamde kosten]]-Leningen[[#This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leningskosten in. Verschil wordt automatisch bereken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Vervoer" displayName="Vervoer" ref="B27:E35" totalsRowCount="1" headerRowDxfId="106" dataDxfId="105" totalsRowDxfId="104">
  <autoFilter ref="B27:E34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Binnen werken" totalsRowLabel="Subtotaal" dataDxfId="103" totalsRowDxfId="15"/>
    <tableColumn id="2" xr3:uid="{00000000-0010-0000-0300-000002000000}" name="Geraamde kosten" dataDxfId="102" totalsRowDxfId="14"/>
    <tableColumn id="3" xr3:uid="{00000000-0010-0000-0300-000003000000}" name="Werkelijke kosten" dataDxfId="101" totalsRowDxfId="13"/>
    <tableColumn id="4" xr3:uid="{00000000-0010-0000-0300-000004000000}" name="Verschil" totalsRowFunction="sum" dataDxfId="100" totalsRowDxfId="12">
      <calculatedColumnFormula>Vervoer[[#This Row],[Geraamde kosten]]-Vervoer[[#This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vervoerskosten in. Verschil wordt automatisch bereken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Verzekering" displayName="Verzekering" ref="B37:E42" totalsRowCount="1" headerRowDxfId="99" dataDxfId="98" totalsRowDxfId="97">
  <autoFilter ref="B37:E41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VERZEKERING" totalsRowLabel="Subtotaal" dataDxfId="96" totalsRowDxfId="19"/>
    <tableColumn id="2" xr3:uid="{00000000-0010-0000-0400-000002000000}" name="Geraamde kosten" dataDxfId="95" totalsRowDxfId="18"/>
    <tableColumn id="3" xr3:uid="{00000000-0010-0000-0400-000003000000}" name="Werkelijke kosten" dataDxfId="94" totalsRowDxfId="17"/>
    <tableColumn id="4" xr3:uid="{00000000-0010-0000-0400-000004000000}" name="Verschil" totalsRowFunction="sum" dataDxfId="93" totalsRowDxfId="16">
      <calculatedColumnFormula>Verzekering[[#This Row],[Geraamde kosten]]-Verzekering[[#This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verzekeringskosten in. Verschil wordt automatisch bereken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Belastingen" displayName="Belastingen" ref="G35:J40" totalsRowCount="1" headerRowDxfId="92" dataDxfId="91" totalsRowDxfId="90">
  <autoFilter ref="G35:J39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500-000001000000}" name="BELASTINGEN" totalsRowLabel="Subtotaal" dataDxfId="89" totalsRowDxfId="31"/>
    <tableColumn id="2" xr3:uid="{00000000-0010-0000-0500-000002000000}" name="Geraamde kosten" dataDxfId="88" totalsRowDxfId="30"/>
    <tableColumn id="3" xr3:uid="{00000000-0010-0000-0500-000003000000}" name="Werkelijke kosten" dataDxfId="87" totalsRowDxfId="29"/>
    <tableColumn id="4" xr3:uid="{00000000-0010-0000-0500-000004000000}" name="Verschil" totalsRowFunction="sum" dataDxfId="86" totalsRowDxfId="28">
      <calculatedColumnFormula>Belastingen[[#This Row],[Geraamde kosten]]-Belastingen[[#This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belastingskosten in. Verschil wordt automatisch bereken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paargeld" displayName="Spaargeld" ref="G42:J46" totalsRowCount="1" headerRowDxfId="85" dataDxfId="84" totalsRowDxfId="83">
  <autoFilter ref="G42:J45" xr:uid="{00000000-0009-0000-0100-00000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600-000001000000}" name="SPAARGELD OF INVESTERINGEN" totalsRowLabel="Subtotaal" dataDxfId="82" totalsRowDxfId="35"/>
    <tableColumn id="2" xr3:uid="{00000000-0010-0000-0600-000002000000}" name="Geraamde kosten" dataDxfId="81" totalsRowDxfId="34"/>
    <tableColumn id="3" xr3:uid="{00000000-0010-0000-0600-000003000000}" name="Werkelijke kosten" dataDxfId="80" totalsRowDxfId="33"/>
    <tableColumn id="4" xr3:uid="{00000000-0010-0000-0600-000004000000}" name="Verschil" totalsRowFunction="sum" dataDxfId="79" totalsRowDxfId="32">
      <calculatedColumnFormula>Spaargeld[[#This Row],[Geraamde kosten]]-Spaargeld[[#This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spaargeld of investeringen in. Verschil wordt automatisch berekend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Eten" displayName="Eten" ref="B44:E48" totalsRowCount="1" headerRowDxfId="78" dataDxfId="77" totalsRowDxfId="76">
  <autoFilter ref="B44:E47" xr:uid="{00000000-0009-0000-0100-00000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700-000001000000}" name="ETEN EN DRINKEN" totalsRowLabel="Subtotaal" dataDxfId="75" totalsRowDxfId="11"/>
    <tableColumn id="2" xr3:uid="{00000000-0010-0000-0700-000002000000}" name="Geraamde kosten" dataDxfId="74" totalsRowDxfId="10"/>
    <tableColumn id="3" xr3:uid="{00000000-0010-0000-0700-000003000000}" name="Werkelijke kosten" dataDxfId="73" totalsRowDxfId="9"/>
    <tableColumn id="4" xr3:uid="{00000000-0010-0000-0700-000004000000}" name="Verschil" totalsRowFunction="sum" dataDxfId="72" totalsRowDxfId="8">
      <calculatedColumnFormula>Eten[[#This Row],[Geraamde kosten]]-Eten[[#This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eten en drinken in. Verschil wordt automatisch berekend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Geschenken" displayName="Geschenken" ref="G48:J52" totalsRowCount="1" headerRowDxfId="71" dataDxfId="70" totalsRowDxfId="69">
  <autoFilter ref="G48:J51" xr:uid="{00000000-0009-0000-0100-00000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800-000001000000}" name="GESCHENKEN EN DONATIES" totalsRowLabel="Subtotaal" dataDxfId="68" totalsRowDxfId="39"/>
    <tableColumn id="2" xr3:uid="{00000000-0010-0000-0800-000002000000}" name="Geraamde kosten" dataDxfId="67" totalsRowDxfId="38"/>
    <tableColumn id="3" xr3:uid="{00000000-0010-0000-0800-000003000000}" name="Werkelijke kosten" dataDxfId="66" totalsRowDxfId="37"/>
    <tableColumn id="4" xr3:uid="{00000000-0010-0000-0800-000004000000}" name="Verschil" totalsRowFunction="sum" dataDxfId="65" totalsRowDxfId="36">
      <calculatedColumnFormula>Geschenken[[#This Row],[Geraamde kosten]]-Geschenken[[#This Row],[Werkelijke kosten]]</calculatedColumnFormula>
    </tableColumn>
  </tableColumns>
  <tableStyleInfo name="Adresboek" showFirstColumn="1" showLastColumn="1" showRowStripes="1" showColumnStripes="0"/>
  <extLst>
    <ext xmlns:x14="http://schemas.microsoft.com/office/spreadsheetml/2009/9/main" uri="{504A1905-F514-4f6f-8877-14C23A59335A}">
      <x14:table altTextSummary="Voer in deze tabel geplande en werkelijke kosten voor geschenken en donaties in. Verschil wordt automatisch berekend"/>
    </ext>
  </extLst>
</table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B7"/>
  <sheetViews>
    <sheetView showGridLines="0" workbookViewId="0"/>
  </sheetViews>
  <sheetFormatPr defaultRowHeight="12.75"/>
  <cols>
    <col min="1" max="1" width="2.375" customWidth="1"/>
    <col min="2" max="2" width="80.625" customWidth="1"/>
    <col min="3" max="3" width="2.625" customWidth="1"/>
  </cols>
  <sheetData>
    <row r="1" spans="2:2" s="4" customFormat="1" ht="30" customHeight="1">
      <c r="B1" s="5" t="s">
        <v>0</v>
      </c>
    </row>
    <row r="2" spans="2:2" ht="48.6" customHeight="1">
      <c r="B2" s="3" t="s">
        <v>1</v>
      </c>
    </row>
    <row r="3" spans="2:2" ht="34.35" customHeight="1">
      <c r="B3" s="3" t="s">
        <v>2</v>
      </c>
    </row>
    <row r="4" spans="2:2" ht="33.75" customHeight="1">
      <c r="B4" s="3" t="s">
        <v>3</v>
      </c>
    </row>
    <row r="5" spans="2:2" ht="34.35" customHeight="1">
      <c r="B5" s="17" t="s">
        <v>4</v>
      </c>
    </row>
    <row r="6" spans="2:2" ht="70.5" customHeight="1">
      <c r="B6" s="3" t="s">
        <v>5</v>
      </c>
    </row>
    <row r="7" spans="2:2" ht="35.25" customHeight="1">
      <c r="B7" s="3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autoPageBreaks="0" fitToPage="1"/>
  </sheetPr>
  <dimension ref="A1:J67"/>
  <sheetViews>
    <sheetView showGridLines="0" topLeftCell="B40" zoomScale="86" zoomScaleNormal="86" workbookViewId="0">
      <selection activeCell="E60" sqref="E59:E60"/>
    </sheetView>
  </sheetViews>
  <sheetFormatPr defaultRowHeight="15"/>
  <cols>
    <col min="1" max="1" width="39.5" style="22" customWidth="1"/>
    <col min="2" max="2" width="58.625" customWidth="1"/>
    <col min="3" max="4" width="20.625" customWidth="1"/>
    <col min="5" max="5" width="16.25" customWidth="1"/>
    <col min="6" max="6" width="2.625" customWidth="1"/>
    <col min="7" max="7" width="58.625" customWidth="1"/>
    <col min="8" max="9" width="20.625" customWidth="1"/>
    <col min="10" max="10" width="15.625" customWidth="1"/>
    <col min="11" max="11" width="2.625" customWidth="1"/>
  </cols>
  <sheetData>
    <row r="1" spans="1:10" s="1" customFormat="1">
      <c r="A1" s="22" t="s">
        <v>7</v>
      </c>
    </row>
    <row r="2" spans="1:10" s="1" customFormat="1" ht="71.25" customHeight="1">
      <c r="A2" s="23" t="s">
        <v>8</v>
      </c>
      <c r="B2" s="12"/>
      <c r="C2" s="14" t="s">
        <v>95</v>
      </c>
      <c r="D2" s="13"/>
      <c r="E2" s="13"/>
      <c r="F2" s="13"/>
      <c r="G2" s="13"/>
      <c r="H2" s="13"/>
      <c r="I2" s="13"/>
      <c r="J2" s="13"/>
    </row>
    <row r="4" spans="1:10" ht="24.95" customHeight="1">
      <c r="A4" s="22" t="s">
        <v>9</v>
      </c>
      <c r="B4" s="26" t="s">
        <v>84</v>
      </c>
      <c r="C4" s="27"/>
      <c r="D4" s="6"/>
      <c r="E4" s="25" t="s">
        <v>46</v>
      </c>
      <c r="F4" s="25"/>
      <c r="G4" s="25"/>
      <c r="H4" s="29">
        <f>C7-J61</f>
        <v>330000</v>
      </c>
    </row>
    <row r="5" spans="1:10" ht="24.95" customHeight="1">
      <c r="B5" s="9" t="s">
        <v>83</v>
      </c>
      <c r="C5" s="19">
        <v>330000</v>
      </c>
      <c r="E5" s="25"/>
      <c r="F5" s="25"/>
      <c r="G5" s="25"/>
      <c r="H5" s="29"/>
      <c r="I5" s="7"/>
    </row>
    <row r="6" spans="1:10" ht="24.95" customHeight="1">
      <c r="B6" s="9" t="s">
        <v>20</v>
      </c>
      <c r="C6" s="19"/>
      <c r="E6" s="25" t="s">
        <v>47</v>
      </c>
      <c r="F6" s="25"/>
      <c r="G6" s="25"/>
      <c r="H6" s="29">
        <f>C12-J63</f>
        <v>-25000</v>
      </c>
      <c r="I6" s="7"/>
    </row>
    <row r="7" spans="1:10" ht="24.95" customHeight="1">
      <c r="A7" s="22" t="s">
        <v>10</v>
      </c>
      <c r="B7" s="9" t="s">
        <v>96</v>
      </c>
      <c r="C7" s="20">
        <f>SUM(C5:C6)</f>
        <v>330000</v>
      </c>
      <c r="E7" s="25"/>
      <c r="F7" s="25"/>
      <c r="G7" s="25"/>
      <c r="H7" s="29"/>
      <c r="I7" s="7"/>
    </row>
    <row r="8" spans="1:10" ht="24.95" customHeight="1">
      <c r="B8" s="2"/>
      <c r="C8" s="2"/>
      <c r="D8" s="2"/>
      <c r="E8" s="25" t="s">
        <v>48</v>
      </c>
      <c r="F8" s="25"/>
      <c r="G8" s="25"/>
      <c r="H8" s="29">
        <f>H6-H4</f>
        <v>-355000</v>
      </c>
      <c r="I8" s="7"/>
    </row>
    <row r="9" spans="1:10" ht="24.95" customHeight="1">
      <c r="A9" s="22" t="s">
        <v>11</v>
      </c>
      <c r="B9" s="26" t="s">
        <v>21</v>
      </c>
      <c r="C9" s="28"/>
      <c r="D9" s="6"/>
      <c r="E9" s="25"/>
      <c r="F9" s="25"/>
      <c r="G9" s="25"/>
      <c r="H9" s="29"/>
      <c r="I9" s="8"/>
    </row>
    <row r="10" spans="1:10" ht="24.95" customHeight="1">
      <c r="B10" s="9" t="s">
        <v>19</v>
      </c>
      <c r="C10" s="19">
        <v>0</v>
      </c>
      <c r="I10" s="7"/>
    </row>
    <row r="11" spans="1:10" ht="24.95" customHeight="1">
      <c r="B11" s="9" t="s">
        <v>20</v>
      </c>
      <c r="C11" s="19">
        <v>0</v>
      </c>
      <c r="E11" s="7"/>
      <c r="H11" s="18"/>
      <c r="I11" s="7"/>
    </row>
    <row r="12" spans="1:10" ht="24.95" customHeight="1">
      <c r="B12" s="9" t="s">
        <v>22</v>
      </c>
      <c r="C12" s="20">
        <f>SUM(C10:C11)</f>
        <v>0</v>
      </c>
    </row>
    <row r="14" spans="1:10" ht="24.95" customHeight="1">
      <c r="A14" s="22" t="s">
        <v>12</v>
      </c>
      <c r="B14" s="11" t="s">
        <v>81</v>
      </c>
      <c r="C14" s="11" t="s">
        <v>44</v>
      </c>
      <c r="D14" s="11" t="s">
        <v>45</v>
      </c>
      <c r="E14" s="11" t="s">
        <v>49</v>
      </c>
      <c r="F14" s="15"/>
      <c r="G14" s="11" t="s">
        <v>50</v>
      </c>
      <c r="H14" s="11" t="s">
        <v>44</v>
      </c>
      <c r="I14" s="11" t="s">
        <v>45</v>
      </c>
      <c r="J14" s="11" t="s">
        <v>49</v>
      </c>
    </row>
    <row r="15" spans="1:10" ht="24.95" customHeight="1">
      <c r="B15" s="10" t="s">
        <v>79</v>
      </c>
      <c r="C15" s="21"/>
      <c r="D15" s="21">
        <v>25000</v>
      </c>
      <c r="E15" s="21">
        <f>Huisvesting[[#This Row],[Geraamde kosten]]-Huisvesting[[#This Row],[Werkelijke kosten]]</f>
        <v>-25000</v>
      </c>
      <c r="F15" s="15"/>
      <c r="G15" s="10" t="s">
        <v>51</v>
      </c>
      <c r="H15" s="21"/>
      <c r="I15" s="21"/>
      <c r="J15" s="21">
        <f>Amusement[[#This Row],[Geraamde kosten]]-Amusement[[#This Row],[Werkelijke kosten]]</f>
        <v>0</v>
      </c>
    </row>
    <row r="16" spans="1:10" ht="24.95" customHeight="1">
      <c r="B16" s="10" t="s">
        <v>80</v>
      </c>
      <c r="C16" s="21">
        <v>0</v>
      </c>
      <c r="D16" s="21">
        <v>0</v>
      </c>
      <c r="E16" s="21">
        <f>Huisvesting[[#This Row],[Geraamde kosten]]-Huisvesting[[#This Row],[Werkelijke kosten]]</f>
        <v>0</v>
      </c>
      <c r="F16" s="15"/>
      <c r="G16" s="10" t="s">
        <v>52</v>
      </c>
      <c r="H16" s="21"/>
      <c r="I16" s="21"/>
      <c r="J16" s="21">
        <f>Amusement[[#This Row],[Geraamde kosten]]-Amusement[[#This Row],[Werkelijke kosten]]</f>
        <v>0</v>
      </c>
    </row>
    <row r="17" spans="1:10" ht="24.95" customHeight="1">
      <c r="B17" s="10" t="s">
        <v>85</v>
      </c>
      <c r="C17" s="21">
        <v>0</v>
      </c>
      <c r="D17" s="21">
        <v>0</v>
      </c>
      <c r="E17" s="21">
        <f>Huisvesting[[#This Row],[Geraamde kosten]]-Huisvesting[[#This Row],[Werkelijke kosten]]</f>
        <v>0</v>
      </c>
      <c r="F17" s="15"/>
      <c r="G17" s="10" t="s">
        <v>53</v>
      </c>
      <c r="H17" s="21"/>
      <c r="I17" s="21"/>
      <c r="J17" s="21">
        <f>Amusement[[#This Row],[Geraamde kosten]]-Amusement[[#This Row],[Werkelijke kosten]]</f>
        <v>0</v>
      </c>
    </row>
    <row r="18" spans="1:10" ht="24.95" customHeight="1">
      <c r="B18" s="10" t="s">
        <v>86</v>
      </c>
      <c r="C18" s="21">
        <v>0</v>
      </c>
      <c r="D18" s="21">
        <v>0</v>
      </c>
      <c r="E18" s="21">
        <f>Huisvesting[[#This Row],[Geraamde kosten]]-Huisvesting[[#This Row],[Werkelijke kosten]]</f>
        <v>0</v>
      </c>
      <c r="F18" s="15"/>
      <c r="G18" s="10" t="s">
        <v>54</v>
      </c>
      <c r="H18" s="21"/>
      <c r="I18" s="21"/>
      <c r="J18" s="21">
        <f>Amusement[[#This Row],[Geraamde kosten]]-Amusement[[#This Row],[Werkelijke kosten]]</f>
        <v>0</v>
      </c>
    </row>
    <row r="19" spans="1:10" ht="24.95" customHeight="1">
      <c r="B19" s="10" t="s">
        <v>87</v>
      </c>
      <c r="C19" s="21">
        <v>0</v>
      </c>
      <c r="D19" s="21">
        <v>0</v>
      </c>
      <c r="E19" s="21">
        <f>Huisvesting[[#This Row],[Geraamde kosten]]-Huisvesting[[#This Row],[Werkelijke kosten]]</f>
        <v>0</v>
      </c>
      <c r="F19" s="15"/>
      <c r="G19" s="10" t="s">
        <v>55</v>
      </c>
      <c r="H19" s="21"/>
      <c r="I19" s="21"/>
      <c r="J19" s="21">
        <f>Amusement[[#This Row],[Geraamde kosten]]-Amusement[[#This Row],[Werkelijke kosten]]</f>
        <v>0</v>
      </c>
    </row>
    <row r="20" spans="1:10" ht="24.95" customHeight="1">
      <c r="B20" s="10" t="s">
        <v>88</v>
      </c>
      <c r="C20" s="21">
        <v>0</v>
      </c>
      <c r="D20" s="21">
        <v>0</v>
      </c>
      <c r="E20" s="21">
        <f>Huisvesting[[#This Row],[Geraamde kosten]]-Huisvesting[[#This Row],[Werkelijke kosten]]</f>
        <v>0</v>
      </c>
      <c r="F20" s="15"/>
      <c r="G20" s="10" t="s">
        <v>56</v>
      </c>
      <c r="H20" s="21"/>
      <c r="I20" s="21"/>
      <c r="J20" s="21">
        <f>Amusement[[#This Row],[Geraamde kosten]]-Amusement[[#This Row],[Werkelijke kosten]]</f>
        <v>0</v>
      </c>
    </row>
    <row r="21" spans="1:10" ht="24.95" customHeight="1">
      <c r="B21" s="10" t="s">
        <v>89</v>
      </c>
      <c r="C21" s="21">
        <v>0</v>
      </c>
      <c r="D21" s="21">
        <v>0</v>
      </c>
      <c r="E21" s="21">
        <f>Huisvesting[[#This Row],[Geraamde kosten]]-Huisvesting[[#This Row],[Werkelijke kosten]]</f>
        <v>0</v>
      </c>
      <c r="F21" s="15"/>
      <c r="G21" s="10" t="s">
        <v>23</v>
      </c>
      <c r="H21" s="21"/>
      <c r="I21" s="21"/>
      <c r="J21" s="21">
        <f>Amusement[[#This Row],[Geraamde kosten]]-Amusement[[#This Row],[Werkelijke kosten]]</f>
        <v>0</v>
      </c>
    </row>
    <row r="22" spans="1:10" ht="24.95" customHeight="1">
      <c r="B22" s="10" t="s">
        <v>90</v>
      </c>
      <c r="C22" s="21">
        <v>0</v>
      </c>
      <c r="D22" s="21">
        <v>0</v>
      </c>
      <c r="E22" s="21">
        <f>Huisvesting[[#This Row],[Geraamde kosten]]-Huisvesting[[#This Row],[Werkelijke kosten]]</f>
        <v>0</v>
      </c>
      <c r="F22" s="15"/>
      <c r="G22" s="10" t="s">
        <v>23</v>
      </c>
      <c r="H22" s="21"/>
      <c r="I22" s="21"/>
      <c r="J22" s="21">
        <f>Amusement[[#This Row],[Geraamde kosten]]-Amusement[[#This Row],[Werkelijke kosten]]</f>
        <v>0</v>
      </c>
    </row>
    <row r="23" spans="1:10" ht="24.95" customHeight="1">
      <c r="B23" s="10" t="s">
        <v>91</v>
      </c>
      <c r="C23" s="21">
        <v>0</v>
      </c>
      <c r="D23" s="21">
        <v>0</v>
      </c>
      <c r="E23" s="21">
        <f>Huisvesting[[#This Row],[Geraamde kosten]]-Huisvesting[[#This Row],[Werkelijke kosten]]</f>
        <v>0</v>
      </c>
      <c r="F23" s="15"/>
      <c r="G23" s="10" t="s">
        <v>23</v>
      </c>
      <c r="H23" s="21"/>
      <c r="I23" s="21"/>
      <c r="J23" s="21">
        <f>Amusement[[#This Row],[Geraamde kosten]]-Amusement[[#This Row],[Werkelijke kosten]]</f>
        <v>0</v>
      </c>
    </row>
    <row r="24" spans="1:10" ht="24.95" customHeight="1">
      <c r="B24" s="10" t="s">
        <v>23</v>
      </c>
      <c r="C24" s="21">
        <v>0</v>
      </c>
      <c r="D24" s="21">
        <v>0</v>
      </c>
      <c r="E24" s="21">
        <f>Huisvesting[[#This Row],[Geraamde kosten]]-Huisvesting[[#This Row],[Werkelijke kosten]]</f>
        <v>0</v>
      </c>
      <c r="F24" s="15"/>
      <c r="G24" s="16" t="s">
        <v>24</v>
      </c>
      <c r="H24" s="21"/>
      <c r="I24" s="21"/>
      <c r="J24" s="21">
        <f>SUBTOTAL(109,Amusement[Verschil])</f>
        <v>0</v>
      </c>
    </row>
    <row r="25" spans="1:10" ht="24.95" customHeight="1">
      <c r="B25" s="16" t="s">
        <v>24</v>
      </c>
      <c r="C25" s="21"/>
      <c r="D25" s="21"/>
      <c r="E25" s="21">
        <f>SUBTOTAL(109,Huisvesting[Verschil])</f>
        <v>-25000</v>
      </c>
      <c r="F25" s="15"/>
      <c r="G25" s="24"/>
      <c r="H25" s="24"/>
      <c r="I25" s="24"/>
      <c r="J25" s="24"/>
    </row>
    <row r="26" spans="1:10" ht="24.95" customHeight="1">
      <c r="B26" s="24"/>
      <c r="C26" s="24"/>
      <c r="D26" s="24"/>
      <c r="E26" s="24"/>
      <c r="F26" s="15"/>
      <c r="G26" s="11" t="s">
        <v>57</v>
      </c>
      <c r="H26" s="11" t="s">
        <v>44</v>
      </c>
      <c r="I26" s="11" t="s">
        <v>45</v>
      </c>
      <c r="J26" s="11" t="s">
        <v>49</v>
      </c>
    </row>
    <row r="27" spans="1:10" ht="24.95" customHeight="1">
      <c r="A27" s="22" t="s">
        <v>13</v>
      </c>
      <c r="B27" s="11" t="s">
        <v>82</v>
      </c>
      <c r="C27" s="11" t="s">
        <v>44</v>
      </c>
      <c r="D27" s="11" t="s">
        <v>45</v>
      </c>
      <c r="E27" s="11" t="s">
        <v>49</v>
      </c>
      <c r="F27" s="15"/>
      <c r="G27" s="10" t="s">
        <v>58</v>
      </c>
      <c r="H27" s="21"/>
      <c r="I27" s="21"/>
      <c r="J27" s="21">
        <f>Leningen[[#This Row],[Geraamde kosten]]-Leningen[[#This Row],[Werkelijke kosten]]</f>
        <v>0</v>
      </c>
    </row>
    <row r="28" spans="1:10" ht="24.95" customHeight="1">
      <c r="B28" s="10" t="s">
        <v>92</v>
      </c>
      <c r="C28" s="21"/>
      <c r="D28" s="21"/>
      <c r="E28" s="21">
        <f>Vervoer[[#This Row],[Geraamde kosten]]-Vervoer[[#This Row],[Werkelijke kosten]]</f>
        <v>0</v>
      </c>
      <c r="F28" s="15"/>
      <c r="G28" s="10" t="s">
        <v>59</v>
      </c>
      <c r="H28" s="21"/>
      <c r="I28" s="21"/>
      <c r="J28" s="21">
        <f>Leningen[[#This Row],[Geraamde kosten]]-Leningen[[#This Row],[Werkelijke kosten]]</f>
        <v>0</v>
      </c>
    </row>
    <row r="29" spans="1:10" ht="24.95" customHeight="1">
      <c r="B29" s="10" t="s">
        <v>88</v>
      </c>
      <c r="C29" s="21"/>
      <c r="D29" s="21"/>
      <c r="E29" s="21">
        <f>Vervoer[[#This Row],[Geraamde kosten]]-Vervoer[[#This Row],[Werkelijke kosten]]</f>
        <v>0</v>
      </c>
      <c r="F29" s="15"/>
      <c r="G29" s="10" t="s">
        <v>60</v>
      </c>
      <c r="H29" s="21"/>
      <c r="I29" s="21"/>
      <c r="J29" s="21">
        <f>Leningen[[#This Row],[Geraamde kosten]]-Leningen[[#This Row],[Werkelijke kosten]]</f>
        <v>0</v>
      </c>
    </row>
    <row r="30" spans="1:10" ht="24.95" customHeight="1">
      <c r="B30" s="10" t="s">
        <v>93</v>
      </c>
      <c r="C30" s="21"/>
      <c r="D30" s="21"/>
      <c r="E30" s="21">
        <f>Vervoer[[#This Row],[Geraamde kosten]]-Vervoer[[#This Row],[Werkelijke kosten]]</f>
        <v>0</v>
      </c>
      <c r="F30" s="15"/>
      <c r="G30" s="10" t="s">
        <v>60</v>
      </c>
      <c r="H30" s="21"/>
      <c r="I30" s="21"/>
      <c r="J30" s="21">
        <f>Leningen[[#This Row],[Geraamde kosten]]-Leningen[[#This Row],[Werkelijke kosten]]</f>
        <v>0</v>
      </c>
    </row>
    <row r="31" spans="1:10" ht="24.95" customHeight="1">
      <c r="B31" s="10" t="s">
        <v>94</v>
      </c>
      <c r="C31" s="21"/>
      <c r="D31" s="21"/>
      <c r="E31" s="21">
        <f>Vervoer[[#This Row],[Geraamde kosten]]-Vervoer[[#This Row],[Werkelijke kosten]]</f>
        <v>0</v>
      </c>
      <c r="F31" s="15"/>
      <c r="G31" s="10" t="s">
        <v>60</v>
      </c>
      <c r="H31" s="21"/>
      <c r="I31" s="21"/>
      <c r="J31" s="21">
        <f>Leningen[[#This Row],[Geraamde kosten]]-Leningen[[#This Row],[Werkelijke kosten]]</f>
        <v>0</v>
      </c>
    </row>
    <row r="32" spans="1:10" ht="24.95" customHeight="1">
      <c r="B32" s="10"/>
      <c r="C32" s="21"/>
      <c r="D32" s="21"/>
      <c r="E32" s="21">
        <f>Vervoer[[#This Row],[Geraamde kosten]]-Vervoer[[#This Row],[Werkelijke kosten]]</f>
        <v>0</v>
      </c>
      <c r="F32" s="15"/>
      <c r="G32" s="10" t="s">
        <v>23</v>
      </c>
      <c r="H32" s="21"/>
      <c r="I32" s="21"/>
      <c r="J32" s="21">
        <f>Leningen[[#This Row],[Geraamde kosten]]-Leningen[[#This Row],[Werkelijke kosten]]</f>
        <v>0</v>
      </c>
    </row>
    <row r="33" spans="1:10" ht="24.95" customHeight="1">
      <c r="B33" s="10" t="s">
        <v>25</v>
      </c>
      <c r="C33" s="21"/>
      <c r="D33" s="21"/>
      <c r="E33" s="21">
        <f>Vervoer[[#This Row],[Geraamde kosten]]-Vervoer[[#This Row],[Werkelijke kosten]]</f>
        <v>0</v>
      </c>
      <c r="F33" s="15"/>
      <c r="G33" s="16" t="s">
        <v>24</v>
      </c>
      <c r="H33" s="21"/>
      <c r="I33" s="21"/>
      <c r="J33" s="21">
        <f>SUBTOTAL(109,Leningen[Verschil])</f>
        <v>0</v>
      </c>
    </row>
    <row r="34" spans="1:10" ht="24.95" customHeight="1">
      <c r="B34" s="10" t="s">
        <v>23</v>
      </c>
      <c r="C34" s="21"/>
      <c r="D34" s="21"/>
      <c r="E34" s="21">
        <f>Vervoer[[#This Row],[Geraamde kosten]]-Vervoer[[#This Row],[Werkelijke kosten]]</f>
        <v>0</v>
      </c>
      <c r="F34" s="15"/>
      <c r="G34" s="24"/>
      <c r="H34" s="24"/>
      <c r="I34" s="24"/>
      <c r="J34" s="24"/>
    </row>
    <row r="35" spans="1:10" ht="24.95" customHeight="1">
      <c r="B35" s="16" t="s">
        <v>24</v>
      </c>
      <c r="C35" s="21"/>
      <c r="D35" s="21"/>
      <c r="E35" s="21">
        <f>SUBTOTAL(109,Vervoer[Verschil])</f>
        <v>0</v>
      </c>
      <c r="F35" s="15"/>
      <c r="G35" s="11" t="s">
        <v>61</v>
      </c>
      <c r="H35" s="11" t="s">
        <v>44</v>
      </c>
      <c r="I35" s="11" t="s">
        <v>45</v>
      </c>
      <c r="J35" s="11" t="s">
        <v>49</v>
      </c>
    </row>
    <row r="36" spans="1:10" ht="24.95" customHeight="1">
      <c r="B36" s="24"/>
      <c r="C36" s="24"/>
      <c r="D36" s="24"/>
      <c r="E36" s="24"/>
      <c r="F36" s="15"/>
      <c r="G36" s="10" t="s">
        <v>62</v>
      </c>
      <c r="H36" s="21"/>
      <c r="I36" s="21"/>
      <c r="J36" s="21">
        <f>Belastingen[[#This Row],[Geraamde kosten]]-Belastingen[[#This Row],[Werkelijke kosten]]</f>
        <v>0</v>
      </c>
    </row>
    <row r="37" spans="1:10" ht="24.95" customHeight="1">
      <c r="A37" s="22" t="s">
        <v>14</v>
      </c>
      <c r="B37" s="11" t="s">
        <v>26</v>
      </c>
      <c r="C37" s="11" t="s">
        <v>44</v>
      </c>
      <c r="D37" s="11" t="s">
        <v>45</v>
      </c>
      <c r="E37" s="11" t="s">
        <v>49</v>
      </c>
      <c r="F37" s="15"/>
      <c r="G37" s="10" t="s">
        <v>63</v>
      </c>
      <c r="H37" s="21"/>
      <c r="I37" s="21"/>
      <c r="J37" s="21">
        <f>Belastingen[[#This Row],[Geraamde kosten]]-Belastingen[[#This Row],[Werkelijke kosten]]</f>
        <v>0</v>
      </c>
    </row>
    <row r="38" spans="1:10" ht="24.95" customHeight="1">
      <c r="B38" s="10" t="s">
        <v>27</v>
      </c>
      <c r="C38" s="21"/>
      <c r="D38" s="21"/>
      <c r="E38" s="21">
        <f>Verzekering[[#This Row],[Geraamde kosten]]-Verzekering[[#This Row],[Werkelijke kosten]]</f>
        <v>0</v>
      </c>
      <c r="F38" s="15"/>
      <c r="G38" s="10" t="s">
        <v>64</v>
      </c>
      <c r="H38" s="21"/>
      <c r="I38" s="21"/>
      <c r="J38" s="21">
        <f>Belastingen[[#This Row],[Geraamde kosten]]-Belastingen[[#This Row],[Werkelijke kosten]]</f>
        <v>0</v>
      </c>
    </row>
    <row r="39" spans="1:10" ht="24.95" customHeight="1">
      <c r="B39" s="10" t="s">
        <v>28</v>
      </c>
      <c r="C39" s="21"/>
      <c r="D39" s="21"/>
      <c r="E39" s="21">
        <f>Verzekering[[#This Row],[Geraamde kosten]]-Verzekering[[#This Row],[Werkelijke kosten]]</f>
        <v>0</v>
      </c>
      <c r="F39" s="15"/>
      <c r="G39" s="10" t="s">
        <v>23</v>
      </c>
      <c r="H39" s="21"/>
      <c r="I39" s="21"/>
      <c r="J39" s="21">
        <f>Belastingen[[#This Row],[Geraamde kosten]]-Belastingen[[#This Row],[Werkelijke kosten]]</f>
        <v>0</v>
      </c>
    </row>
    <row r="40" spans="1:10" ht="24.95" customHeight="1">
      <c r="B40" s="10" t="s">
        <v>29</v>
      </c>
      <c r="C40" s="21"/>
      <c r="D40" s="21"/>
      <c r="E40" s="21">
        <f>Verzekering[[#This Row],[Geraamde kosten]]-Verzekering[[#This Row],[Werkelijke kosten]]</f>
        <v>0</v>
      </c>
      <c r="F40" s="15"/>
      <c r="G40" s="16" t="s">
        <v>24</v>
      </c>
      <c r="H40" s="21"/>
      <c r="I40" s="21"/>
      <c r="J40" s="21">
        <f>SUBTOTAL(109,Belastingen[Verschil])</f>
        <v>0</v>
      </c>
    </row>
    <row r="41" spans="1:10" ht="24.95" customHeight="1">
      <c r="B41" s="10" t="s">
        <v>23</v>
      </c>
      <c r="C41" s="21"/>
      <c r="D41" s="21"/>
      <c r="E41" s="21">
        <f>Verzekering[[#This Row],[Geraamde kosten]]-Verzekering[[#This Row],[Werkelijke kosten]]</f>
        <v>0</v>
      </c>
      <c r="F41" s="15"/>
      <c r="G41" s="24"/>
      <c r="H41" s="24"/>
      <c r="I41" s="24"/>
      <c r="J41" s="24"/>
    </row>
    <row r="42" spans="1:10" ht="24.95" customHeight="1">
      <c r="B42" s="16" t="s">
        <v>24</v>
      </c>
      <c r="C42" s="21"/>
      <c r="D42" s="21"/>
      <c r="E42" s="21">
        <f>SUBTOTAL(109,Verzekering[Verschil])</f>
        <v>0</v>
      </c>
      <c r="F42" s="15"/>
      <c r="G42" s="11" t="s">
        <v>65</v>
      </c>
      <c r="H42" s="11" t="s">
        <v>44</v>
      </c>
      <c r="I42" s="11" t="s">
        <v>45</v>
      </c>
      <c r="J42" s="11" t="s">
        <v>49</v>
      </c>
    </row>
    <row r="43" spans="1:10" ht="24.95" customHeight="1">
      <c r="B43" s="24"/>
      <c r="C43" s="24"/>
      <c r="D43" s="24"/>
      <c r="E43" s="24"/>
      <c r="F43" s="15"/>
      <c r="G43" s="10" t="s">
        <v>66</v>
      </c>
      <c r="H43" s="21"/>
      <c r="I43" s="21"/>
      <c r="J43" s="21">
        <f>Spaargeld[[#This Row],[Geraamde kosten]]-Spaargeld[[#This Row],[Werkelijke kosten]]</f>
        <v>0</v>
      </c>
    </row>
    <row r="44" spans="1:10" ht="24.95" customHeight="1">
      <c r="A44" s="22" t="s">
        <v>15</v>
      </c>
      <c r="B44" s="11" t="s">
        <v>30</v>
      </c>
      <c r="C44" s="11" t="s">
        <v>44</v>
      </c>
      <c r="D44" s="11" t="s">
        <v>45</v>
      </c>
      <c r="E44" s="11" t="s">
        <v>49</v>
      </c>
      <c r="F44" s="15"/>
      <c r="G44" s="10" t="s">
        <v>67</v>
      </c>
      <c r="H44" s="21"/>
      <c r="I44" s="21"/>
      <c r="J44" s="21">
        <f>Spaargeld[[#This Row],[Geraamde kosten]]-Spaargeld[[#This Row],[Werkelijke kosten]]</f>
        <v>0</v>
      </c>
    </row>
    <row r="45" spans="1:10" ht="24.95" customHeight="1">
      <c r="B45" s="10" t="s">
        <v>31</v>
      </c>
      <c r="C45" s="21"/>
      <c r="D45" s="21"/>
      <c r="E45" s="21">
        <f>Eten[[#This Row],[Geraamde kosten]]-Eten[[#This Row],[Werkelijke kosten]]</f>
        <v>0</v>
      </c>
      <c r="F45" s="15"/>
      <c r="G45" s="10" t="s">
        <v>23</v>
      </c>
      <c r="H45" s="21"/>
      <c r="I45" s="21"/>
      <c r="J45" s="21">
        <f>Spaargeld[[#This Row],[Geraamde kosten]]-Spaargeld[[#This Row],[Werkelijke kosten]]</f>
        <v>0</v>
      </c>
    </row>
    <row r="46" spans="1:10" ht="24.95" customHeight="1">
      <c r="B46" s="10" t="s">
        <v>32</v>
      </c>
      <c r="C46" s="21"/>
      <c r="D46" s="21"/>
      <c r="E46" s="21">
        <f>Eten[[#This Row],[Geraamde kosten]]-Eten[[#This Row],[Werkelijke kosten]]</f>
        <v>0</v>
      </c>
      <c r="F46" s="15"/>
      <c r="G46" s="16" t="s">
        <v>24</v>
      </c>
      <c r="H46" s="21"/>
      <c r="I46" s="21"/>
      <c r="J46" s="21">
        <f>SUBTOTAL(109,Spaargeld[Verschil])</f>
        <v>0</v>
      </c>
    </row>
    <row r="47" spans="1:10" ht="24.95" customHeight="1">
      <c r="B47" s="10" t="s">
        <v>23</v>
      </c>
      <c r="C47" s="21"/>
      <c r="D47" s="21"/>
      <c r="E47" s="21">
        <f>Eten[[#This Row],[Geraamde kosten]]-Eten[[#This Row],[Werkelijke kosten]]</f>
        <v>0</v>
      </c>
      <c r="F47" s="15"/>
      <c r="G47" s="24"/>
      <c r="H47" s="24"/>
      <c r="I47" s="24"/>
      <c r="J47" s="24"/>
    </row>
    <row r="48" spans="1:10" ht="24.95" customHeight="1">
      <c r="B48" s="16" t="s">
        <v>24</v>
      </c>
      <c r="C48" s="21"/>
      <c r="D48" s="21"/>
      <c r="E48" s="21">
        <f>SUBTOTAL(109,Eten[Verschil])</f>
        <v>0</v>
      </c>
      <c r="F48" s="15"/>
      <c r="G48" s="11" t="s">
        <v>68</v>
      </c>
      <c r="H48" s="11" t="s">
        <v>44</v>
      </c>
      <c r="I48" s="11" t="s">
        <v>45</v>
      </c>
      <c r="J48" s="11" t="s">
        <v>49</v>
      </c>
    </row>
    <row r="49" spans="1:10" ht="24.95" customHeight="1">
      <c r="B49" s="24"/>
      <c r="C49" s="24"/>
      <c r="D49" s="24"/>
      <c r="E49" s="24"/>
      <c r="F49" s="15"/>
      <c r="G49" s="10" t="s">
        <v>69</v>
      </c>
      <c r="H49" s="21"/>
      <c r="I49" s="21"/>
      <c r="J49" s="21">
        <f>Geschenken[[#This Row],[Geraamde kosten]]-Geschenken[[#This Row],[Werkelijke kosten]]</f>
        <v>0</v>
      </c>
    </row>
    <row r="50" spans="1:10" ht="24.95" customHeight="1">
      <c r="A50" s="22" t="s">
        <v>16</v>
      </c>
      <c r="B50" s="11" t="s">
        <v>33</v>
      </c>
      <c r="C50" s="11" t="s">
        <v>44</v>
      </c>
      <c r="D50" s="11" t="s">
        <v>45</v>
      </c>
      <c r="E50" s="11" t="s">
        <v>49</v>
      </c>
      <c r="F50" s="15"/>
      <c r="G50" s="10" t="s">
        <v>70</v>
      </c>
      <c r="H50" s="21"/>
      <c r="I50" s="21"/>
      <c r="J50" s="21">
        <f>Geschenken[[#This Row],[Geraamde kosten]]-Geschenken[[#This Row],[Werkelijke kosten]]</f>
        <v>0</v>
      </c>
    </row>
    <row r="51" spans="1:10" ht="24.95" customHeight="1">
      <c r="B51" s="10" t="s">
        <v>34</v>
      </c>
      <c r="C51" s="21"/>
      <c r="D51" s="21"/>
      <c r="E51" s="21">
        <f>Huisdieren[[#This Row],[Geraamde kosten]]-Huisdieren[[#This Row],[Werkelijke kosten]]</f>
        <v>0</v>
      </c>
      <c r="F51" s="15"/>
      <c r="G51" s="10" t="s">
        <v>71</v>
      </c>
      <c r="H51" s="21"/>
      <c r="I51" s="21"/>
      <c r="J51" s="21">
        <f>Geschenken[[#This Row],[Geraamde kosten]]-Geschenken[[#This Row],[Werkelijke kosten]]</f>
        <v>0</v>
      </c>
    </row>
    <row r="52" spans="1:10" ht="24.95" customHeight="1">
      <c r="B52" s="10" t="s">
        <v>28</v>
      </c>
      <c r="C52" s="21"/>
      <c r="D52" s="21"/>
      <c r="E52" s="21">
        <f>Huisdieren[[#This Row],[Geraamde kosten]]-Huisdieren[[#This Row],[Werkelijke kosten]]</f>
        <v>0</v>
      </c>
      <c r="F52" s="15"/>
      <c r="G52" s="16" t="s">
        <v>24</v>
      </c>
      <c r="H52" s="21"/>
      <c r="I52" s="21"/>
      <c r="J52" s="21">
        <f>SUBTOTAL(109,Geschenken[Verschil])</f>
        <v>0</v>
      </c>
    </row>
    <row r="53" spans="1:10" ht="24.95" customHeight="1">
      <c r="B53" s="10" t="s">
        <v>35</v>
      </c>
      <c r="C53" s="21"/>
      <c r="D53" s="21"/>
      <c r="E53" s="21">
        <f>Huisdieren[[#This Row],[Geraamde kosten]]-Huisdieren[[#This Row],[Werkelijke kosten]]</f>
        <v>0</v>
      </c>
      <c r="F53" s="15"/>
      <c r="G53" s="24"/>
      <c r="H53" s="24"/>
      <c r="I53" s="24"/>
      <c r="J53" s="24"/>
    </row>
    <row r="54" spans="1:10" ht="24.95" customHeight="1">
      <c r="B54" s="10" t="s">
        <v>36</v>
      </c>
      <c r="C54" s="21"/>
      <c r="D54" s="21"/>
      <c r="E54" s="21">
        <f>Huisdieren[[#This Row],[Geraamde kosten]]-Huisdieren[[#This Row],[Werkelijke kosten]]</f>
        <v>0</v>
      </c>
      <c r="F54" s="15"/>
      <c r="G54" s="11" t="s">
        <v>72</v>
      </c>
      <c r="H54" s="11" t="s">
        <v>44</v>
      </c>
      <c r="I54" s="11" t="s">
        <v>45</v>
      </c>
      <c r="J54" s="11" t="s">
        <v>49</v>
      </c>
    </row>
    <row r="55" spans="1:10" ht="24.95" customHeight="1">
      <c r="B55" s="10" t="s">
        <v>23</v>
      </c>
      <c r="C55" s="21"/>
      <c r="D55" s="21"/>
      <c r="E55" s="21">
        <f>Huisdieren[[#This Row],[Geraamde kosten]]-Huisdieren[[#This Row],[Werkelijke kosten]]</f>
        <v>0</v>
      </c>
      <c r="F55" s="15"/>
      <c r="G55" s="10" t="s">
        <v>73</v>
      </c>
      <c r="H55" s="21"/>
      <c r="I55" s="21"/>
      <c r="J55" s="21">
        <f>Juridisch[[#This Row],[Geraamde kosten]]-Juridisch[[#This Row],[Werkelijke kosten]]</f>
        <v>0</v>
      </c>
    </row>
    <row r="56" spans="1:10" ht="24.95" customHeight="1">
      <c r="B56" s="16" t="s">
        <v>24</v>
      </c>
      <c r="C56" s="21"/>
      <c r="D56" s="21"/>
      <c r="E56" s="21">
        <f>SUBTOTAL(109,Huisdieren[Verschil])</f>
        <v>0</v>
      </c>
      <c r="F56" s="15"/>
      <c r="G56" s="10" t="s">
        <v>74</v>
      </c>
      <c r="H56" s="21"/>
      <c r="I56" s="21"/>
      <c r="J56" s="21">
        <f>Juridisch[[#This Row],[Geraamde kosten]]-Juridisch[[#This Row],[Werkelijke kosten]]</f>
        <v>0</v>
      </c>
    </row>
    <row r="57" spans="1:10" ht="24.95" customHeight="1">
      <c r="B57" s="24"/>
      <c r="C57" s="24"/>
      <c r="D57" s="24"/>
      <c r="E57" s="24"/>
      <c r="F57" s="15"/>
      <c r="G57" s="10" t="s">
        <v>75</v>
      </c>
      <c r="H57" s="21"/>
      <c r="I57" s="21"/>
      <c r="J57" s="21">
        <f>Juridisch[[#This Row],[Geraamde kosten]]-Juridisch[[#This Row],[Werkelijke kosten]]</f>
        <v>0</v>
      </c>
    </row>
    <row r="58" spans="1:10" ht="24.95" customHeight="1">
      <c r="A58" s="22" t="s">
        <v>17</v>
      </c>
      <c r="B58" s="11" t="s">
        <v>37</v>
      </c>
      <c r="C58" s="11" t="s">
        <v>44</v>
      </c>
      <c r="D58" s="11" t="s">
        <v>45</v>
      </c>
      <c r="E58" s="11" t="s">
        <v>49</v>
      </c>
      <c r="F58" s="15"/>
      <c r="G58" s="10" t="s">
        <v>23</v>
      </c>
      <c r="H58" s="21"/>
      <c r="I58" s="21"/>
      <c r="J58" s="21">
        <f>Juridisch[[#This Row],[Geraamde kosten]]-Juridisch[[#This Row],[Werkelijke kosten]]</f>
        <v>0</v>
      </c>
    </row>
    <row r="59" spans="1:10" ht="24.95" customHeight="1">
      <c r="B59" s="10" t="s">
        <v>38</v>
      </c>
      <c r="C59" s="21"/>
      <c r="D59" s="21"/>
      <c r="E59" s="21">
        <f>PersoonlijkeVerzorging[[#This Row],[Geraamde kosten]]-PersoonlijkeVerzorging[[#This Row],[Werkelijke kosten]]</f>
        <v>0</v>
      </c>
      <c r="F59" s="15"/>
      <c r="G59" s="16" t="s">
        <v>24</v>
      </c>
      <c r="H59" s="21"/>
      <c r="I59" s="21"/>
      <c r="J59" s="21">
        <f>SUBTOTAL(109,Juridisch[Verschil])</f>
        <v>0</v>
      </c>
    </row>
    <row r="60" spans="1:10" ht="24.95" customHeight="1">
      <c r="B60" s="10" t="s">
        <v>39</v>
      </c>
      <c r="C60" s="21"/>
      <c r="D60" s="21"/>
      <c r="E60" s="21">
        <f>PersoonlijkeVerzorging[[#This Row],[Geraamde kosten]]-PersoonlijkeVerzorging[[#This Row],[Werkelijke kosten]]</f>
        <v>0</v>
      </c>
      <c r="F60" s="15"/>
      <c r="G60" s="24"/>
      <c r="H60" s="24"/>
      <c r="I60" s="24"/>
      <c r="J60" s="24"/>
    </row>
    <row r="61" spans="1:10" ht="24.95" customHeight="1">
      <c r="A61" s="22" t="s">
        <v>18</v>
      </c>
      <c r="B61" s="10" t="s">
        <v>40</v>
      </c>
      <c r="C61" s="21"/>
      <c r="D61" s="21"/>
      <c r="E61" s="21">
        <f>PersoonlijkeVerzorging[[#This Row],[Geraamde kosten]]-PersoonlijkeVerzorging[[#This Row],[Werkelijke kosten]]</f>
        <v>0</v>
      </c>
      <c r="F61" s="15"/>
      <c r="G61" s="25" t="s">
        <v>76</v>
      </c>
      <c r="H61" s="25"/>
      <c r="I61" s="25"/>
      <c r="J61" s="29">
        <f>SUBTOTAL(109,Huisvesting[Geraamde kosten],Vervoer[Geraamde kosten],Verzekering[Geraamde kosten],Eten[Geraamde kosten],Huisdieren[Geraamde kosten],PersoonlijkeVerzorging[Geraamde kosten],Amusement[Geraamde kosten],Leningen[Geraamde kosten],Belastingen[Geraamde kosten],Spaargeld[Geraamde kosten],Geschenken[Geraamde kosten],Juridisch[Geraamde kosten])</f>
        <v>0</v>
      </c>
    </row>
    <row r="62" spans="1:10" ht="24.95" customHeight="1">
      <c r="B62" s="10" t="s">
        <v>41</v>
      </c>
      <c r="C62" s="21"/>
      <c r="D62" s="21"/>
      <c r="E62" s="21">
        <f>PersoonlijkeVerzorging[[#This Row],[Geraamde kosten]]-PersoonlijkeVerzorging[[#This Row],[Werkelijke kosten]]</f>
        <v>0</v>
      </c>
      <c r="F62" s="15"/>
      <c r="G62" s="25"/>
      <c r="H62" s="25"/>
      <c r="I62" s="25"/>
      <c r="J62" s="29"/>
    </row>
    <row r="63" spans="1:10" ht="24.95" customHeight="1">
      <c r="B63" s="10" t="s">
        <v>42</v>
      </c>
      <c r="C63" s="21"/>
      <c r="D63" s="21"/>
      <c r="E63" s="21">
        <f>PersoonlijkeVerzorging[[#This Row],[Geraamde kosten]]-PersoonlijkeVerzorging[[#This Row],[Werkelijke kosten]]</f>
        <v>0</v>
      </c>
      <c r="F63" s="15"/>
      <c r="G63" s="25" t="s">
        <v>77</v>
      </c>
      <c r="H63" s="25"/>
      <c r="I63" s="25"/>
      <c r="J63" s="29">
        <f>SUBTOTAL(109,Huisvesting[Werkelijke kosten],Vervoer[Werkelijke kosten],Verzekering[Werkelijke kosten],Eten[Werkelijke kosten],Huisdieren[Werkelijke kosten],PersoonlijkeVerzorging[Werkelijke kosten],Amusement[Werkelijke kosten],Leningen[Werkelijke kosten],Belastingen[Werkelijke kosten],Spaargeld[Werkelijke kosten],Geschenken[Werkelijke kosten],Juridisch[Werkelijke kosten])</f>
        <v>25000</v>
      </c>
    </row>
    <row r="64" spans="1:10" ht="24.95" customHeight="1">
      <c r="B64" s="10" t="s">
        <v>43</v>
      </c>
      <c r="C64" s="21"/>
      <c r="D64" s="21"/>
      <c r="E64" s="21">
        <f>PersoonlijkeVerzorging[[#This Row],[Geraamde kosten]]-PersoonlijkeVerzorging[[#This Row],[Werkelijke kosten]]</f>
        <v>0</v>
      </c>
      <c r="F64" s="15"/>
      <c r="G64" s="25"/>
      <c r="H64" s="25"/>
      <c r="I64" s="25"/>
      <c r="J64" s="29"/>
    </row>
    <row r="65" spans="2:10" ht="24.95" customHeight="1">
      <c r="B65" s="10" t="s">
        <v>23</v>
      </c>
      <c r="C65" s="21"/>
      <c r="D65" s="21"/>
      <c r="E65" s="21">
        <f>PersoonlijkeVerzorging[[#This Row],[Geraamde kosten]]-PersoonlijkeVerzorging[[#This Row],[Werkelijke kosten]]</f>
        <v>0</v>
      </c>
      <c r="F65" s="15"/>
      <c r="G65" s="25" t="s">
        <v>78</v>
      </c>
      <c r="H65" s="25"/>
      <c r="I65" s="25"/>
      <c r="J65" s="29">
        <f>J61-J63</f>
        <v>-25000</v>
      </c>
    </row>
    <row r="66" spans="2:10" ht="24.95" customHeight="1">
      <c r="B66" s="16" t="s">
        <v>24</v>
      </c>
      <c r="C66" s="21"/>
      <c r="D66" s="21"/>
      <c r="E66" s="21">
        <f>SUBTOTAL(109,PersoonlijkeVerzorging[Verschil])</f>
        <v>0</v>
      </c>
      <c r="F66" s="15"/>
      <c r="G66" s="25"/>
      <c r="H66" s="25"/>
      <c r="I66" s="25"/>
      <c r="J66" s="29"/>
    </row>
    <row r="67" spans="2:10">
      <c r="B67" s="30"/>
      <c r="C67" s="30"/>
      <c r="D67" s="30"/>
      <c r="E67" s="30"/>
    </row>
  </sheetData>
  <mergeCells count="26">
    <mergeCell ref="B67:E67"/>
    <mergeCell ref="G60:J60"/>
    <mergeCell ref="G53:J53"/>
    <mergeCell ref="G47:J47"/>
    <mergeCell ref="G41:J41"/>
    <mergeCell ref="G65:I66"/>
    <mergeCell ref="J65:J66"/>
    <mergeCell ref="J61:J62"/>
    <mergeCell ref="J63:J64"/>
    <mergeCell ref="G63:I64"/>
    <mergeCell ref="G34:J34"/>
    <mergeCell ref="G61:I62"/>
    <mergeCell ref="G25:J25"/>
    <mergeCell ref="E4:G5"/>
    <mergeCell ref="E6:G7"/>
    <mergeCell ref="E8:G9"/>
    <mergeCell ref="B26:E26"/>
    <mergeCell ref="B36:E36"/>
    <mergeCell ref="B43:E43"/>
    <mergeCell ref="B49:E49"/>
    <mergeCell ref="B57:E57"/>
    <mergeCell ref="B4:C4"/>
    <mergeCell ref="B9:C9"/>
    <mergeCell ref="H4:H5"/>
    <mergeCell ref="H6:H7"/>
    <mergeCell ref="H8:H9"/>
  </mergeCells>
  <dataValidations count="12">
    <dataValidation allowBlank="1" showInputMessage="1" showErrorMessage="1" prompt="Maak in dit werkblad een persoonlijk maandbudget. Cellen in deze kolom bevatten handige instructies voor het gebruik van dit werkblad. Pijl-omlaag om te beginnen." sqref="A1" xr:uid="{00000000-0002-0000-0100-000000000000}"/>
    <dataValidation allowBlank="1" showInputMessage="1" showErrorMessage="1" prompt="De titel van dit werkblad staat in cel C2. De volgende aanwijzing staat in cel A4." sqref="A2" xr:uid="{00000000-0002-0000-0100-000001000000}"/>
    <dataValidation allowBlank="1" showInputMessage="1" showErrorMessage="1" prompt="Het label Geplande maandelijkse inkomsten staat in de cel rechts. Voer Inkomsten 1 in cel C5 in, en Extra inkomsten in C6. Het totale maandelijkse inkomen wordt berekend in cel C7. De volgende aanwijzing staat in cel A7." sqref="A4" xr:uid="{00000000-0002-0000-0100-000002000000}"/>
    <dataValidation allowBlank="1" showInputMessage="1" showErrorMessage="1" prompt="Gepland saldo wordt automatisch berekend in cel H4, Werkelijk saldo in cel H6 en Verschil in cel H8. De volgende aanwijzing staat in cel A9." sqref="A7" xr:uid="{00000000-0002-0000-0100-000003000000}"/>
    <dataValidation allowBlank="1" showInputMessage="1" showErrorMessage="1" prompt="Het label Geplande maandelijkse inkomsten staat in de cel rechts. Voer Inkomsten 1 in cel C10 in, en Extra inkomsten in C11. Het totale maandelijkse inkomen wordt berekend in cel C12. De volgende aanwijzing staat in cel A14." sqref="A9" xr:uid="{00000000-0002-0000-0100-000004000000}"/>
    <dataValidation allowBlank="1" showInputMessage="1" showErrorMessage="1" prompt="Voer in de tabel Huisvesting gegevens in beginnend in de cel rechts, en in de tabel Amusement beginnend in cel G14. De volgende aanwijzing staat in cel A27." sqref="A14" xr:uid="{00000000-0002-0000-0100-000005000000}"/>
    <dataValidation allowBlank="1" showInputMessage="1" showErrorMessage="1" prompt="Voer in de tabel Vervoer gegevens in beginnend in de cel rechts, en in de tabel Leningen beginnend in cel G26. De volgende aanwijzing staat in cel A37." sqref="A27" xr:uid="{00000000-0002-0000-0100-000006000000}"/>
    <dataValidation allowBlank="1" showInputMessage="1" showErrorMessage="1" prompt="Voer in de tabel Verzekering gegevens in beginnend in de cel rechts, en in de tabel Belasting beginnend in cel G35. De volgende aanwijzing staat in cel A44." sqref="A37" xr:uid="{00000000-0002-0000-0100-000007000000}"/>
    <dataValidation allowBlank="1" showInputMessage="1" showErrorMessage="1" prompt="Voer in de tabel Eten gegevens in beginnend in de cel rechts, en in de tabel Spaargeld beginnend in cel G42. De volgende aanwijzing staat in cel A50." sqref="A44" xr:uid="{00000000-0002-0000-0100-000008000000}"/>
    <dataValidation allowBlank="1" showInputMessage="1" showErrorMessage="1" prompt="Voer in de tabel Huisdieren gegevens in beginnend in de cel rechts, en in de tabel Geschenken beginnend in cel G48. De volgende aanwijzing staat in cel A58." sqref="A50" xr:uid="{00000000-0002-0000-0100-000009000000}"/>
    <dataValidation allowBlank="1" showInputMessage="1" showErrorMessage="1" prompt="Voer in de tabel Persoonlijke verzorging gegevens in beginnend in de cel rechts, en in de tabel Juridisch beginnend in cel G54. De volgende aanwijzing staat in cel A61." sqref="A58" xr:uid="{00000000-0002-0000-0100-00000A000000}"/>
    <dataValidation allowBlank="1" showInputMessage="1" showErrorMessage="1" prompt="Totale geplande kosten wordt automatisch berekend in cel J61, Totale werkelijke kosten in cel J63 en Totaal verschil in cel J65." sqref="A61" xr:uid="{00000000-0002-0000-0100-00000B000000}"/>
  </dataValidations>
  <printOptions horizontalCentered="1"/>
  <pageMargins left="0.4" right="0.4" top="0.4" bottom="0.4" header="0.3" footer="0.3"/>
  <pageSetup paperSize="9" fitToHeight="0" orientation="portrait" r:id="rId1"/>
  <headerFooter differentFirst="1">
    <oddFooter>Page &amp;P of &amp;N</oddFooter>
  </headerFooter>
  <ignoredErrors>
    <ignoredError sqref="J15:J23 E29:E34 J27:J32 J36:J39 E40:E41 E46:E47 J43:J45 J49:J51 J55:J58 J61:J64 E60:E65 E52:E55" emptyCellReference="1"/>
  </ignoredErrors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46D7-6514-4D99-A4F0-5D94087DF2EE}">
  <dimension ref="A2:B13"/>
  <sheetViews>
    <sheetView tabSelected="1" workbookViewId="0">
      <selection activeCell="B13" sqref="B13"/>
    </sheetView>
  </sheetViews>
  <sheetFormatPr defaultRowHeight="12.75"/>
  <cols>
    <col min="1" max="1" width="28.375" customWidth="1"/>
    <col min="2" max="2" width="9.125" customWidth="1"/>
  </cols>
  <sheetData>
    <row r="2" spans="1:2">
      <c r="A2" t="str">
        <f>'Persoonlijk maandbudget'!B14</f>
        <v>Buiten Werken</v>
      </c>
      <c r="B2">
        <f>'Persoonlijk maandbudget'!E25</f>
        <v>-25000</v>
      </c>
    </row>
    <row r="3" spans="1:2">
      <c r="A3" t="str">
        <f>'Persoonlijk maandbudget'!B27</f>
        <v>Binnen werken</v>
      </c>
      <c r="B3">
        <f>'Persoonlijk maandbudget'!E35</f>
        <v>0</v>
      </c>
    </row>
    <row r="4" spans="1:2">
      <c r="A4" t="str">
        <f>'Persoonlijk maandbudget'!B37</f>
        <v>VERZEKERING</v>
      </c>
      <c r="B4">
        <f>'Persoonlijk maandbudget'!E42</f>
        <v>0</v>
      </c>
    </row>
    <row r="5" spans="1:2">
      <c r="A5" t="str">
        <f>'Persoonlijk maandbudget'!B44</f>
        <v>ETEN EN DRINKEN</v>
      </c>
      <c r="B5">
        <f>'Persoonlijk maandbudget'!E48</f>
        <v>0</v>
      </c>
    </row>
    <row r="6" spans="1:2">
      <c r="A6" t="str">
        <f>'Persoonlijk maandbudget'!B50</f>
        <v>HUISDIEREN</v>
      </c>
      <c r="B6">
        <f>'Persoonlijk maandbudget'!E56</f>
        <v>0</v>
      </c>
    </row>
    <row r="7" spans="1:2">
      <c r="A7" t="str">
        <f>'Persoonlijk maandbudget'!B58</f>
        <v>PERSOONLIJKE VERZORGING</v>
      </c>
      <c r="B7">
        <f>'Persoonlijk maandbudget'!E66</f>
        <v>0</v>
      </c>
    </row>
    <row r="8" spans="1:2">
      <c r="A8" t="str">
        <f>'Persoonlijk maandbudget'!G14</f>
        <v>AMUSEMENT</v>
      </c>
      <c r="B8">
        <f>'Persoonlijk maandbudget'!J24</f>
        <v>0</v>
      </c>
    </row>
    <row r="9" spans="1:2">
      <c r="A9" t="str">
        <f>'Persoonlijk maandbudget'!G26</f>
        <v>LENINGEN</v>
      </c>
      <c r="B9">
        <f>'Persoonlijk maandbudget'!J33</f>
        <v>0</v>
      </c>
    </row>
    <row r="10" spans="1:2">
      <c r="A10" t="str">
        <f>'Persoonlijk maandbudget'!G35</f>
        <v>BELASTINGEN</v>
      </c>
      <c r="B10">
        <f>'Persoonlijk maandbudget'!J40</f>
        <v>0</v>
      </c>
    </row>
    <row r="11" spans="1:2">
      <c r="A11" t="str">
        <f>'Persoonlijk maandbudget'!G42</f>
        <v>SPAARGELD OF INVESTERINGEN</v>
      </c>
      <c r="B11">
        <f>'Persoonlijk maandbudget'!J46</f>
        <v>0</v>
      </c>
    </row>
    <row r="12" spans="1:2">
      <c r="A12" t="str">
        <f>'Persoonlijk maandbudget'!G48</f>
        <v>GESCHENKEN EN DONATIES</v>
      </c>
      <c r="B12">
        <f>'Persoonlijk maandbudget'!J52</f>
        <v>0</v>
      </c>
    </row>
    <row r="13" spans="1:2">
      <c r="A13" t="str">
        <f>'Persoonlijk maandbudget'!G54</f>
        <v>JURIDISCH</v>
      </c>
      <c r="B13">
        <f>'Persoonlijk maandbudget'!J59</f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1c2eb7a32e66fb6e4260f3771546a5e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04e1f6479c48b08974ba73b5ca973489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EB46AF36-0E29-43D5-9042-907F679B3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D6369F-E7E4-4C61-9F47-33FFE80F8E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E4917D-B4E2-41EC-A344-CAB929C318ED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Start</vt:lpstr>
      <vt:lpstr>Persoonlijk maandbudget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2019-03-18T20:41:36Z</dcterms:created>
  <dcterms:modified xsi:type="dcterms:W3CDTF">2021-01-23T22:37:30Z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