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euwarden.nl\dfs\homedirs\ls\kpande\"/>
    </mc:Choice>
  </mc:AlternateContent>
  <xr:revisionPtr revIDLastSave="0" documentId="13_ncr:1_{2C38F367-94BD-44B8-9A9D-4740752EE16A}" xr6:coauthVersionLast="45" xr6:coauthVersionMax="45" xr10:uidLastSave="{00000000-0000-0000-0000-000000000000}"/>
  <bookViews>
    <workbookView xWindow="180" yWindow="75" windowWidth="27900" windowHeight="15165" xr2:uid="{EFA1774C-FAE3-4CE8-BE7F-120D085832B2}"/>
  </bookViews>
  <sheets>
    <sheet name="Blad4" sheetId="4" r:id="rId1"/>
    <sheet name="Blad3" sheetId="3" state="hidden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0" i="3" l="1"/>
  <c r="C31" i="3"/>
  <c r="C33" i="3"/>
  <c r="C35" i="3"/>
  <c r="C32" i="3"/>
  <c r="C34" i="3"/>
  <c r="C36" i="3"/>
  <c r="C30" i="4"/>
  <c r="C32" i="4"/>
  <c r="C34" i="4"/>
  <c r="C36" i="4"/>
  <c r="H3" i="4"/>
  <c r="H5" i="4"/>
  <c r="H7" i="4"/>
  <c r="C31" i="4"/>
  <c r="C33" i="4"/>
  <c r="C35" i="4"/>
  <c r="H2" i="4"/>
  <c r="H4" i="4"/>
  <c r="H6" i="4"/>
  <c r="H8" i="4"/>
  <c r="D36" i="3" l="1"/>
  <c r="D34" i="3"/>
  <c r="D32" i="3"/>
  <c r="E35" i="3"/>
  <c r="E33" i="3"/>
  <c r="E31" i="3"/>
  <c r="D30" i="3"/>
  <c r="D35" i="3"/>
  <c r="D31" i="3"/>
  <c r="E30" i="3"/>
  <c r="E36" i="3"/>
  <c r="E34" i="3"/>
  <c r="E32" i="3"/>
  <c r="D33" i="3"/>
  <c r="D35" i="4"/>
  <c r="D33" i="4"/>
  <c r="D31" i="4"/>
  <c r="E36" i="4"/>
  <c r="E34" i="4"/>
  <c r="E32" i="4"/>
  <c r="E30" i="4"/>
  <c r="E35" i="4"/>
  <c r="E33" i="4"/>
  <c r="E31" i="4"/>
  <c r="D36" i="4"/>
  <c r="D34" i="4"/>
  <c r="D32" i="4"/>
  <c r="D30" i="4"/>
</calcChain>
</file>

<file path=xl/sharedStrings.xml><?xml version="1.0" encoding="utf-8"?>
<sst xmlns="http://schemas.openxmlformats.org/spreadsheetml/2006/main" count="21" uniqueCount="14">
  <si>
    <t>kwartaal/jaar</t>
  </si>
  <si>
    <t>Aantal</t>
  </si>
  <si>
    <t>Voorspellen(Aantal)</t>
  </si>
  <si>
    <t>Laagste betrouwbaarheidsgrens(Aantal)</t>
  </si>
  <si>
    <t>Hoogste betrouwbaarheidsgrens(Aantal)</t>
  </si>
  <si>
    <t>Statistieken</t>
  </si>
  <si>
    <t>Waarde</t>
  </si>
  <si>
    <t>Alpha</t>
  </si>
  <si>
    <t>Beta</t>
  </si>
  <si>
    <t>Gamma</t>
  </si>
  <si>
    <t>MASE</t>
  </si>
  <si>
    <t>SMAPE</t>
  </si>
  <si>
    <t>MAE</t>
  </si>
  <si>
    <t>RMSE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</si>
</sst>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Segoe U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2" fillId="2" borderId="0" xfId="0" applyNumberFormat="1" applyFont="1" applyFill="1" applyAlignment="1">
      <alignment horizontal="left"/>
    </xf>
    <xf numFmtId="164" fontId="0" fillId="0" borderId="0" xfId="0" applyNumberFormat="1"/>
    <xf numFmtId="2" fontId="0" fillId="0" borderId="0" xfId="0" applyNumberFormat="1"/>
    <xf numFmtId="4" fontId="0" fillId="0" borderId="0" xfId="0" applyNumberFormat="1"/>
  </cellXfs>
  <cellStyles count="1">
    <cellStyle name="Standaard" xfId="0" builtinId="0"/>
  </cellStyles>
  <dxfs count="7">
    <dxf>
      <numFmt numFmtId="2" formatCode="0.00"/>
    </dxf>
    <dxf>
      <numFmt numFmtId="2" formatCode="0.00"/>
    </dxf>
    <dxf>
      <numFmt numFmtId="164" formatCode="[$-409]mmm\-yy;@"/>
    </dxf>
    <dxf>
      <numFmt numFmtId="4" formatCode="#,##0.00"/>
    </dxf>
    <dxf>
      <numFmt numFmtId="2" formatCode="0.00"/>
    </dxf>
    <dxf>
      <numFmt numFmtId="2" formatCode="0.00"/>
    </dxf>
    <dxf>
      <numFmt numFmtId="164" formatCode="[$-409]mmm\-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Blad4!$B$1</c:f>
              <c:strCache>
                <c:ptCount val="1"/>
                <c:pt idx="0">
                  <c:v>Aantal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Blad4!$B$2:$B$36</c:f>
              <c:numCache>
                <c:formatCode>General</c:formatCode>
                <c:ptCount val="35"/>
                <c:pt idx="0">
                  <c:v>30</c:v>
                </c:pt>
                <c:pt idx="1">
                  <c:v>15</c:v>
                </c:pt>
                <c:pt idx="2">
                  <c:v>40</c:v>
                </c:pt>
                <c:pt idx="3">
                  <c:v>5</c:v>
                </c:pt>
                <c:pt idx="4">
                  <c:v>35</c:v>
                </c:pt>
                <c:pt idx="5">
                  <c:v>20</c:v>
                </c:pt>
                <c:pt idx="6">
                  <c:v>45</c:v>
                </c:pt>
                <c:pt idx="7">
                  <c:v>10</c:v>
                </c:pt>
                <c:pt idx="8">
                  <c:v>40</c:v>
                </c:pt>
                <c:pt idx="9">
                  <c:v>25</c:v>
                </c:pt>
                <c:pt idx="10">
                  <c:v>50</c:v>
                </c:pt>
                <c:pt idx="11">
                  <c:v>15</c:v>
                </c:pt>
                <c:pt idx="12">
                  <c:v>45</c:v>
                </c:pt>
                <c:pt idx="13">
                  <c:v>30</c:v>
                </c:pt>
                <c:pt idx="14">
                  <c:v>55</c:v>
                </c:pt>
                <c:pt idx="15">
                  <c:v>20</c:v>
                </c:pt>
                <c:pt idx="16">
                  <c:v>50</c:v>
                </c:pt>
                <c:pt idx="17">
                  <c:v>35</c:v>
                </c:pt>
                <c:pt idx="18">
                  <c:v>60</c:v>
                </c:pt>
                <c:pt idx="19">
                  <c:v>25</c:v>
                </c:pt>
                <c:pt idx="20">
                  <c:v>55</c:v>
                </c:pt>
                <c:pt idx="21">
                  <c:v>40</c:v>
                </c:pt>
                <c:pt idx="22">
                  <c:v>65</c:v>
                </c:pt>
                <c:pt idx="23">
                  <c:v>30</c:v>
                </c:pt>
                <c:pt idx="24">
                  <c:v>60</c:v>
                </c:pt>
                <c:pt idx="25">
                  <c:v>45</c:v>
                </c:pt>
                <c:pt idx="26">
                  <c:v>70</c:v>
                </c:pt>
                <c:pt idx="27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B0-434A-A0B6-0EE9A616C3DB}"/>
            </c:ext>
          </c:extLst>
        </c:ser>
        <c:ser>
          <c:idx val="1"/>
          <c:order val="1"/>
          <c:tx>
            <c:strRef>
              <c:f>Blad4!$C$1</c:f>
              <c:strCache>
                <c:ptCount val="1"/>
                <c:pt idx="0">
                  <c:v>Voorspellen(Aantal)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Blad4!$A$2:$A$36</c:f>
              <c:numCache>
                <c:formatCode>[$-409]mmm\-yy;@</c:formatCode>
                <c:ptCount val="35"/>
                <c:pt idx="0">
                  <c:v>42005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42370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42736</c:v>
                </c:pt>
                <c:pt idx="9">
                  <c:v>42795</c:v>
                </c:pt>
                <c:pt idx="10">
                  <c:v>42887</c:v>
                </c:pt>
                <c:pt idx="11">
                  <c:v>42979</c:v>
                </c:pt>
                <c:pt idx="12">
                  <c:v>43101</c:v>
                </c:pt>
                <c:pt idx="13">
                  <c:v>43160</c:v>
                </c:pt>
                <c:pt idx="14">
                  <c:v>43252</c:v>
                </c:pt>
                <c:pt idx="15">
                  <c:v>43344</c:v>
                </c:pt>
                <c:pt idx="16">
                  <c:v>43466</c:v>
                </c:pt>
                <c:pt idx="17">
                  <c:v>43525</c:v>
                </c:pt>
                <c:pt idx="18">
                  <c:v>43617</c:v>
                </c:pt>
                <c:pt idx="19">
                  <c:v>43709</c:v>
                </c:pt>
                <c:pt idx="20">
                  <c:v>43831</c:v>
                </c:pt>
                <c:pt idx="21">
                  <c:v>43891</c:v>
                </c:pt>
                <c:pt idx="22">
                  <c:v>43983</c:v>
                </c:pt>
                <c:pt idx="23">
                  <c:v>44075</c:v>
                </c:pt>
                <c:pt idx="24">
                  <c:v>44197</c:v>
                </c:pt>
                <c:pt idx="25">
                  <c:v>44256</c:v>
                </c:pt>
                <c:pt idx="26">
                  <c:v>44348</c:v>
                </c:pt>
                <c:pt idx="27">
                  <c:v>44440</c:v>
                </c:pt>
                <c:pt idx="28">
                  <c:v>44532</c:v>
                </c:pt>
                <c:pt idx="29">
                  <c:v>44624</c:v>
                </c:pt>
                <c:pt idx="30">
                  <c:v>44716</c:v>
                </c:pt>
                <c:pt idx="31">
                  <c:v>44808</c:v>
                </c:pt>
                <c:pt idx="32">
                  <c:v>44900</c:v>
                </c:pt>
                <c:pt idx="33">
                  <c:v>44992</c:v>
                </c:pt>
                <c:pt idx="34">
                  <c:v>45084</c:v>
                </c:pt>
              </c:numCache>
            </c:numRef>
          </c:cat>
          <c:val>
            <c:numRef>
              <c:f>Blad4!$C$2:$C$36</c:f>
              <c:numCache>
                <c:formatCode>General</c:formatCode>
                <c:ptCount val="35"/>
                <c:pt idx="27">
                  <c:v>35</c:v>
                </c:pt>
                <c:pt idx="28">
                  <c:v>65</c:v>
                </c:pt>
                <c:pt idx="29">
                  <c:v>50</c:v>
                </c:pt>
                <c:pt idx="30">
                  <c:v>75</c:v>
                </c:pt>
                <c:pt idx="31">
                  <c:v>40</c:v>
                </c:pt>
                <c:pt idx="32">
                  <c:v>70</c:v>
                </c:pt>
                <c:pt idx="33">
                  <c:v>55</c:v>
                </c:pt>
                <c:pt idx="34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B0-434A-A0B6-0EE9A616C3DB}"/>
            </c:ext>
          </c:extLst>
        </c:ser>
        <c:ser>
          <c:idx val="2"/>
          <c:order val="2"/>
          <c:tx>
            <c:strRef>
              <c:f>Blad4!$D$1</c:f>
              <c:strCache>
                <c:ptCount val="1"/>
                <c:pt idx="0">
                  <c:v>Laagste betrouwbaarheidsgrens(Aantal)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Blad4!$A$2:$A$36</c:f>
              <c:numCache>
                <c:formatCode>[$-409]mmm\-yy;@</c:formatCode>
                <c:ptCount val="35"/>
                <c:pt idx="0">
                  <c:v>42005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42370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42736</c:v>
                </c:pt>
                <c:pt idx="9">
                  <c:v>42795</c:v>
                </c:pt>
                <c:pt idx="10">
                  <c:v>42887</c:v>
                </c:pt>
                <c:pt idx="11">
                  <c:v>42979</c:v>
                </c:pt>
                <c:pt idx="12">
                  <c:v>43101</c:v>
                </c:pt>
                <c:pt idx="13">
                  <c:v>43160</c:v>
                </c:pt>
                <c:pt idx="14">
                  <c:v>43252</c:v>
                </c:pt>
                <c:pt idx="15">
                  <c:v>43344</c:v>
                </c:pt>
                <c:pt idx="16">
                  <c:v>43466</c:v>
                </c:pt>
                <c:pt idx="17">
                  <c:v>43525</c:v>
                </c:pt>
                <c:pt idx="18">
                  <c:v>43617</c:v>
                </c:pt>
                <c:pt idx="19">
                  <c:v>43709</c:v>
                </c:pt>
                <c:pt idx="20">
                  <c:v>43831</c:v>
                </c:pt>
                <c:pt idx="21">
                  <c:v>43891</c:v>
                </c:pt>
                <c:pt idx="22">
                  <c:v>43983</c:v>
                </c:pt>
                <c:pt idx="23">
                  <c:v>44075</c:v>
                </c:pt>
                <c:pt idx="24">
                  <c:v>44197</c:v>
                </c:pt>
                <c:pt idx="25">
                  <c:v>44256</c:v>
                </c:pt>
                <c:pt idx="26">
                  <c:v>44348</c:v>
                </c:pt>
                <c:pt idx="27">
                  <c:v>44440</c:v>
                </c:pt>
                <c:pt idx="28">
                  <c:v>44532</c:v>
                </c:pt>
                <c:pt idx="29">
                  <c:v>44624</c:v>
                </c:pt>
                <c:pt idx="30">
                  <c:v>44716</c:v>
                </c:pt>
                <c:pt idx="31">
                  <c:v>44808</c:v>
                </c:pt>
                <c:pt idx="32">
                  <c:v>44900</c:v>
                </c:pt>
                <c:pt idx="33">
                  <c:v>44992</c:v>
                </c:pt>
                <c:pt idx="34">
                  <c:v>45084</c:v>
                </c:pt>
              </c:numCache>
            </c:numRef>
          </c:cat>
          <c:val>
            <c:numRef>
              <c:f>Blad4!$D$2:$D$36</c:f>
              <c:numCache>
                <c:formatCode>General</c:formatCode>
                <c:ptCount val="35"/>
                <c:pt idx="27" formatCode="0.00">
                  <c:v>35</c:v>
                </c:pt>
                <c:pt idx="28" formatCode="0.00">
                  <c:v>65</c:v>
                </c:pt>
                <c:pt idx="29" formatCode="0.00">
                  <c:v>50</c:v>
                </c:pt>
                <c:pt idx="30" formatCode="0.00">
                  <c:v>75</c:v>
                </c:pt>
                <c:pt idx="31" formatCode="0.00">
                  <c:v>40</c:v>
                </c:pt>
                <c:pt idx="32" formatCode="0.00">
                  <c:v>70</c:v>
                </c:pt>
                <c:pt idx="33" formatCode="0.00">
                  <c:v>55</c:v>
                </c:pt>
                <c:pt idx="34" formatCode="0.00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B0-434A-A0B6-0EE9A616C3DB}"/>
            </c:ext>
          </c:extLst>
        </c:ser>
        <c:ser>
          <c:idx val="3"/>
          <c:order val="3"/>
          <c:tx>
            <c:strRef>
              <c:f>Blad4!$E$1</c:f>
              <c:strCache>
                <c:ptCount val="1"/>
                <c:pt idx="0">
                  <c:v>Hoogste betrouwbaarheidsgrens(Aantal)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Blad4!$A$2:$A$36</c:f>
              <c:numCache>
                <c:formatCode>[$-409]mmm\-yy;@</c:formatCode>
                <c:ptCount val="35"/>
                <c:pt idx="0">
                  <c:v>42005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42370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42736</c:v>
                </c:pt>
                <c:pt idx="9">
                  <c:v>42795</c:v>
                </c:pt>
                <c:pt idx="10">
                  <c:v>42887</c:v>
                </c:pt>
                <c:pt idx="11">
                  <c:v>42979</c:v>
                </c:pt>
                <c:pt idx="12">
                  <c:v>43101</c:v>
                </c:pt>
                <c:pt idx="13">
                  <c:v>43160</c:v>
                </c:pt>
                <c:pt idx="14">
                  <c:v>43252</c:v>
                </c:pt>
                <c:pt idx="15">
                  <c:v>43344</c:v>
                </c:pt>
                <c:pt idx="16">
                  <c:v>43466</c:v>
                </c:pt>
                <c:pt idx="17">
                  <c:v>43525</c:v>
                </c:pt>
                <c:pt idx="18">
                  <c:v>43617</c:v>
                </c:pt>
                <c:pt idx="19">
                  <c:v>43709</c:v>
                </c:pt>
                <c:pt idx="20">
                  <c:v>43831</c:v>
                </c:pt>
                <c:pt idx="21">
                  <c:v>43891</c:v>
                </c:pt>
                <c:pt idx="22">
                  <c:v>43983</c:v>
                </c:pt>
                <c:pt idx="23">
                  <c:v>44075</c:v>
                </c:pt>
                <c:pt idx="24">
                  <c:v>44197</c:v>
                </c:pt>
                <c:pt idx="25">
                  <c:v>44256</c:v>
                </c:pt>
                <c:pt idx="26">
                  <c:v>44348</c:v>
                </c:pt>
                <c:pt idx="27">
                  <c:v>44440</c:v>
                </c:pt>
                <c:pt idx="28">
                  <c:v>44532</c:v>
                </c:pt>
                <c:pt idx="29">
                  <c:v>44624</c:v>
                </c:pt>
                <c:pt idx="30">
                  <c:v>44716</c:v>
                </c:pt>
                <c:pt idx="31">
                  <c:v>44808</c:v>
                </c:pt>
                <c:pt idx="32">
                  <c:v>44900</c:v>
                </c:pt>
                <c:pt idx="33">
                  <c:v>44992</c:v>
                </c:pt>
                <c:pt idx="34">
                  <c:v>45084</c:v>
                </c:pt>
              </c:numCache>
            </c:numRef>
          </c:cat>
          <c:val>
            <c:numRef>
              <c:f>Blad4!$E$2:$E$36</c:f>
              <c:numCache>
                <c:formatCode>General</c:formatCode>
                <c:ptCount val="35"/>
                <c:pt idx="27" formatCode="0.00">
                  <c:v>35</c:v>
                </c:pt>
                <c:pt idx="28" formatCode="0.00">
                  <c:v>65</c:v>
                </c:pt>
                <c:pt idx="29" formatCode="0.00">
                  <c:v>50</c:v>
                </c:pt>
                <c:pt idx="30" formatCode="0.00">
                  <c:v>75</c:v>
                </c:pt>
                <c:pt idx="31" formatCode="0.00">
                  <c:v>40</c:v>
                </c:pt>
                <c:pt idx="32" formatCode="0.00">
                  <c:v>70</c:v>
                </c:pt>
                <c:pt idx="33" formatCode="0.00">
                  <c:v>55</c:v>
                </c:pt>
                <c:pt idx="34" formatCode="0.00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B0-434A-A0B6-0EE9A616C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8415744"/>
        <c:axId val="648423616"/>
      </c:lineChart>
      <c:catAx>
        <c:axId val="648415744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48423616"/>
        <c:crosses val="autoZero"/>
        <c:auto val="1"/>
        <c:lblAlgn val="ctr"/>
        <c:lblOffset val="100"/>
        <c:noMultiLvlLbl val="0"/>
      </c:catAx>
      <c:valAx>
        <c:axId val="64842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48415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Blad3!$B$1</c:f>
              <c:strCache>
                <c:ptCount val="1"/>
                <c:pt idx="0">
                  <c:v>Aantal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Blad3!$B$2:$B$36</c:f>
              <c:numCache>
                <c:formatCode>General</c:formatCode>
                <c:ptCount val="35"/>
                <c:pt idx="0">
                  <c:v>30</c:v>
                </c:pt>
                <c:pt idx="1">
                  <c:v>15</c:v>
                </c:pt>
                <c:pt idx="2">
                  <c:v>40</c:v>
                </c:pt>
                <c:pt idx="3">
                  <c:v>5</c:v>
                </c:pt>
                <c:pt idx="4">
                  <c:v>35</c:v>
                </c:pt>
                <c:pt idx="5">
                  <c:v>20</c:v>
                </c:pt>
                <c:pt idx="6">
                  <c:v>45</c:v>
                </c:pt>
                <c:pt idx="7">
                  <c:v>10</c:v>
                </c:pt>
                <c:pt idx="8">
                  <c:v>40</c:v>
                </c:pt>
                <c:pt idx="9">
                  <c:v>25</c:v>
                </c:pt>
                <c:pt idx="10">
                  <c:v>50</c:v>
                </c:pt>
                <c:pt idx="11">
                  <c:v>15</c:v>
                </c:pt>
                <c:pt idx="12">
                  <c:v>45</c:v>
                </c:pt>
                <c:pt idx="13">
                  <c:v>30</c:v>
                </c:pt>
                <c:pt idx="14">
                  <c:v>55</c:v>
                </c:pt>
                <c:pt idx="15">
                  <c:v>20</c:v>
                </c:pt>
                <c:pt idx="16">
                  <c:v>50</c:v>
                </c:pt>
                <c:pt idx="17">
                  <c:v>35</c:v>
                </c:pt>
                <c:pt idx="18">
                  <c:v>60</c:v>
                </c:pt>
                <c:pt idx="19">
                  <c:v>25</c:v>
                </c:pt>
                <c:pt idx="20">
                  <c:v>55</c:v>
                </c:pt>
                <c:pt idx="21">
                  <c:v>40</c:v>
                </c:pt>
                <c:pt idx="22">
                  <c:v>65</c:v>
                </c:pt>
                <c:pt idx="23">
                  <c:v>30</c:v>
                </c:pt>
                <c:pt idx="24">
                  <c:v>60</c:v>
                </c:pt>
                <c:pt idx="25">
                  <c:v>45</c:v>
                </c:pt>
                <c:pt idx="26">
                  <c:v>70</c:v>
                </c:pt>
                <c:pt idx="27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D0-4571-80E8-C9EF6C632284}"/>
            </c:ext>
          </c:extLst>
        </c:ser>
        <c:ser>
          <c:idx val="1"/>
          <c:order val="1"/>
          <c:tx>
            <c:strRef>
              <c:f>Blad3!$C$1</c:f>
              <c:strCache>
                <c:ptCount val="1"/>
                <c:pt idx="0">
                  <c:v>Voorspellen(Aantal)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Blad3!$A$2:$A$36</c:f>
              <c:numCache>
                <c:formatCode>[$-409]mmm\-yy;@</c:formatCode>
                <c:ptCount val="35"/>
                <c:pt idx="0">
                  <c:v>42005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42370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42736</c:v>
                </c:pt>
                <c:pt idx="9">
                  <c:v>42795</c:v>
                </c:pt>
                <c:pt idx="10">
                  <c:v>42887</c:v>
                </c:pt>
                <c:pt idx="11">
                  <c:v>42979</c:v>
                </c:pt>
                <c:pt idx="12">
                  <c:v>43101</c:v>
                </c:pt>
                <c:pt idx="13">
                  <c:v>43160</c:v>
                </c:pt>
                <c:pt idx="14">
                  <c:v>43252</c:v>
                </c:pt>
                <c:pt idx="15">
                  <c:v>43344</c:v>
                </c:pt>
                <c:pt idx="16">
                  <c:v>43466</c:v>
                </c:pt>
                <c:pt idx="17">
                  <c:v>43525</c:v>
                </c:pt>
                <c:pt idx="18">
                  <c:v>43617</c:v>
                </c:pt>
                <c:pt idx="19">
                  <c:v>43709</c:v>
                </c:pt>
                <c:pt idx="20">
                  <c:v>43831</c:v>
                </c:pt>
                <c:pt idx="21">
                  <c:v>43891</c:v>
                </c:pt>
                <c:pt idx="22">
                  <c:v>43983</c:v>
                </c:pt>
                <c:pt idx="23">
                  <c:v>44075</c:v>
                </c:pt>
                <c:pt idx="24">
                  <c:v>44197</c:v>
                </c:pt>
                <c:pt idx="25">
                  <c:v>44256</c:v>
                </c:pt>
                <c:pt idx="26">
                  <c:v>44348</c:v>
                </c:pt>
                <c:pt idx="27">
                  <c:v>44440</c:v>
                </c:pt>
                <c:pt idx="28">
                  <c:v>44532</c:v>
                </c:pt>
                <c:pt idx="29">
                  <c:v>44624</c:v>
                </c:pt>
                <c:pt idx="30">
                  <c:v>44716</c:v>
                </c:pt>
                <c:pt idx="31">
                  <c:v>44808</c:v>
                </c:pt>
                <c:pt idx="32">
                  <c:v>44900</c:v>
                </c:pt>
                <c:pt idx="33">
                  <c:v>44992</c:v>
                </c:pt>
                <c:pt idx="34">
                  <c:v>45084</c:v>
                </c:pt>
              </c:numCache>
            </c:numRef>
          </c:cat>
          <c:val>
            <c:numRef>
              <c:f>Blad3!$C$2:$C$36</c:f>
              <c:numCache>
                <c:formatCode>General</c:formatCode>
                <c:ptCount val="35"/>
                <c:pt idx="27">
                  <c:v>35</c:v>
                </c:pt>
                <c:pt idx="28">
                  <c:v>63.643267341946128</c:v>
                </c:pt>
                <c:pt idx="29">
                  <c:v>48.071916694694423</c:v>
                </c:pt>
                <c:pt idx="30">
                  <c:v>72.822901781171907</c:v>
                </c:pt>
                <c:pt idx="31">
                  <c:v>37.42225322827575</c:v>
                </c:pt>
                <c:pt idx="32">
                  <c:v>67.220247358093928</c:v>
                </c:pt>
                <c:pt idx="33">
                  <c:v>52.121798732594605</c:v>
                </c:pt>
                <c:pt idx="34">
                  <c:v>77.072926738188229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D0-4571-80E8-C9EF6C632284}"/>
            </c:ext>
          </c:extLst>
        </c:ser>
        <c:ser>
          <c:idx val="2"/>
          <c:order val="2"/>
          <c:tx>
            <c:strRef>
              <c:f>Blad3!$D$1</c:f>
              <c:strCache>
                <c:ptCount val="1"/>
                <c:pt idx="0">
                  <c:v>Laagste betrouwbaarheidsgrens(Aantal)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Blad3!$A$2:$A$36</c:f>
              <c:numCache>
                <c:formatCode>[$-409]mmm\-yy;@</c:formatCode>
                <c:ptCount val="35"/>
                <c:pt idx="0">
                  <c:v>42005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42370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42736</c:v>
                </c:pt>
                <c:pt idx="9">
                  <c:v>42795</c:v>
                </c:pt>
                <c:pt idx="10">
                  <c:v>42887</c:v>
                </c:pt>
                <c:pt idx="11">
                  <c:v>42979</c:v>
                </c:pt>
                <c:pt idx="12">
                  <c:v>43101</c:v>
                </c:pt>
                <c:pt idx="13">
                  <c:v>43160</c:v>
                </c:pt>
                <c:pt idx="14">
                  <c:v>43252</c:v>
                </c:pt>
                <c:pt idx="15">
                  <c:v>43344</c:v>
                </c:pt>
                <c:pt idx="16">
                  <c:v>43466</c:v>
                </c:pt>
                <c:pt idx="17">
                  <c:v>43525</c:v>
                </c:pt>
                <c:pt idx="18">
                  <c:v>43617</c:v>
                </c:pt>
                <c:pt idx="19">
                  <c:v>43709</c:v>
                </c:pt>
                <c:pt idx="20">
                  <c:v>43831</c:v>
                </c:pt>
                <c:pt idx="21">
                  <c:v>43891</c:v>
                </c:pt>
                <c:pt idx="22">
                  <c:v>43983</c:v>
                </c:pt>
                <c:pt idx="23">
                  <c:v>44075</c:v>
                </c:pt>
                <c:pt idx="24">
                  <c:v>44197</c:v>
                </c:pt>
                <c:pt idx="25">
                  <c:v>44256</c:v>
                </c:pt>
                <c:pt idx="26">
                  <c:v>44348</c:v>
                </c:pt>
                <c:pt idx="27">
                  <c:v>44440</c:v>
                </c:pt>
                <c:pt idx="28">
                  <c:v>44532</c:v>
                </c:pt>
                <c:pt idx="29">
                  <c:v>44624</c:v>
                </c:pt>
                <c:pt idx="30">
                  <c:v>44716</c:v>
                </c:pt>
                <c:pt idx="31">
                  <c:v>44808</c:v>
                </c:pt>
                <c:pt idx="32">
                  <c:v>44900</c:v>
                </c:pt>
                <c:pt idx="33">
                  <c:v>44992</c:v>
                </c:pt>
                <c:pt idx="34">
                  <c:v>45084</c:v>
                </c:pt>
              </c:numCache>
            </c:numRef>
          </c:cat>
          <c:val>
            <c:numRef>
              <c:f>Blad3!$D$2:$D$36</c:f>
              <c:numCache>
                <c:formatCode>General</c:formatCode>
                <c:ptCount val="35"/>
                <c:pt idx="27" formatCode="0.00">
                  <c:v>35</c:v>
                </c:pt>
                <c:pt idx="28" formatCode="0.00">
                  <c:v>61.946279585950123</c:v>
                </c:pt>
                <c:pt idx="29" formatCode="0.00">
                  <c:v>46.173867182112652</c:v>
                </c:pt>
                <c:pt idx="30" formatCode="0.00">
                  <c:v>70.742443930801045</c:v>
                </c:pt>
                <c:pt idx="31" formatCode="0.00">
                  <c:v>35.17349536038315</c:v>
                </c:pt>
                <c:pt idx="32" formatCode="0.00">
                  <c:v>64.814334027264223</c:v>
                </c:pt>
                <c:pt idx="33" formatCode="0.00">
                  <c:v>49.567815246377386</c:v>
                </c:pt>
                <c:pt idx="34" formatCode="0.00">
                  <c:v>74.378459112633536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D0-4571-80E8-C9EF6C632284}"/>
            </c:ext>
          </c:extLst>
        </c:ser>
        <c:ser>
          <c:idx val="3"/>
          <c:order val="3"/>
          <c:tx>
            <c:strRef>
              <c:f>Blad3!$E$1</c:f>
              <c:strCache>
                <c:ptCount val="1"/>
                <c:pt idx="0">
                  <c:v>Hoogste betrouwbaarheidsgrens(Aantal)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Blad3!$A$2:$A$36</c:f>
              <c:numCache>
                <c:formatCode>[$-409]mmm\-yy;@</c:formatCode>
                <c:ptCount val="35"/>
                <c:pt idx="0">
                  <c:v>42005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42370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42736</c:v>
                </c:pt>
                <c:pt idx="9">
                  <c:v>42795</c:v>
                </c:pt>
                <c:pt idx="10">
                  <c:v>42887</c:v>
                </c:pt>
                <c:pt idx="11">
                  <c:v>42979</c:v>
                </c:pt>
                <c:pt idx="12">
                  <c:v>43101</c:v>
                </c:pt>
                <c:pt idx="13">
                  <c:v>43160</c:v>
                </c:pt>
                <c:pt idx="14">
                  <c:v>43252</c:v>
                </c:pt>
                <c:pt idx="15">
                  <c:v>43344</c:v>
                </c:pt>
                <c:pt idx="16">
                  <c:v>43466</c:v>
                </c:pt>
                <c:pt idx="17">
                  <c:v>43525</c:v>
                </c:pt>
                <c:pt idx="18">
                  <c:v>43617</c:v>
                </c:pt>
                <c:pt idx="19">
                  <c:v>43709</c:v>
                </c:pt>
                <c:pt idx="20">
                  <c:v>43831</c:v>
                </c:pt>
                <c:pt idx="21">
                  <c:v>43891</c:v>
                </c:pt>
                <c:pt idx="22">
                  <c:v>43983</c:v>
                </c:pt>
                <c:pt idx="23">
                  <c:v>44075</c:v>
                </c:pt>
                <c:pt idx="24">
                  <c:v>44197</c:v>
                </c:pt>
                <c:pt idx="25">
                  <c:v>44256</c:v>
                </c:pt>
                <c:pt idx="26">
                  <c:v>44348</c:v>
                </c:pt>
                <c:pt idx="27">
                  <c:v>44440</c:v>
                </c:pt>
                <c:pt idx="28">
                  <c:v>44532</c:v>
                </c:pt>
                <c:pt idx="29">
                  <c:v>44624</c:v>
                </c:pt>
                <c:pt idx="30">
                  <c:v>44716</c:v>
                </c:pt>
                <c:pt idx="31">
                  <c:v>44808</c:v>
                </c:pt>
                <c:pt idx="32">
                  <c:v>44900</c:v>
                </c:pt>
                <c:pt idx="33">
                  <c:v>44992</c:v>
                </c:pt>
                <c:pt idx="34">
                  <c:v>45084</c:v>
                </c:pt>
              </c:numCache>
            </c:numRef>
          </c:cat>
          <c:val>
            <c:numRef>
              <c:f>Blad3!$E$2:$E$36</c:f>
              <c:numCache>
                <c:formatCode>General</c:formatCode>
                <c:ptCount val="35"/>
                <c:pt idx="27" formatCode="0.00">
                  <c:v>35</c:v>
                </c:pt>
                <c:pt idx="28" formatCode="0.00">
                  <c:v>65.340255097942133</c:v>
                </c:pt>
                <c:pt idx="29" formatCode="0.00">
                  <c:v>49.969966207276194</c:v>
                </c:pt>
                <c:pt idx="30" formatCode="0.00">
                  <c:v>74.90335963154277</c:v>
                </c:pt>
                <c:pt idx="31" formatCode="0.00">
                  <c:v>39.67101109616835</c:v>
                </c:pt>
                <c:pt idx="32" formatCode="0.00">
                  <c:v>69.626160688923633</c:v>
                </c:pt>
                <c:pt idx="33" formatCode="0.00">
                  <c:v>54.675782218811825</c:v>
                </c:pt>
                <c:pt idx="34" formatCode="0.00">
                  <c:v>79.767394363742923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D0-4571-80E8-C9EF6C632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6233528"/>
        <c:axId val="666236152"/>
      </c:lineChart>
      <c:catAx>
        <c:axId val="666233528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66236152"/>
        <c:crosses val="autoZero"/>
        <c:auto val="1"/>
        <c:lblAlgn val="ctr"/>
        <c:lblOffset val="100"/>
        <c:noMultiLvlLbl val="0"/>
      </c:catAx>
      <c:valAx>
        <c:axId val="666236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66233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10</xdr:row>
      <xdr:rowOff>119062</xdr:rowOff>
    </xdr:from>
    <xdr:to>
      <xdr:col>15</xdr:col>
      <xdr:colOff>466725</xdr:colOff>
      <xdr:row>26</xdr:row>
      <xdr:rowOff>4762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8518EF1E-E4A2-461D-99E5-82E6736E87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914399</xdr:colOff>
      <xdr:row>3</xdr:row>
      <xdr:rowOff>128586</xdr:rowOff>
    </xdr:from>
    <xdr:to>
      <xdr:col>16</xdr:col>
      <xdr:colOff>276224</xdr:colOff>
      <xdr:row>27</xdr:row>
      <xdr:rowOff>76199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94E3390D-CE15-43FA-A120-ED711B0624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17B1315-09B0-47E9-BE79-5BBA754C4718}" name="Tabel4" displayName="Tabel4" ref="A1:E36" totalsRowShown="0">
  <autoFilter ref="A1:E36" xr:uid="{4A423284-8A1D-4527-AF3B-9A1EBCFFE65E}"/>
  <tableColumns count="5">
    <tableColumn id="1" xr3:uid="{07170E9A-6AF2-460E-9E2F-89D7FB86FF66}" name="kwartaal/jaar" dataDxfId="6"/>
    <tableColumn id="2" xr3:uid="{40A855E5-F438-4435-9104-449D302D60A7}" name="Aantal"/>
    <tableColumn id="3" xr3:uid="{40EC10D0-8453-42B0-B190-7B92985B5862}" name="Voorspellen(Aantal)">
      <calculatedColumnFormula>_xlfn.FORECAST.ETS(A2,$B$2:$B$29,$A$2:$A$29,8,1)</calculatedColumnFormula>
    </tableColumn>
    <tableColumn id="4" xr3:uid="{6EF54133-734F-4F80-A14A-51A6FBED7C68}" name="Laagste betrouwbaarheidsgrens(Aantal)" dataDxfId="5">
      <calculatedColumnFormula>C2-_xlfn.FORECAST.ETS.CONFINT(A2,$B$2:$B$29,$A$2:$A$29,0.95,8,1)</calculatedColumnFormula>
    </tableColumn>
    <tableColumn id="5" xr3:uid="{96A49EFF-AC43-4065-AA37-722A38656340}" name="Hoogste betrouwbaarheidsgrens(Aantal)" dataDxfId="4">
      <calculatedColumnFormula>C2+_xlfn.FORECAST.ETS.CONFINT(A2,$B$2:$B$29,$A$2:$A$29,0.95,8,1)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A901192-4393-434B-80BE-5E2AA2BF4999}" name="Tabel5" displayName="Tabel5" ref="G1:H8" totalsRowShown="0">
  <autoFilter ref="G1:H8" xr:uid="{45643F7B-8A0D-4E0C-9AD9-A9C7F28888D8}"/>
  <tableColumns count="2">
    <tableColumn id="1" xr3:uid="{650E164B-3740-49D8-883F-407CF46A17A7}" name="Statistieken"/>
    <tableColumn id="2" xr3:uid="{CB1F8DC0-6CD5-44B8-A2D6-2EAB318FB0C4}" name="Waarde" data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E22529E-AFC0-4D7F-9683-4A32586DD9FD}" name="Tabel3" displayName="Tabel3" ref="A1:E36" totalsRowShown="0">
  <autoFilter ref="A1:E36" xr:uid="{7A9A66D6-DF55-4DDA-BF26-9820FED53218}"/>
  <tableColumns count="5">
    <tableColumn id="1" xr3:uid="{3B5531E0-7DD9-4F59-97B6-7279C5CB4CA1}" name="kwartaal/jaar" dataDxfId="2"/>
    <tableColumn id="2" xr3:uid="{41337670-69B3-43DD-AFA8-0C3CAC062715}" name="Aantal"/>
    <tableColumn id="3" xr3:uid="{391E5B32-D88A-4CA2-9BA2-C9134EBF94E8}" name="Voorspellen(Aantal)">
      <calculatedColumnFormula>_xlfn.FORECAST.ETS(A2,$B$2:$B$29,$A$2:$A$29,16,1)</calculatedColumnFormula>
    </tableColumn>
    <tableColumn id="4" xr3:uid="{9DE76302-2FBA-4983-93BF-CC2423EB61CA}" name="Laagste betrouwbaarheidsgrens(Aantal)" dataDxfId="1">
      <calculatedColumnFormula>C2-_xlfn.FORECAST.ETS.CONFINT(A2,$B$2:$B$29,$A$2:$A$29,0.95,16,1)</calculatedColumnFormula>
    </tableColumn>
    <tableColumn id="5" xr3:uid="{D0AA01A7-A519-4AF0-9197-6EDF9F30ED94}" name="Hoogste betrouwbaarheidsgrens(Aantal)" dataDxfId="0">
      <calculatedColumnFormula>C2+_xlfn.FORECAST.ETS.CONFINT(A2,$B$2:$B$29,$A$2:$A$29,0.95,16,1)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B4D46-A58E-4827-9E5C-48AE10A1D5BA}">
  <dimension ref="A1:H36"/>
  <sheetViews>
    <sheetView tabSelected="1" workbookViewId="0">
      <selection activeCell="C30" sqref="C30"/>
    </sheetView>
  </sheetViews>
  <sheetFormatPr defaultRowHeight="15" x14ac:dyDescent="0.25"/>
  <cols>
    <col min="1" max="1" width="14.85546875" customWidth="1"/>
    <col min="3" max="3" width="21.140625" customWidth="1"/>
    <col min="4" max="4" width="38.42578125" customWidth="1"/>
    <col min="5" max="5" width="39.140625" customWidth="1"/>
    <col min="7" max="7" width="13.7109375" customWidth="1"/>
    <col min="8" max="8" width="10.140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5</v>
      </c>
      <c r="H1" t="s">
        <v>6</v>
      </c>
    </row>
    <row r="2" spans="1:8" x14ac:dyDescent="0.25">
      <c r="A2" s="2">
        <v>42005</v>
      </c>
      <c r="B2">
        <v>30</v>
      </c>
      <c r="G2" t="s">
        <v>7</v>
      </c>
      <c r="H2" s="4">
        <f>_xlfn.FORECAST.ETS.STAT($B$2:$B$29,$A$2:$A$29,1,8,1)</f>
        <v>0.751</v>
      </c>
    </row>
    <row r="3" spans="1:8" x14ac:dyDescent="0.25">
      <c r="A3" s="2">
        <v>42064</v>
      </c>
      <c r="B3">
        <v>15</v>
      </c>
      <c r="G3" t="s">
        <v>8</v>
      </c>
      <c r="H3" s="4">
        <f>_xlfn.FORECAST.ETS.STAT($B$2:$B$29,$A$2:$A$29,2,8,1)</f>
        <v>1E-3</v>
      </c>
    </row>
    <row r="4" spans="1:8" x14ac:dyDescent="0.25">
      <c r="A4" s="2">
        <v>42156</v>
      </c>
      <c r="B4">
        <v>40</v>
      </c>
      <c r="G4" t="s">
        <v>9</v>
      </c>
      <c r="H4" s="4">
        <f>_xlfn.FORECAST.ETS.STAT($B$2:$B$29,$A$2:$A$29,3,8,1)</f>
        <v>1E-3</v>
      </c>
    </row>
    <row r="5" spans="1:8" x14ac:dyDescent="0.25">
      <c r="A5" s="2">
        <v>42248</v>
      </c>
      <c r="B5">
        <v>5</v>
      </c>
      <c r="G5" t="s">
        <v>10</v>
      </c>
      <c r="H5" s="4">
        <f>_xlfn.FORECAST.ETS.STAT($B$2:$B$29,$A$2:$A$29,4,8,1)</f>
        <v>0</v>
      </c>
    </row>
    <row r="6" spans="1:8" x14ac:dyDescent="0.25">
      <c r="A6" s="2">
        <v>42370</v>
      </c>
      <c r="B6">
        <v>35</v>
      </c>
      <c r="G6" t="s">
        <v>11</v>
      </c>
      <c r="H6" s="4">
        <f>_xlfn.FORECAST.ETS.STAT($B$2:$B$29,$A$2:$A$29,5,8,1)</f>
        <v>0</v>
      </c>
    </row>
    <row r="7" spans="1:8" x14ac:dyDescent="0.25">
      <c r="A7" s="2">
        <v>42430</v>
      </c>
      <c r="B7">
        <v>20</v>
      </c>
      <c r="G7" t="s">
        <v>12</v>
      </c>
      <c r="H7" s="4">
        <f>_xlfn.FORECAST.ETS.STAT($B$2:$B$29,$A$2:$A$29,6,8,1)</f>
        <v>0</v>
      </c>
    </row>
    <row r="8" spans="1:8" x14ac:dyDescent="0.25">
      <c r="A8" s="2">
        <v>42522</v>
      </c>
      <c r="B8">
        <v>45</v>
      </c>
      <c r="G8" t="s">
        <v>13</v>
      </c>
      <c r="H8" s="4">
        <f>_xlfn.FORECAST.ETS.STAT($B$2:$B$29,$A$2:$A$29,7,8,1)</f>
        <v>0</v>
      </c>
    </row>
    <row r="9" spans="1:8" x14ac:dyDescent="0.25">
      <c r="A9" s="2">
        <v>42614</v>
      </c>
      <c r="B9">
        <v>10</v>
      </c>
    </row>
    <row r="10" spans="1:8" x14ac:dyDescent="0.25">
      <c r="A10" s="2">
        <v>42736</v>
      </c>
      <c r="B10">
        <v>40</v>
      </c>
    </row>
    <row r="11" spans="1:8" x14ac:dyDescent="0.25">
      <c r="A11" s="2">
        <v>42795</v>
      </c>
      <c r="B11">
        <v>25</v>
      </c>
    </row>
    <row r="12" spans="1:8" x14ac:dyDescent="0.25">
      <c r="A12" s="2">
        <v>42887</v>
      </c>
      <c r="B12">
        <v>50</v>
      </c>
    </row>
    <row r="13" spans="1:8" x14ac:dyDescent="0.25">
      <c r="A13" s="2">
        <v>42979</v>
      </c>
      <c r="B13">
        <v>15</v>
      </c>
    </row>
    <row r="14" spans="1:8" x14ac:dyDescent="0.25">
      <c r="A14" s="2">
        <v>43101</v>
      </c>
      <c r="B14">
        <v>45</v>
      </c>
    </row>
    <row r="15" spans="1:8" x14ac:dyDescent="0.25">
      <c r="A15" s="2">
        <v>43160</v>
      </c>
      <c r="B15">
        <v>30</v>
      </c>
    </row>
    <row r="16" spans="1:8" x14ac:dyDescent="0.25">
      <c r="A16" s="2">
        <v>43252</v>
      </c>
      <c r="B16">
        <v>55</v>
      </c>
    </row>
    <row r="17" spans="1:5" x14ac:dyDescent="0.25">
      <c r="A17" s="2">
        <v>43344</v>
      </c>
      <c r="B17">
        <v>20</v>
      </c>
    </row>
    <row r="18" spans="1:5" x14ac:dyDescent="0.25">
      <c r="A18" s="2">
        <v>43466</v>
      </c>
      <c r="B18">
        <v>50</v>
      </c>
    </row>
    <row r="19" spans="1:5" x14ac:dyDescent="0.25">
      <c r="A19" s="2">
        <v>43525</v>
      </c>
      <c r="B19">
        <v>35</v>
      </c>
    </row>
    <row r="20" spans="1:5" x14ac:dyDescent="0.25">
      <c r="A20" s="2">
        <v>43617</v>
      </c>
      <c r="B20">
        <v>60</v>
      </c>
    </row>
    <row r="21" spans="1:5" x14ac:dyDescent="0.25">
      <c r="A21" s="2">
        <v>43709</v>
      </c>
      <c r="B21">
        <v>25</v>
      </c>
    </row>
    <row r="22" spans="1:5" x14ac:dyDescent="0.25">
      <c r="A22" s="2">
        <v>43831</v>
      </c>
      <c r="B22">
        <v>55</v>
      </c>
    </row>
    <row r="23" spans="1:5" x14ac:dyDescent="0.25">
      <c r="A23" s="2">
        <v>43891</v>
      </c>
      <c r="B23">
        <v>40</v>
      </c>
    </row>
    <row r="24" spans="1:5" x14ac:dyDescent="0.25">
      <c r="A24" s="2">
        <v>43983</v>
      </c>
      <c r="B24">
        <v>65</v>
      </c>
    </row>
    <row r="25" spans="1:5" x14ac:dyDescent="0.25">
      <c r="A25" s="2">
        <v>44075</v>
      </c>
      <c r="B25">
        <v>30</v>
      </c>
    </row>
    <row r="26" spans="1:5" x14ac:dyDescent="0.25">
      <c r="A26" s="2">
        <v>44197</v>
      </c>
      <c r="B26">
        <v>60</v>
      </c>
    </row>
    <row r="27" spans="1:5" x14ac:dyDescent="0.25">
      <c r="A27" s="2">
        <v>44256</v>
      </c>
      <c r="B27">
        <v>45</v>
      </c>
    </row>
    <row r="28" spans="1:5" x14ac:dyDescent="0.25">
      <c r="A28" s="2">
        <v>44348</v>
      </c>
      <c r="B28">
        <v>70</v>
      </c>
    </row>
    <row r="29" spans="1:5" x14ac:dyDescent="0.25">
      <c r="A29" s="2">
        <v>44440</v>
      </c>
      <c r="B29">
        <v>35</v>
      </c>
      <c r="C29">
        <v>35</v>
      </c>
      <c r="D29" s="3">
        <v>35</v>
      </c>
      <c r="E29" s="3">
        <v>35</v>
      </c>
    </row>
    <row r="30" spans="1:5" x14ac:dyDescent="0.25">
      <c r="A30" s="2">
        <v>44532</v>
      </c>
      <c r="C30">
        <f t="shared" ref="C30:C36" si="0">_xlfn.FORECAST.ETS(A30,$B$2:$B$29,$A$2:$A$29,8,1)</f>
        <v>65</v>
      </c>
      <c r="D30" s="3">
        <f t="shared" ref="D30:D36" si="1">C30-_xlfn.FORECAST.ETS.CONFINT(A30,$B$2:$B$29,$A$2:$A$29,0.95,8,1)</f>
        <v>65</v>
      </c>
      <c r="E30" s="3">
        <f t="shared" ref="E30:E36" si="2">C30+_xlfn.FORECAST.ETS.CONFINT(A30,$B$2:$B$29,$A$2:$A$29,0.95,8,1)</f>
        <v>65</v>
      </c>
    </row>
    <row r="31" spans="1:5" x14ac:dyDescent="0.25">
      <c r="A31" s="2">
        <v>44624</v>
      </c>
      <c r="C31">
        <f t="shared" si="0"/>
        <v>50</v>
      </c>
      <c r="D31" s="3">
        <f t="shared" si="1"/>
        <v>50</v>
      </c>
      <c r="E31" s="3">
        <f t="shared" si="2"/>
        <v>50</v>
      </c>
    </row>
    <row r="32" spans="1:5" x14ac:dyDescent="0.25">
      <c r="A32" s="2">
        <v>44716</v>
      </c>
      <c r="C32">
        <f t="shared" si="0"/>
        <v>75</v>
      </c>
      <c r="D32" s="3">
        <f t="shared" si="1"/>
        <v>75</v>
      </c>
      <c r="E32" s="3">
        <f t="shared" si="2"/>
        <v>75</v>
      </c>
    </row>
    <row r="33" spans="1:5" x14ac:dyDescent="0.25">
      <c r="A33" s="2">
        <v>44808</v>
      </c>
      <c r="C33">
        <f t="shared" si="0"/>
        <v>40</v>
      </c>
      <c r="D33" s="3">
        <f t="shared" si="1"/>
        <v>40</v>
      </c>
      <c r="E33" s="3">
        <f t="shared" si="2"/>
        <v>40</v>
      </c>
    </row>
    <row r="34" spans="1:5" x14ac:dyDescent="0.25">
      <c r="A34" s="2">
        <v>44900</v>
      </c>
      <c r="C34">
        <f t="shared" si="0"/>
        <v>70</v>
      </c>
      <c r="D34" s="3">
        <f t="shared" si="1"/>
        <v>70</v>
      </c>
      <c r="E34" s="3">
        <f t="shared" si="2"/>
        <v>70</v>
      </c>
    </row>
    <row r="35" spans="1:5" x14ac:dyDescent="0.25">
      <c r="A35" s="2">
        <v>44992</v>
      </c>
      <c r="C35">
        <f t="shared" si="0"/>
        <v>55</v>
      </c>
      <c r="D35" s="3">
        <f t="shared" si="1"/>
        <v>55</v>
      </c>
      <c r="E35" s="3">
        <f t="shared" si="2"/>
        <v>55</v>
      </c>
    </row>
    <row r="36" spans="1:5" x14ac:dyDescent="0.25">
      <c r="A36" s="2">
        <v>45084</v>
      </c>
      <c r="C36">
        <f t="shared" si="0"/>
        <v>80</v>
      </c>
      <c r="D36" s="3">
        <f t="shared" si="1"/>
        <v>80</v>
      </c>
      <c r="E36" s="3">
        <f t="shared" si="2"/>
        <v>80</v>
      </c>
    </row>
  </sheetData>
  <pageMargins left="0.7" right="0.7" top="0.75" bottom="0.75" header="0.3" footer="0.3"/>
  <drawing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3474-1C2F-4594-9B59-86B5910D9889}">
  <dimension ref="A1:E36"/>
  <sheetViews>
    <sheetView workbookViewId="0">
      <selection activeCell="D31" sqref="A1:E36"/>
    </sheetView>
  </sheetViews>
  <sheetFormatPr defaultRowHeight="15" x14ac:dyDescent="0.25"/>
  <cols>
    <col min="1" max="1" width="14.85546875" customWidth="1"/>
    <col min="3" max="3" width="21.140625" customWidth="1"/>
    <col min="4" max="4" width="38.42578125" customWidth="1"/>
    <col min="5" max="5" width="39.1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2">
        <v>42005</v>
      </c>
      <c r="B2">
        <v>30</v>
      </c>
    </row>
    <row r="3" spans="1:5" x14ac:dyDescent="0.25">
      <c r="A3" s="2">
        <v>42064</v>
      </c>
      <c r="B3">
        <v>15</v>
      </c>
    </row>
    <row r="4" spans="1:5" x14ac:dyDescent="0.25">
      <c r="A4" s="2">
        <v>42156</v>
      </c>
      <c r="B4">
        <v>40</v>
      </c>
    </row>
    <row r="5" spans="1:5" x14ac:dyDescent="0.25">
      <c r="A5" s="2">
        <v>42248</v>
      </c>
      <c r="B5">
        <v>5</v>
      </c>
    </row>
    <row r="6" spans="1:5" x14ac:dyDescent="0.25">
      <c r="A6" s="2">
        <v>42370</v>
      </c>
      <c r="B6">
        <v>35</v>
      </c>
    </row>
    <row r="7" spans="1:5" x14ac:dyDescent="0.25">
      <c r="A7" s="2">
        <v>42430</v>
      </c>
      <c r="B7">
        <v>20</v>
      </c>
    </row>
    <row r="8" spans="1:5" x14ac:dyDescent="0.25">
      <c r="A8" s="2">
        <v>42522</v>
      </c>
      <c r="B8">
        <v>45</v>
      </c>
    </row>
    <row r="9" spans="1:5" x14ac:dyDescent="0.25">
      <c r="A9" s="2">
        <v>42614</v>
      </c>
      <c r="B9">
        <v>10</v>
      </c>
    </row>
    <row r="10" spans="1:5" x14ac:dyDescent="0.25">
      <c r="A10" s="2">
        <v>42736</v>
      </c>
      <c r="B10">
        <v>40</v>
      </c>
    </row>
    <row r="11" spans="1:5" x14ac:dyDescent="0.25">
      <c r="A11" s="2">
        <v>42795</v>
      </c>
      <c r="B11">
        <v>25</v>
      </c>
    </row>
    <row r="12" spans="1:5" x14ac:dyDescent="0.25">
      <c r="A12" s="2">
        <v>42887</v>
      </c>
      <c r="B12">
        <v>50</v>
      </c>
    </row>
    <row r="13" spans="1:5" x14ac:dyDescent="0.25">
      <c r="A13" s="2">
        <v>42979</v>
      </c>
      <c r="B13">
        <v>15</v>
      </c>
    </row>
    <row r="14" spans="1:5" x14ac:dyDescent="0.25">
      <c r="A14" s="2">
        <v>43101</v>
      </c>
      <c r="B14">
        <v>45</v>
      </c>
    </row>
    <row r="15" spans="1:5" x14ac:dyDescent="0.25">
      <c r="A15" s="2">
        <v>43160</v>
      </c>
      <c r="B15">
        <v>30</v>
      </c>
    </row>
    <row r="16" spans="1:5" x14ac:dyDescent="0.25">
      <c r="A16" s="2">
        <v>43252</v>
      </c>
      <c r="B16">
        <v>55</v>
      </c>
    </row>
    <row r="17" spans="1:5" x14ac:dyDescent="0.25">
      <c r="A17" s="2">
        <v>43344</v>
      </c>
      <c r="B17">
        <v>20</v>
      </c>
    </row>
    <row r="18" spans="1:5" x14ac:dyDescent="0.25">
      <c r="A18" s="2">
        <v>43466</v>
      </c>
      <c r="B18">
        <v>50</v>
      </c>
    </row>
    <row r="19" spans="1:5" x14ac:dyDescent="0.25">
      <c r="A19" s="2">
        <v>43525</v>
      </c>
      <c r="B19">
        <v>35</v>
      </c>
    </row>
    <row r="20" spans="1:5" x14ac:dyDescent="0.25">
      <c r="A20" s="2">
        <v>43617</v>
      </c>
      <c r="B20">
        <v>60</v>
      </c>
    </row>
    <row r="21" spans="1:5" x14ac:dyDescent="0.25">
      <c r="A21" s="2">
        <v>43709</v>
      </c>
      <c r="B21">
        <v>25</v>
      </c>
    </row>
    <row r="22" spans="1:5" x14ac:dyDescent="0.25">
      <c r="A22" s="2">
        <v>43831</v>
      </c>
      <c r="B22">
        <v>55</v>
      </c>
    </row>
    <row r="23" spans="1:5" x14ac:dyDescent="0.25">
      <c r="A23" s="2">
        <v>43891</v>
      </c>
      <c r="B23">
        <v>40</v>
      </c>
    </row>
    <row r="24" spans="1:5" x14ac:dyDescent="0.25">
      <c r="A24" s="2">
        <v>43983</v>
      </c>
      <c r="B24">
        <v>65</v>
      </c>
    </row>
    <row r="25" spans="1:5" x14ac:dyDescent="0.25">
      <c r="A25" s="2">
        <v>44075</v>
      </c>
      <c r="B25">
        <v>30</v>
      </c>
    </row>
    <row r="26" spans="1:5" x14ac:dyDescent="0.25">
      <c r="A26" s="2">
        <v>44197</v>
      </c>
      <c r="B26">
        <v>60</v>
      </c>
    </row>
    <row r="27" spans="1:5" x14ac:dyDescent="0.25">
      <c r="A27" s="2">
        <v>44256</v>
      </c>
      <c r="B27">
        <v>45</v>
      </c>
    </row>
    <row r="28" spans="1:5" x14ac:dyDescent="0.25">
      <c r="A28" s="2">
        <v>44348</v>
      </c>
      <c r="B28">
        <v>70</v>
      </c>
    </row>
    <row r="29" spans="1:5" x14ac:dyDescent="0.25">
      <c r="A29" s="2">
        <v>44440</v>
      </c>
      <c r="B29">
        <v>35</v>
      </c>
      <c r="C29">
        <v>35</v>
      </c>
      <c r="D29" s="3">
        <v>35</v>
      </c>
      <c r="E29" s="3">
        <v>35</v>
      </c>
    </row>
    <row r="30" spans="1:5" x14ac:dyDescent="0.25">
      <c r="A30" s="2">
        <v>44532</v>
      </c>
      <c r="C30">
        <f t="shared" ref="C30:C36" si="0">_xlfn.FORECAST.ETS(A30,$B$2:$B$29,$A$2:$A$29,16,1)</f>
        <v>63.643267341946128</v>
      </c>
      <c r="D30" s="3">
        <f t="shared" ref="D30:D36" si="1">C30-_xlfn.FORECAST.ETS.CONFINT(A30,$B$2:$B$29,$A$2:$A$29,0.95,16,1)</f>
        <v>61.946279585950123</v>
      </c>
      <c r="E30" s="3">
        <f t="shared" ref="E30:E36" si="2">C30+_xlfn.FORECAST.ETS.CONFINT(A30,$B$2:$B$29,$A$2:$A$29,0.95,16,1)</f>
        <v>65.340255097942133</v>
      </c>
    </row>
    <row r="31" spans="1:5" x14ac:dyDescent="0.25">
      <c r="A31" s="2">
        <v>44624</v>
      </c>
      <c r="C31">
        <f t="shared" si="0"/>
        <v>48.071916694694423</v>
      </c>
      <c r="D31" s="3">
        <f t="shared" si="1"/>
        <v>46.173867182112652</v>
      </c>
      <c r="E31" s="3">
        <f t="shared" si="2"/>
        <v>49.969966207276194</v>
      </c>
    </row>
    <row r="32" spans="1:5" x14ac:dyDescent="0.25">
      <c r="A32" s="2">
        <v>44716</v>
      </c>
      <c r="C32">
        <f t="shared" si="0"/>
        <v>72.822901781171907</v>
      </c>
      <c r="D32" s="3">
        <f t="shared" si="1"/>
        <v>70.742443930801045</v>
      </c>
      <c r="E32" s="3">
        <f t="shared" si="2"/>
        <v>74.90335963154277</v>
      </c>
    </row>
    <row r="33" spans="1:5" x14ac:dyDescent="0.25">
      <c r="A33" s="2">
        <v>44808</v>
      </c>
      <c r="C33">
        <f t="shared" si="0"/>
        <v>37.42225322827575</v>
      </c>
      <c r="D33" s="3">
        <f t="shared" si="1"/>
        <v>35.17349536038315</v>
      </c>
      <c r="E33" s="3">
        <f t="shared" si="2"/>
        <v>39.67101109616835</v>
      </c>
    </row>
    <row r="34" spans="1:5" x14ac:dyDescent="0.25">
      <c r="A34" s="2">
        <v>44900</v>
      </c>
      <c r="C34">
        <f t="shared" si="0"/>
        <v>67.220247358093928</v>
      </c>
      <c r="D34" s="3">
        <f t="shared" si="1"/>
        <v>64.814334027264223</v>
      </c>
      <c r="E34" s="3">
        <f t="shared" si="2"/>
        <v>69.626160688923633</v>
      </c>
    </row>
    <row r="35" spans="1:5" x14ac:dyDescent="0.25">
      <c r="A35" s="2">
        <v>44992</v>
      </c>
      <c r="C35">
        <f t="shared" si="0"/>
        <v>52.121798732594605</v>
      </c>
      <c r="D35" s="3">
        <f t="shared" si="1"/>
        <v>49.567815246377386</v>
      </c>
      <c r="E35" s="3">
        <f t="shared" si="2"/>
        <v>54.675782218811825</v>
      </c>
    </row>
    <row r="36" spans="1:5" x14ac:dyDescent="0.25">
      <c r="A36" s="2">
        <v>45084</v>
      </c>
      <c r="C36">
        <f t="shared" si="0"/>
        <v>77.072926738188229</v>
      </c>
      <c r="D36" s="3">
        <f t="shared" si="1"/>
        <v>74.378459112633536</v>
      </c>
      <c r="E36" s="3">
        <f t="shared" si="2"/>
        <v>79.767394363742923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D585-DF58-440C-89FA-552AE362BD16}">
  <dimension ref="C2:D30"/>
  <sheetViews>
    <sheetView workbookViewId="0">
      <selection activeCell="D30" sqref="D30"/>
    </sheetView>
  </sheetViews>
  <sheetFormatPr defaultRowHeight="15" x14ac:dyDescent="0.25"/>
  <cols>
    <col min="3" max="3" width="13.85546875" customWidth="1"/>
  </cols>
  <sheetData>
    <row r="2" spans="3:4" x14ac:dyDescent="0.25">
      <c r="C2" t="s">
        <v>0</v>
      </c>
      <c r="D2" t="s">
        <v>1</v>
      </c>
    </row>
    <row r="3" spans="3:4" ht="16.5" x14ac:dyDescent="0.3">
      <c r="C3" s="1">
        <v>42005</v>
      </c>
      <c r="D3">
        <v>30</v>
      </c>
    </row>
    <row r="4" spans="3:4" ht="16.5" x14ac:dyDescent="0.3">
      <c r="C4" s="1">
        <v>42064</v>
      </c>
      <c r="D4">
        <v>15</v>
      </c>
    </row>
    <row r="5" spans="3:4" ht="16.5" x14ac:dyDescent="0.3">
      <c r="C5" s="1">
        <v>42156</v>
      </c>
      <c r="D5">
        <v>40</v>
      </c>
    </row>
    <row r="6" spans="3:4" ht="16.5" x14ac:dyDescent="0.3">
      <c r="C6" s="1">
        <v>42248</v>
      </c>
      <c r="D6">
        <v>5</v>
      </c>
    </row>
    <row r="7" spans="3:4" ht="16.5" x14ac:dyDescent="0.3">
      <c r="C7" s="1">
        <v>42370</v>
      </c>
      <c r="D7">
        <v>35</v>
      </c>
    </row>
    <row r="8" spans="3:4" ht="16.5" x14ac:dyDescent="0.3">
      <c r="C8" s="1">
        <v>42430</v>
      </c>
      <c r="D8">
        <v>20</v>
      </c>
    </row>
    <row r="9" spans="3:4" ht="16.5" x14ac:dyDescent="0.3">
      <c r="C9" s="1">
        <v>42522</v>
      </c>
      <c r="D9">
        <v>45</v>
      </c>
    </row>
    <row r="10" spans="3:4" ht="16.5" x14ac:dyDescent="0.3">
      <c r="C10" s="1">
        <v>42614</v>
      </c>
      <c r="D10">
        <v>10</v>
      </c>
    </row>
    <row r="11" spans="3:4" ht="16.5" x14ac:dyDescent="0.3">
      <c r="C11" s="1">
        <v>42736</v>
      </c>
      <c r="D11">
        <v>40</v>
      </c>
    </row>
    <row r="12" spans="3:4" ht="16.5" x14ac:dyDescent="0.3">
      <c r="C12" s="1">
        <v>42795</v>
      </c>
      <c r="D12">
        <v>25</v>
      </c>
    </row>
    <row r="13" spans="3:4" ht="16.5" x14ac:dyDescent="0.3">
      <c r="C13" s="1">
        <v>42887</v>
      </c>
      <c r="D13">
        <v>50</v>
      </c>
    </row>
    <row r="14" spans="3:4" ht="16.5" x14ac:dyDescent="0.3">
      <c r="C14" s="1">
        <v>42979</v>
      </c>
      <c r="D14">
        <v>15</v>
      </c>
    </row>
    <row r="15" spans="3:4" ht="16.5" x14ac:dyDescent="0.3">
      <c r="C15" s="1">
        <v>43101</v>
      </c>
      <c r="D15">
        <v>45</v>
      </c>
    </row>
    <row r="16" spans="3:4" ht="16.5" x14ac:dyDescent="0.3">
      <c r="C16" s="1">
        <v>43160</v>
      </c>
      <c r="D16">
        <v>30</v>
      </c>
    </row>
    <row r="17" spans="3:4" ht="16.5" x14ac:dyDescent="0.3">
      <c r="C17" s="1">
        <v>43252</v>
      </c>
      <c r="D17">
        <v>55</v>
      </c>
    </row>
    <row r="18" spans="3:4" ht="16.5" x14ac:dyDescent="0.3">
      <c r="C18" s="1">
        <v>43344</v>
      </c>
      <c r="D18">
        <v>20</v>
      </c>
    </row>
    <row r="19" spans="3:4" ht="16.5" x14ac:dyDescent="0.3">
      <c r="C19" s="1">
        <v>43466</v>
      </c>
      <c r="D19">
        <v>50</v>
      </c>
    </row>
    <row r="20" spans="3:4" ht="16.5" x14ac:dyDescent="0.3">
      <c r="C20" s="1">
        <v>43525</v>
      </c>
      <c r="D20">
        <v>35</v>
      </c>
    </row>
    <row r="21" spans="3:4" ht="16.5" x14ac:dyDescent="0.3">
      <c r="C21" s="1">
        <v>43617</v>
      </c>
      <c r="D21">
        <v>60</v>
      </c>
    </row>
    <row r="22" spans="3:4" ht="16.5" x14ac:dyDescent="0.3">
      <c r="C22" s="1">
        <v>43709</v>
      </c>
      <c r="D22">
        <v>25</v>
      </c>
    </row>
    <row r="23" spans="3:4" ht="16.5" x14ac:dyDescent="0.3">
      <c r="C23" s="1">
        <v>43831</v>
      </c>
      <c r="D23">
        <v>55</v>
      </c>
    </row>
    <row r="24" spans="3:4" ht="16.5" x14ac:dyDescent="0.3">
      <c r="C24" s="1">
        <v>43891</v>
      </c>
      <c r="D24">
        <v>40</v>
      </c>
    </row>
    <row r="25" spans="3:4" ht="16.5" x14ac:dyDescent="0.3">
      <c r="C25" s="1">
        <v>43983</v>
      </c>
      <c r="D25">
        <v>65</v>
      </c>
    </row>
    <row r="26" spans="3:4" ht="16.5" x14ac:dyDescent="0.3">
      <c r="C26" s="1">
        <v>44075</v>
      </c>
      <c r="D26">
        <v>30</v>
      </c>
    </row>
    <row r="27" spans="3:4" ht="16.5" x14ac:dyDescent="0.3">
      <c r="C27" s="1">
        <v>44197</v>
      </c>
      <c r="D27">
        <v>60</v>
      </c>
    </row>
    <row r="28" spans="3:4" ht="16.5" x14ac:dyDescent="0.3">
      <c r="C28" s="1">
        <v>44256</v>
      </c>
      <c r="D28">
        <v>45</v>
      </c>
    </row>
    <row r="29" spans="3:4" ht="16.5" x14ac:dyDescent="0.3">
      <c r="C29" s="1">
        <v>44348</v>
      </c>
      <c r="D29">
        <v>70</v>
      </c>
    </row>
    <row r="30" spans="3:4" ht="16.5" x14ac:dyDescent="0.3">
      <c r="C30" s="1">
        <v>44440</v>
      </c>
      <c r="D30">
        <v>35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Blad4</vt:lpstr>
      <vt:lpstr>Blad3</vt:lpstr>
      <vt:lpstr>Blad1</vt:lpstr>
    </vt:vector>
  </TitlesOfParts>
  <Company>Shared Service Centrum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Pander, Klaas Jan</dc:creator>
  <cp:lastModifiedBy>Pander, Klaas Jan</cp:lastModifiedBy>
  <dcterms:created xsi:type="dcterms:W3CDTF">2021-11-09T09:58:48Z</dcterms:created>
  <dcterms:modified xsi:type="dcterms:W3CDTF">2021-11-10T11:34:57Z</dcterms:modified>
</cp:coreProperties>
</file>