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nief\Producten en markten\"/>
    </mc:Choice>
  </mc:AlternateContent>
  <xr:revisionPtr revIDLastSave="0" documentId="8_{199B1DE3-CD5A-44EB-AA59-B07D4AF80FCA}" xr6:coauthVersionLast="47" xr6:coauthVersionMax="47" xr10:uidLastSave="{00000000-0000-0000-0000-000000000000}"/>
  <bookViews>
    <workbookView xWindow="-120" yWindow="-120" windowWidth="29040" windowHeight="15840" xr2:uid="{688DDC10-F8A0-4CDF-974B-B8B74856CA59}"/>
  </bookViews>
  <sheets>
    <sheet name="V3 Pensioensparen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38" i="1" l="1"/>
  <c r="H37" i="1"/>
  <c r="I37" i="1" s="1"/>
  <c r="I38" i="1" s="1"/>
  <c r="I39" i="1" s="1"/>
  <c r="I40" i="1" s="1"/>
  <c r="I41" i="1" s="1"/>
  <c r="I42" i="1" s="1"/>
  <c r="I43" i="1" s="1"/>
  <c r="I44" i="1" s="1"/>
  <c r="I45" i="1" s="1"/>
  <c r="I46" i="1" s="1"/>
  <c r="I47" i="1" s="1"/>
  <c r="I48" i="1" s="1"/>
  <c r="I49" i="1" s="1"/>
  <c r="I50" i="1" s="1"/>
  <c r="I51" i="1" s="1"/>
  <c r="I52" i="1" s="1"/>
  <c r="I53" i="1" s="1"/>
  <c r="I54" i="1" s="1"/>
  <c r="I55" i="1" s="1"/>
  <c r="I56" i="1" s="1"/>
  <c r="I57" i="1" s="1"/>
  <c r="I58" i="1" s="1"/>
  <c r="I59" i="1" s="1"/>
  <c r="I60" i="1" s="1"/>
  <c r="I61" i="1" s="1"/>
  <c r="I62" i="1" s="1"/>
  <c r="I63" i="1" s="1"/>
  <c r="I64" i="1" s="1"/>
  <c r="I65" i="1" s="1"/>
  <c r="I66" i="1" s="1"/>
  <c r="I67" i="1" s="1"/>
  <c r="I68" i="1" s="1"/>
  <c r="I69" i="1" s="1"/>
  <c r="I70" i="1" s="1"/>
  <c r="I71" i="1" s="1"/>
  <c r="D37" i="1"/>
  <c r="E37" i="1" s="1"/>
  <c r="E38" i="1" s="1"/>
  <c r="J22" i="1"/>
  <c r="C23" i="1" s="1"/>
  <c r="I22" i="1"/>
  <c r="H22" i="1"/>
  <c r="G22" i="1"/>
  <c r="G23" i="1" s="1"/>
  <c r="F22" i="1"/>
  <c r="E22" i="1"/>
  <c r="C39" i="1" l="1"/>
  <c r="C40" i="1" s="1"/>
  <c r="C41" i="1" s="1"/>
  <c r="C42" i="1" s="1"/>
  <c r="C43" i="1" s="1"/>
  <c r="C44" i="1" s="1"/>
  <c r="C45" i="1" s="1"/>
  <c r="C46" i="1" s="1"/>
  <c r="C47" i="1" s="1"/>
  <c r="C48" i="1" s="1"/>
  <c r="C49" i="1" s="1"/>
  <c r="C50" i="1" s="1"/>
  <c r="C51" i="1" s="1"/>
  <c r="C52" i="1" s="1"/>
  <c r="C53" i="1" s="1"/>
  <c r="C54" i="1" s="1"/>
  <c r="C55" i="1" s="1"/>
  <c r="C56" i="1" s="1"/>
  <c r="C57" i="1" s="1"/>
  <c r="C58" i="1" s="1"/>
  <c r="C59" i="1" s="1"/>
  <c r="C60" i="1" s="1"/>
  <c r="C61" i="1" s="1"/>
  <c r="C62" i="1" s="1"/>
  <c r="C63" i="1" s="1"/>
  <c r="C64" i="1" s="1"/>
  <c r="C65" i="1" s="1"/>
  <c r="C66" i="1" s="1"/>
  <c r="C67" i="1" s="1"/>
  <c r="C68" i="1" s="1"/>
  <c r="C69" i="1" s="1"/>
  <c r="C70" i="1" s="1"/>
  <c r="D38" i="1"/>
  <c r="D39" i="1" s="1"/>
  <c r="D40" i="1" s="1"/>
  <c r="D41" i="1" s="1"/>
  <c r="D42" i="1" s="1"/>
  <c r="D43" i="1" s="1"/>
  <c r="D44" i="1" s="1"/>
  <c r="D45" i="1" s="1"/>
  <c r="D46" i="1" s="1"/>
  <c r="D47" i="1" s="1"/>
  <c r="D48" i="1" s="1"/>
  <c r="D49" i="1" s="1"/>
  <c r="D50" i="1" s="1"/>
  <c r="D51" i="1" s="1"/>
  <c r="D52" i="1" s="1"/>
  <c r="D53" i="1" s="1"/>
  <c r="D54" i="1" s="1"/>
  <c r="D55" i="1" s="1"/>
  <c r="D56" i="1" s="1"/>
  <c r="D57" i="1" s="1"/>
  <c r="D58" i="1" s="1"/>
  <c r="D59" i="1" s="1"/>
  <c r="D60" i="1" s="1"/>
  <c r="D61" i="1" s="1"/>
  <c r="D62" i="1" s="1"/>
  <c r="D63" i="1" s="1"/>
  <c r="D64" i="1" s="1"/>
  <c r="D65" i="1" s="1"/>
  <c r="D66" i="1" s="1"/>
  <c r="D67" i="1" s="1"/>
  <c r="D68" i="1" s="1"/>
  <c r="D69" i="1" s="1"/>
  <c r="D70" i="1" s="1"/>
  <c r="D71" i="1" s="1"/>
  <c r="H38" i="1"/>
  <c r="H39" i="1" s="1"/>
  <c r="H40" i="1" s="1"/>
  <c r="H41" i="1" s="1"/>
  <c r="H42" i="1" s="1"/>
  <c r="H43" i="1" s="1"/>
  <c r="H44" i="1" s="1"/>
  <c r="H45" i="1" s="1"/>
  <c r="H46" i="1" s="1"/>
  <c r="H47" i="1" s="1"/>
  <c r="H48" i="1" s="1"/>
  <c r="H49" i="1" s="1"/>
  <c r="H50" i="1" s="1"/>
  <c r="H51" i="1" s="1"/>
  <c r="H52" i="1" s="1"/>
  <c r="H53" i="1" s="1"/>
  <c r="H54" i="1" s="1"/>
  <c r="H55" i="1" s="1"/>
  <c r="H56" i="1" s="1"/>
  <c r="H57" i="1" s="1"/>
  <c r="H58" i="1" s="1"/>
  <c r="H59" i="1" s="1"/>
  <c r="H60" i="1" s="1"/>
  <c r="H61" i="1" s="1"/>
  <c r="H62" i="1" s="1"/>
  <c r="H63" i="1" s="1"/>
  <c r="H64" i="1" s="1"/>
  <c r="H65" i="1" s="1"/>
  <c r="H66" i="1" s="1"/>
  <c r="H67" i="1" s="1"/>
  <c r="H68" i="1" s="1"/>
  <c r="H69" i="1" s="1"/>
  <c r="H70" i="1" s="1"/>
  <c r="H71" i="1" s="1"/>
  <c r="B25" i="1" l="1"/>
  <c r="B27" i="1"/>
  <c r="C72" i="1"/>
  <c r="E39" i="1"/>
  <c r="E40" i="1" s="1"/>
  <c r="E41" i="1" s="1"/>
  <c r="E42" i="1" s="1"/>
  <c r="E43" i="1" s="1"/>
  <c r="E44" i="1" s="1"/>
  <c r="E45" i="1" s="1"/>
  <c r="E46" i="1" s="1"/>
  <c r="E47" i="1" s="1"/>
  <c r="E48" i="1" s="1"/>
  <c r="E49" i="1" s="1"/>
  <c r="E50" i="1" s="1"/>
  <c r="E51" i="1" s="1"/>
  <c r="E52" i="1" s="1"/>
  <c r="E53" i="1" s="1"/>
  <c r="E54" i="1" s="1"/>
  <c r="E55" i="1" s="1"/>
  <c r="E56" i="1" s="1"/>
  <c r="E57" i="1" s="1"/>
  <c r="E58" i="1" s="1"/>
  <c r="E59" i="1" s="1"/>
  <c r="E60" i="1" s="1"/>
  <c r="E61" i="1" s="1"/>
  <c r="E62" i="1" s="1"/>
  <c r="E63" i="1" s="1"/>
  <c r="E64" i="1" s="1"/>
  <c r="E65" i="1" s="1"/>
  <c r="E66" i="1" s="1"/>
  <c r="E67" i="1" s="1"/>
  <c r="E68" i="1" s="1"/>
  <c r="E69" i="1" s="1"/>
  <c r="E70" i="1" s="1"/>
  <c r="E71" i="1" s="1"/>
  <c r="C25" i="1" l="1"/>
  <c r="C27" i="1"/>
</calcChain>
</file>

<file path=xl/sharedStrings.xml><?xml version="1.0" encoding="utf-8"?>
<sst xmlns="http://schemas.openxmlformats.org/spreadsheetml/2006/main" count="36" uniqueCount="32">
  <si>
    <t>VRAAG 3: Pensioensparen (5 punten)</t>
  </si>
  <si>
    <r>
      <t xml:space="preserve">Stel dat je nog x aantal jaren (zie individuele info) verwijderd bent van uw </t>
    </r>
    <r>
      <rPr>
        <b/>
        <u/>
        <sz val="14"/>
        <color theme="1"/>
        <rFont val="Calibri"/>
        <family val="2"/>
        <scheme val="minor"/>
      </rPr>
      <t>pensioen</t>
    </r>
    <r>
      <rPr>
        <b/>
        <sz val="14"/>
        <color theme="1"/>
        <rFont val="Calibri"/>
        <family val="2"/>
        <scheme val="minor"/>
      </rPr>
      <t>.</t>
    </r>
  </si>
  <si>
    <t>Je start vandaag (t = 0) met pensioensparen waarbij de overheid u toelaat om 1000 euro per jaar te storten in het fonds.</t>
  </si>
  <si>
    <r>
      <t>Dit jaarlijks toegelaten bedrag zal de komende jaren stijgen met inflatie (inflatie = uw</t>
    </r>
    <r>
      <rPr>
        <b/>
        <u/>
        <sz val="14"/>
        <color theme="1"/>
        <rFont val="Calibri"/>
        <family val="2"/>
        <scheme val="minor"/>
      </rPr>
      <t xml:space="preserve"> individuele r</t>
    </r>
    <r>
      <rPr>
        <b/>
        <sz val="14"/>
        <color theme="1"/>
        <rFont val="Calibri"/>
        <family val="2"/>
        <scheme val="minor"/>
      </rPr>
      <t>) dus volgend jaar stort je 1000*(1+inflatie) enz…</t>
    </r>
  </si>
  <si>
    <r>
      <t xml:space="preserve">Het nominale rendement op uw stortingen hangt af van uw keuze uit Tak 23 (rendement = 3% + </t>
    </r>
    <r>
      <rPr>
        <b/>
        <u/>
        <sz val="14"/>
        <color theme="1"/>
        <rFont val="Calibri"/>
        <family val="2"/>
        <scheme val="minor"/>
      </rPr>
      <t>individuele r</t>
    </r>
    <r>
      <rPr>
        <b/>
        <sz val="14"/>
        <color theme="1"/>
        <rFont val="Calibri"/>
        <family val="2"/>
        <scheme val="minor"/>
      </rPr>
      <t>) of Tak 21 fondsen (rendement =</t>
    </r>
    <r>
      <rPr>
        <b/>
        <u/>
        <sz val="14"/>
        <color theme="1"/>
        <rFont val="Calibri"/>
        <family val="2"/>
        <scheme val="minor"/>
      </rPr>
      <t xml:space="preserve"> 2%</t>
    </r>
    <r>
      <rPr>
        <b/>
        <sz val="14"/>
        <color theme="1"/>
        <rFont val="Calibri"/>
        <family val="2"/>
        <scheme val="minor"/>
      </rPr>
      <t>).</t>
    </r>
  </si>
  <si>
    <r>
      <t xml:space="preserve">a) Over hoeveel geld zal je (nominaal) kunnen beschikken bij het begin van uw </t>
    </r>
    <r>
      <rPr>
        <b/>
        <u/>
        <sz val="14"/>
        <color theme="1"/>
        <rFont val="Calibri"/>
        <family val="2"/>
        <scheme val="minor"/>
      </rPr>
      <t>pensioen</t>
    </r>
    <r>
      <rPr>
        <b/>
        <sz val="14"/>
        <color theme="1"/>
        <rFont val="Calibri"/>
        <family val="2"/>
        <scheme val="minor"/>
      </rPr>
      <t xml:space="preserve"> (laatste storting exact 1 jaar voor pensioen) voor zowel het Tak 23 als het Tak 21 product?</t>
    </r>
  </si>
  <si>
    <t>Je kan dit jaar per jaar uitrekenen en optellen via een "lange" methode (tabel) of via een snelle methode met 1 samengestelde formule (zonder tabel). Toon beiden.</t>
  </si>
  <si>
    <t>b) Wat is de reële waarde van deze bedragen? (maw uitgedrukt in prijzen van vandaag)</t>
  </si>
  <si>
    <r>
      <t xml:space="preserve">c) Hoeveel zal je jaarlijks kunnen opnemen (vanaf </t>
    </r>
    <r>
      <rPr>
        <b/>
        <u/>
        <sz val="14"/>
        <color theme="1"/>
        <rFont val="Calibri"/>
        <family val="2"/>
        <scheme val="minor"/>
      </rPr>
      <t>t = pensioen</t>
    </r>
    <r>
      <rPr>
        <b/>
        <sz val="14"/>
        <color theme="1"/>
        <rFont val="Calibri"/>
        <family val="2"/>
        <scheme val="minor"/>
      </rPr>
      <t xml:space="preserve">) indien je verwacht na je pensioen nog (individuele </t>
    </r>
    <r>
      <rPr>
        <b/>
        <u/>
        <sz val="14"/>
        <color theme="1"/>
        <rFont val="Calibri"/>
        <family val="2"/>
        <scheme val="minor"/>
      </rPr>
      <t>looptijd</t>
    </r>
    <r>
      <rPr>
        <b/>
        <sz val="14"/>
        <color theme="1"/>
        <rFont val="Calibri"/>
        <family val="2"/>
        <scheme val="minor"/>
      </rPr>
      <t>) jaar te leven…</t>
    </r>
  </si>
  <si>
    <t>Je mag er van uit gaan dat het totale bedrag bij het begin van uw pensioen op een spaarrekening wordt gestort (interest spaarrekening =  inflatie)</t>
  </si>
  <si>
    <t>d) Na hoeveel tijd heb je in beide producten de helft van het (nominale) eindbedrag bijeen gespaard (exact te bepalen dus niet uit "lange" methode tabel)</t>
  </si>
  <si>
    <t>e) Stel dat je vroegtijdig uit het Tak 23 product wil stappen en het tot dan gespaarde bedrag op een spaarrekening zet (interest spaarrekening = inflatie).</t>
  </si>
  <si>
    <t>Wanneer kan je dit ten laatste doen om toch nog meer over te houden op t = pensioen in vergelijking met Tak21 antwoord uit (a).</t>
  </si>
  <si>
    <t>V3</t>
  </si>
  <si>
    <t>Uw Antwoorden</t>
  </si>
  <si>
    <t>Naam</t>
  </si>
  <si>
    <t>Voornaam</t>
  </si>
  <si>
    <t>Individuele r</t>
  </si>
  <si>
    <t>looptijd</t>
  </si>
  <si>
    <t>huizenprijs</t>
  </si>
  <si>
    <t>pensioen</t>
  </si>
  <si>
    <t>Tak 23</t>
  </si>
  <si>
    <t>Tak 21</t>
  </si>
  <si>
    <t>a</t>
  </si>
  <si>
    <t>b</t>
  </si>
  <si>
    <t>c</t>
  </si>
  <si>
    <t>d</t>
  </si>
  <si>
    <t>e</t>
  </si>
  <si>
    <t xml:space="preserve">Uitwerking oplossing met tussenstappen en eventuele tabellen </t>
  </si>
  <si>
    <t>A</t>
  </si>
  <si>
    <t>Stort</t>
  </si>
  <si>
    <t>Totaal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</si>
</sst>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€&quot;\ #,##0.00;[Red]&quot;€&quot;\ \-#,##0.00"/>
    <numFmt numFmtId="164" formatCode="&quot;€&quot;\ #,##0.00"/>
    <numFmt numFmtId="165" formatCode="&quot;£&quot;#,##0.00;[Red]\-&quot;£&quot;#,##0.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  <xf numFmtId="9" fontId="3" fillId="0" borderId="0" xfId="0" applyNumberFormat="1" applyFont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2" borderId="1" xfId="0" applyFont="1" applyFill="1" applyBorder="1"/>
    <xf numFmtId="0" fontId="3" fillId="0" borderId="1" xfId="0" applyFont="1" applyBorder="1" applyAlignment="1">
      <alignment horizontal="right"/>
    </xf>
    <xf numFmtId="0" fontId="5" fillId="0" borderId="1" xfId="0" applyFont="1" applyBorder="1"/>
    <xf numFmtId="0" fontId="1" fillId="0" borderId="1" xfId="0" applyFont="1" applyBorder="1"/>
    <xf numFmtId="0" fontId="3" fillId="2" borderId="1" xfId="0" applyFont="1" applyFill="1" applyBorder="1" applyAlignment="1">
      <alignment horizontal="right"/>
    </xf>
    <xf numFmtId="8" fontId="5" fillId="2" borderId="1" xfId="0" applyNumberFormat="1" applyFont="1" applyFill="1" applyBorder="1"/>
    <xf numFmtId="164" fontId="5" fillId="2" borderId="1" xfId="0" applyNumberFormat="1" applyFont="1" applyFill="1" applyBorder="1"/>
    <xf numFmtId="8" fontId="1" fillId="0" borderId="0" xfId="0" applyNumberFormat="1" applyFont="1"/>
    <xf numFmtId="165" fontId="0" fillId="0" borderId="0" xfId="0" applyNumberFormat="1"/>
    <xf numFmtId="0" fontId="5" fillId="2" borderId="1" xfId="0" applyFont="1" applyFill="1" applyBorder="1"/>
    <xf numFmtId="8" fontId="0" fillId="0" borderId="0" xfId="0" applyNumberFormat="1"/>
    <xf numFmtId="0" fontId="0" fillId="0" borderId="1" xfId="0" applyBorder="1"/>
    <xf numFmtId="2" fontId="0" fillId="0" borderId="1" xfId="0" applyNumberFormat="1" applyBorder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Opgave%20Zelfstudieopdracht_FPM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soonlijke info"/>
      <sheetName val="V1 Beleggen"/>
      <sheetName val="V2 Hypothecaire lening"/>
      <sheetName val="V3 Pensioensparen (2)"/>
      <sheetName val="V3 Pensioensparen"/>
    </sheetNames>
    <sheetDataSet>
      <sheetData sheetId="0"/>
      <sheetData sheetId="1"/>
      <sheetData sheetId="2">
        <row r="18">
          <cell r="D18" t="str">
            <v>Tigranyan</v>
          </cell>
          <cell r="E18" t="str">
            <v>Vahé</v>
          </cell>
          <cell r="F18">
            <v>1.17E-2</v>
          </cell>
          <cell r="G18">
            <v>8</v>
          </cell>
          <cell r="H18">
            <v>489492</v>
          </cell>
          <cell r="I18">
            <v>34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B8A4B1-85D5-41DE-8F54-44BCF567F82D}">
  <dimension ref="A1:Y72"/>
  <sheetViews>
    <sheetView tabSelected="1" topLeftCell="A10" zoomScale="85" zoomScaleNormal="85" workbookViewId="0">
      <selection activeCell="G28" sqref="G28"/>
    </sheetView>
  </sheetViews>
  <sheetFormatPr defaultRowHeight="15" x14ac:dyDescent="0.25"/>
  <cols>
    <col min="2" max="2" width="24.85546875" bestFit="1" customWidth="1"/>
    <col min="3" max="3" width="24.85546875" customWidth="1"/>
    <col min="4" max="4" width="12.5703125" bestFit="1" customWidth="1"/>
    <col min="5" max="5" width="19.28515625" customWidth="1"/>
    <col min="6" max="6" width="17.5703125" customWidth="1"/>
    <col min="7" max="7" width="11.85546875" bestFit="1" customWidth="1"/>
    <col min="8" max="8" width="12.5703125" customWidth="1"/>
    <col min="9" max="9" width="13.85546875" customWidth="1"/>
    <col min="10" max="10" width="13.7109375" customWidth="1"/>
    <col min="11" max="11" width="9" bestFit="1" customWidth="1"/>
  </cols>
  <sheetData>
    <row r="1" spans="1:25" ht="28.5" x14ac:dyDescent="0.4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18.75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2"/>
      <c r="X2" s="2"/>
      <c r="Y2" s="2"/>
    </row>
    <row r="3" spans="1:25" ht="18.75" x14ac:dyDescent="0.3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2"/>
      <c r="X3" s="2"/>
      <c r="Y3" s="2"/>
    </row>
    <row r="4" spans="1:25" ht="18.75" x14ac:dyDescent="0.3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2"/>
      <c r="X4" s="2"/>
      <c r="Y4" s="2"/>
    </row>
    <row r="5" spans="1:25" ht="18.75" x14ac:dyDescent="0.3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2"/>
      <c r="X5" s="2"/>
      <c r="Y5" s="2"/>
    </row>
    <row r="6" spans="1:25" ht="18.75" x14ac:dyDescent="0.3">
      <c r="A6" s="3" t="s">
        <v>4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2"/>
      <c r="X6" s="2"/>
      <c r="Y6" s="2"/>
    </row>
    <row r="7" spans="1:25" ht="18.75" x14ac:dyDescent="0.3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2"/>
      <c r="X7" s="2"/>
      <c r="Y7" s="2"/>
    </row>
    <row r="8" spans="1:25" ht="18.75" x14ac:dyDescent="0.3">
      <c r="A8" s="3" t="s">
        <v>5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2"/>
      <c r="X8" s="2"/>
      <c r="Y8" s="2"/>
    </row>
    <row r="9" spans="1:25" ht="18.75" x14ac:dyDescent="0.3">
      <c r="A9" s="3" t="s">
        <v>6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2"/>
      <c r="X9" s="2"/>
      <c r="Y9" s="2"/>
    </row>
    <row r="10" spans="1:25" ht="18.75" x14ac:dyDescent="0.3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2"/>
      <c r="X10" s="2"/>
      <c r="Y10" s="2"/>
    </row>
    <row r="11" spans="1:25" ht="18.75" x14ac:dyDescent="0.3">
      <c r="A11" s="3" t="s">
        <v>7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2"/>
      <c r="X11" s="2"/>
      <c r="Y11" s="2"/>
    </row>
    <row r="12" spans="1:25" ht="18.75" x14ac:dyDescent="0.3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2"/>
      <c r="X12" s="2"/>
      <c r="Y12" s="2"/>
    </row>
    <row r="13" spans="1:25" ht="18.75" x14ac:dyDescent="0.3">
      <c r="A13" s="3" t="s">
        <v>8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2"/>
      <c r="X13" s="2"/>
      <c r="Y13" s="2"/>
    </row>
    <row r="14" spans="1:25" ht="18.75" x14ac:dyDescent="0.3">
      <c r="A14" s="3" t="s">
        <v>9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2"/>
      <c r="X14" s="2"/>
      <c r="Y14" s="2"/>
    </row>
    <row r="15" spans="1:25" ht="18.75" x14ac:dyDescent="0.3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2"/>
      <c r="X15" s="2"/>
      <c r="Y15" s="2"/>
    </row>
    <row r="16" spans="1:25" ht="18.75" x14ac:dyDescent="0.3">
      <c r="A16" s="3" t="s">
        <v>10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2"/>
      <c r="X16" s="2"/>
      <c r="Y16" s="2"/>
    </row>
    <row r="17" spans="1:25" ht="18.75" x14ac:dyDescent="0.3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2"/>
      <c r="X17" s="2"/>
      <c r="Y17" s="2"/>
    </row>
    <row r="18" spans="1:25" ht="18.75" x14ac:dyDescent="0.3">
      <c r="A18" s="3" t="s">
        <v>11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2"/>
      <c r="X18" s="2"/>
      <c r="Y18" s="2"/>
    </row>
    <row r="19" spans="1:25" ht="18.75" x14ac:dyDescent="0.3">
      <c r="A19" s="3" t="s">
        <v>12</v>
      </c>
      <c r="B19" s="3"/>
      <c r="C19" s="3"/>
      <c r="D19" s="3"/>
      <c r="E19" s="4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2"/>
      <c r="X19" s="2"/>
      <c r="Y19" s="2"/>
    </row>
    <row r="20" spans="1:25" ht="18.75" x14ac:dyDescent="0.3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2"/>
      <c r="X20" s="2"/>
      <c r="Y20" s="2"/>
    </row>
    <row r="21" spans="1:25" ht="18.75" x14ac:dyDescent="0.3">
      <c r="A21" s="5" t="s">
        <v>13</v>
      </c>
      <c r="B21" s="6" t="s">
        <v>14</v>
      </c>
      <c r="C21" s="7"/>
      <c r="D21" s="2"/>
      <c r="E21" s="8" t="s">
        <v>15</v>
      </c>
      <c r="F21" s="8" t="s">
        <v>16</v>
      </c>
      <c r="G21" s="8" t="s">
        <v>17</v>
      </c>
      <c r="H21" s="8" t="s">
        <v>18</v>
      </c>
      <c r="I21" s="8" t="s">
        <v>19</v>
      </c>
      <c r="J21" s="8" t="s">
        <v>20</v>
      </c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2"/>
      <c r="W21" s="2"/>
      <c r="X21" s="2"/>
    </row>
    <row r="22" spans="1:25" ht="18.75" x14ac:dyDescent="0.3">
      <c r="A22" s="9"/>
      <c r="B22" s="10" t="s">
        <v>21</v>
      </c>
      <c r="C22" s="10" t="s">
        <v>22</v>
      </c>
      <c r="D22" s="2"/>
      <c r="E22" s="11" t="str">
        <f>'[1]V2 Hypothecaire lening'!D18</f>
        <v>Tigranyan</v>
      </c>
      <c r="F22" s="11" t="str">
        <f>'[1]V2 Hypothecaire lening'!E18</f>
        <v>Vahé</v>
      </c>
      <c r="G22" s="11">
        <f>'[1]V2 Hypothecaire lening'!F18</f>
        <v>1.17E-2</v>
      </c>
      <c r="H22" s="11">
        <f>'[1]V2 Hypothecaire lening'!G18</f>
        <v>8</v>
      </c>
      <c r="I22" s="11">
        <f>'[1]V2 Hypothecaire lening'!H18</f>
        <v>489492</v>
      </c>
      <c r="J22" s="11">
        <f>'[1]V2 Hypothecaire lening'!I18</f>
        <v>34</v>
      </c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2"/>
      <c r="W22" s="2"/>
      <c r="X22" s="2"/>
    </row>
    <row r="23" spans="1:25" ht="18.75" x14ac:dyDescent="0.3">
      <c r="A23" s="12" t="s">
        <v>23</v>
      </c>
      <c r="B23" s="13"/>
      <c r="C23" s="13">
        <f>-FV(G24,$J$22,$G$37,,1)</f>
        <v>48994.477633122733</v>
      </c>
      <c r="D23" s="2"/>
      <c r="E23" s="3"/>
      <c r="F23" s="3" t="s">
        <v>21</v>
      </c>
      <c r="G23" s="3">
        <f>G22+0.03</f>
        <v>4.1700000000000001E-2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2"/>
      <c r="X23" s="2"/>
      <c r="Y23" s="2"/>
    </row>
    <row r="24" spans="1:25" ht="18.75" x14ac:dyDescent="0.3">
      <c r="A24" s="9"/>
      <c r="B24" s="10"/>
      <c r="C24" s="10"/>
      <c r="D24" s="2"/>
      <c r="E24" s="3"/>
      <c r="F24" s="3" t="s">
        <v>22</v>
      </c>
      <c r="G24" s="3">
        <v>0.02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2"/>
      <c r="X24" s="2"/>
      <c r="Y24" s="2"/>
    </row>
    <row r="25" spans="1:25" ht="18.75" x14ac:dyDescent="0.3">
      <c r="A25" s="12" t="s">
        <v>24</v>
      </c>
      <c r="B25" s="13">
        <f>D71/(1+G22)^J22</f>
        <v>59057.15527466176</v>
      </c>
      <c r="C25" s="14">
        <f>E71/(1+G22)^J22</f>
        <v>39352.349498618983</v>
      </c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ht="18.75" x14ac:dyDescent="0.3">
      <c r="A26" s="9"/>
      <c r="B26" s="10"/>
      <c r="C26" s="10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ht="18.75" x14ac:dyDescent="0.3">
      <c r="A27" s="12" t="s">
        <v>25</v>
      </c>
      <c r="B27" s="13">
        <f>-PMT(G22,J22,D71,0,1)</f>
        <v>3105.1509819352245</v>
      </c>
      <c r="C27" s="13">
        <f>-PMT(G22,J22,E71,0,1)</f>
        <v>2069.0970656949703</v>
      </c>
      <c r="D27" s="15"/>
    </row>
    <row r="28" spans="1:25" ht="18.75" x14ac:dyDescent="0.3">
      <c r="A28" s="9"/>
      <c r="B28" s="10"/>
      <c r="C28" s="10"/>
      <c r="D28" s="2"/>
      <c r="F28" s="16"/>
    </row>
    <row r="29" spans="1:25" ht="18.75" x14ac:dyDescent="0.3">
      <c r="A29" s="12" t="s">
        <v>26</v>
      </c>
      <c r="B29" s="17"/>
      <c r="C29" s="17"/>
    </row>
    <row r="30" spans="1:25" ht="18.75" x14ac:dyDescent="0.3">
      <c r="A30" s="9"/>
      <c r="B30" s="10"/>
      <c r="C30" s="10"/>
      <c r="E30" s="18"/>
    </row>
    <row r="31" spans="1:25" ht="18.75" x14ac:dyDescent="0.3">
      <c r="A31" s="12" t="s">
        <v>27</v>
      </c>
      <c r="B31" s="17"/>
      <c r="C31" s="17"/>
    </row>
    <row r="34" spans="1:9" ht="18.75" x14ac:dyDescent="0.3">
      <c r="B34" s="3" t="s">
        <v>28</v>
      </c>
      <c r="C34" s="3"/>
    </row>
    <row r="36" spans="1:9" x14ac:dyDescent="0.25">
      <c r="A36" t="s">
        <v>29</v>
      </c>
      <c r="B36" s="19"/>
      <c r="C36" s="19" t="s">
        <v>30</v>
      </c>
      <c r="D36" s="19" t="s">
        <v>21</v>
      </c>
      <c r="E36" s="19" t="s">
        <v>22</v>
      </c>
    </row>
    <row r="37" spans="1:9" x14ac:dyDescent="0.25">
      <c r="B37" s="19">
        <v>0</v>
      </c>
      <c r="C37" s="20">
        <v>1000</v>
      </c>
      <c r="D37" s="20">
        <f>C37</f>
        <v>1000</v>
      </c>
      <c r="E37" s="20">
        <f>D37</f>
        <v>1000</v>
      </c>
      <c r="G37">
        <v>1000</v>
      </c>
      <c r="H37" s="21">
        <f>G37</f>
        <v>1000</v>
      </c>
      <c r="I37" s="21">
        <f>H37</f>
        <v>1000</v>
      </c>
    </row>
    <row r="38" spans="1:9" x14ac:dyDescent="0.25">
      <c r="B38" s="19">
        <v>1</v>
      </c>
      <c r="C38" s="20">
        <f>C37*(1.0117)</f>
        <v>1011.7</v>
      </c>
      <c r="D38" s="20">
        <f>D37*(1+$G$23)+C38</f>
        <v>2053.4</v>
      </c>
      <c r="E38" s="20">
        <f>E37*(1+$G$24)+C38</f>
        <v>2031.7</v>
      </c>
      <c r="G38">
        <v>1000</v>
      </c>
      <c r="H38" s="21">
        <f>H37*(1+$G$23)+G38</f>
        <v>2041.7</v>
      </c>
      <c r="I38" s="21">
        <f>I37*(1+$G$24)+G38</f>
        <v>2020</v>
      </c>
    </row>
    <row r="39" spans="1:9" x14ac:dyDescent="0.25">
      <c r="B39" s="19">
        <v>2</v>
      </c>
      <c r="C39" s="20">
        <f t="shared" ref="C39:C70" si="0">C38*(1.0117)</f>
        <v>1023.5368900000001</v>
      </c>
      <c r="D39" s="20">
        <f>D38*(1+$G$23)+C39</f>
        <v>3162.5636700000005</v>
      </c>
      <c r="E39" s="20">
        <f>E38*(1+$G$24)+C39</f>
        <v>3095.8708900000001</v>
      </c>
      <c r="G39">
        <v>1000</v>
      </c>
      <c r="H39" s="21">
        <f t="shared" ref="H39:H70" si="1">H38*(1+$G$23)+G39</f>
        <v>3126.83889</v>
      </c>
      <c r="I39" s="21">
        <f t="shared" ref="I39:I71" si="2">I38*(1+$G$24)+G39</f>
        <v>3060.4</v>
      </c>
    </row>
    <row r="40" spans="1:9" x14ac:dyDescent="0.25">
      <c r="B40" s="19">
        <v>3</v>
      </c>
      <c r="C40" s="20">
        <f>C39*(1.0117)</f>
        <v>1035.5122716130002</v>
      </c>
      <c r="D40" s="20">
        <f t="shared" ref="D40:D70" si="3">D39*(1+$G$23)+C40</f>
        <v>4329.9548466520009</v>
      </c>
      <c r="E40" s="20">
        <f t="shared" ref="E40:E72" si="4">E39*(1+$G$24)+C40</f>
        <v>4193.3005794130004</v>
      </c>
      <c r="G40">
        <v>1000</v>
      </c>
      <c r="H40" s="21">
        <f t="shared" si="1"/>
        <v>4257.2280717129997</v>
      </c>
      <c r="I40" s="21">
        <f t="shared" si="2"/>
        <v>4121.6080000000002</v>
      </c>
    </row>
    <row r="41" spans="1:9" x14ac:dyDescent="0.25">
      <c r="B41" s="19">
        <v>4</v>
      </c>
      <c r="C41" s="20">
        <f t="shared" si="0"/>
        <v>1047.6277651908724</v>
      </c>
      <c r="D41" s="20">
        <f t="shared" si="3"/>
        <v>5558.1417289482615</v>
      </c>
      <c r="E41" s="20">
        <f t="shared" si="4"/>
        <v>5324.7943561921329</v>
      </c>
      <c r="G41">
        <v>1000</v>
      </c>
      <c r="H41" s="21">
        <f t="shared" si="1"/>
        <v>5434.7544823034323</v>
      </c>
      <c r="I41" s="21">
        <f t="shared" si="2"/>
        <v>5204.0401600000005</v>
      </c>
    </row>
    <row r="42" spans="1:9" x14ac:dyDescent="0.25">
      <c r="B42" s="19">
        <v>5</v>
      </c>
      <c r="C42" s="20">
        <f t="shared" si="0"/>
        <v>1059.8850100436057</v>
      </c>
      <c r="D42" s="20">
        <f t="shared" si="3"/>
        <v>6849.8012490890105</v>
      </c>
      <c r="E42" s="20">
        <f t="shared" si="4"/>
        <v>6491.1752533595818</v>
      </c>
      <c r="G42">
        <v>1000</v>
      </c>
      <c r="H42" s="21">
        <f t="shared" si="1"/>
        <v>6661.3837442154854</v>
      </c>
      <c r="I42" s="21">
        <f t="shared" si="2"/>
        <v>6308.1209632000009</v>
      </c>
    </row>
    <row r="43" spans="1:9" x14ac:dyDescent="0.25">
      <c r="B43" s="19">
        <v>6</v>
      </c>
      <c r="C43" s="20">
        <f t="shared" si="0"/>
        <v>1072.285664661116</v>
      </c>
      <c r="D43" s="20">
        <f t="shared" si="3"/>
        <v>8207.7236258371377</v>
      </c>
      <c r="E43" s="20">
        <f t="shared" si="4"/>
        <v>7693.28442308789</v>
      </c>
      <c r="G43">
        <v>1000</v>
      </c>
      <c r="H43" s="21">
        <f t="shared" si="1"/>
        <v>7939.1634463492719</v>
      </c>
      <c r="I43" s="21">
        <f t="shared" si="2"/>
        <v>7434.2833824640011</v>
      </c>
    </row>
    <row r="44" spans="1:9" x14ac:dyDescent="0.25">
      <c r="B44" s="19">
        <v>7</v>
      </c>
      <c r="C44" s="20">
        <f t="shared" si="0"/>
        <v>1084.8314069376511</v>
      </c>
      <c r="D44" s="20">
        <f t="shared" si="3"/>
        <v>9634.8171079721978</v>
      </c>
      <c r="E44" s="20">
        <f t="shared" si="4"/>
        <v>8931.9815184872987</v>
      </c>
      <c r="G44">
        <v>1000</v>
      </c>
      <c r="H44" s="21">
        <f t="shared" si="1"/>
        <v>9270.2265620620365</v>
      </c>
      <c r="I44" s="21">
        <f t="shared" si="2"/>
        <v>8582.9690501132809</v>
      </c>
    </row>
    <row r="45" spans="1:9" x14ac:dyDescent="0.25">
      <c r="B45" s="19">
        <v>8</v>
      </c>
      <c r="C45" s="20">
        <f t="shared" si="0"/>
        <v>1097.5239343988217</v>
      </c>
      <c r="D45" s="20">
        <f t="shared" si="3"/>
        <v>11134.112915773461</v>
      </c>
      <c r="E45" s="20">
        <f t="shared" si="4"/>
        <v>10208.145083255866</v>
      </c>
      <c r="G45">
        <v>1000</v>
      </c>
      <c r="H45" s="21">
        <f t="shared" si="1"/>
        <v>10656.795009700025</v>
      </c>
      <c r="I45" s="21">
        <f t="shared" si="2"/>
        <v>9754.6284311155468</v>
      </c>
    </row>
    <row r="46" spans="1:9" x14ac:dyDescent="0.25">
      <c r="B46" s="19">
        <v>9</v>
      </c>
      <c r="C46" s="20">
        <f t="shared" si="0"/>
        <v>1110.3649644312879</v>
      </c>
      <c r="D46" s="20">
        <f t="shared" si="3"/>
        <v>12708.770388792504</v>
      </c>
      <c r="E46" s="20">
        <f t="shared" si="4"/>
        <v>11522.672949352271</v>
      </c>
      <c r="G46">
        <v>1000</v>
      </c>
      <c r="H46" s="21">
        <f t="shared" si="1"/>
        <v>12101.183361604517</v>
      </c>
      <c r="I46" s="21">
        <f t="shared" si="2"/>
        <v>10949.720999737858</v>
      </c>
    </row>
    <row r="47" spans="1:9" x14ac:dyDescent="0.25">
      <c r="B47" s="19">
        <v>10</v>
      </c>
      <c r="C47" s="20">
        <f t="shared" si="0"/>
        <v>1123.356234515134</v>
      </c>
      <c r="D47" s="20">
        <f t="shared" si="3"/>
        <v>14362.082348520285</v>
      </c>
      <c r="E47" s="20">
        <f t="shared" si="4"/>
        <v>12876.482642854451</v>
      </c>
      <c r="G47">
        <v>1000</v>
      </c>
      <c r="H47" s="21">
        <f t="shared" si="1"/>
        <v>13605.802707783427</v>
      </c>
      <c r="I47" s="21">
        <f t="shared" si="2"/>
        <v>12168.715419732614</v>
      </c>
    </row>
    <row r="48" spans="1:9" x14ac:dyDescent="0.25">
      <c r="B48" s="19">
        <v>11</v>
      </c>
      <c r="C48" s="20">
        <f t="shared" si="0"/>
        <v>1136.4995024589612</v>
      </c>
      <c r="D48" s="20">
        <f t="shared" si="3"/>
        <v>16097.480684912543</v>
      </c>
      <c r="E48" s="20">
        <f t="shared" si="4"/>
        <v>14270.511798170501</v>
      </c>
      <c r="G48">
        <v>1000</v>
      </c>
      <c r="H48" s="21">
        <f t="shared" si="1"/>
        <v>15173.164680697997</v>
      </c>
      <c r="I48" s="21">
        <f t="shared" si="2"/>
        <v>13412.089728127266</v>
      </c>
    </row>
    <row r="49" spans="2:9" x14ac:dyDescent="0.25">
      <c r="B49" s="19">
        <v>12</v>
      </c>
      <c r="C49" s="20">
        <f t="shared" si="0"/>
        <v>1149.7965466377311</v>
      </c>
      <c r="D49" s="20">
        <f t="shared" si="3"/>
        <v>17918.542176111128</v>
      </c>
      <c r="E49" s="20">
        <f t="shared" si="4"/>
        <v>15705.718580771643</v>
      </c>
      <c r="G49">
        <v>1000</v>
      </c>
      <c r="H49" s="21">
        <f t="shared" si="1"/>
        <v>16805.885647883104</v>
      </c>
      <c r="I49" s="21">
        <f t="shared" si="2"/>
        <v>14680.331522689812</v>
      </c>
    </row>
    <row r="50" spans="2:9" x14ac:dyDescent="0.25">
      <c r="B50" s="19">
        <v>13</v>
      </c>
      <c r="C50" s="20">
        <f t="shared" si="0"/>
        <v>1163.2491662333925</v>
      </c>
      <c r="D50" s="20">
        <f t="shared" si="3"/>
        <v>19828.994551088355</v>
      </c>
      <c r="E50" s="20">
        <f t="shared" si="4"/>
        <v>17183.08211862047</v>
      </c>
      <c r="G50">
        <v>1000</v>
      </c>
      <c r="H50" s="21">
        <f t="shared" si="1"/>
        <v>18506.691079399832</v>
      </c>
      <c r="I50" s="21">
        <f t="shared" si="2"/>
        <v>15973.938153143608</v>
      </c>
    </row>
    <row r="51" spans="2:9" x14ac:dyDescent="0.25">
      <c r="B51" s="19">
        <v>14</v>
      </c>
      <c r="C51" s="20">
        <f t="shared" si="0"/>
        <v>1176.8591814783233</v>
      </c>
      <c r="D51" s="20">
        <f t="shared" si="3"/>
        <v>21832.722805347064</v>
      </c>
      <c r="E51" s="20">
        <f t="shared" si="4"/>
        <v>18703.602942471203</v>
      </c>
      <c r="G51">
        <v>1000</v>
      </c>
      <c r="H51" s="21">
        <f t="shared" si="1"/>
        <v>20278.420097410806</v>
      </c>
      <c r="I51" s="21">
        <f t="shared" si="2"/>
        <v>17293.416916206479</v>
      </c>
    </row>
    <row r="52" spans="2:9" x14ac:dyDescent="0.25">
      <c r="B52" s="19">
        <v>15</v>
      </c>
      <c r="C52" s="20">
        <f t="shared" si="0"/>
        <v>1190.6284339016197</v>
      </c>
      <c r="D52" s="20">
        <f t="shared" si="3"/>
        <v>23933.775780231659</v>
      </c>
      <c r="E52" s="20">
        <f t="shared" si="4"/>
        <v>20268.303435222249</v>
      </c>
      <c r="G52">
        <v>1000</v>
      </c>
      <c r="H52" s="21">
        <f t="shared" si="1"/>
        <v>22124.030215472838</v>
      </c>
      <c r="I52" s="21">
        <f t="shared" si="2"/>
        <v>18639.285254530609</v>
      </c>
    </row>
    <row r="53" spans="2:9" x14ac:dyDescent="0.25">
      <c r="B53" s="19">
        <v>16</v>
      </c>
      <c r="C53" s="20">
        <f t="shared" si="0"/>
        <v>1204.5587865782686</v>
      </c>
      <c r="D53" s="20">
        <f t="shared" si="3"/>
        <v>26136.373016845591</v>
      </c>
      <c r="E53" s="20">
        <f t="shared" si="4"/>
        <v>21878.228290504965</v>
      </c>
      <c r="G53">
        <v>1000</v>
      </c>
      <c r="H53" s="21">
        <f t="shared" si="1"/>
        <v>24046.602275458055</v>
      </c>
      <c r="I53" s="21">
        <f t="shared" si="2"/>
        <v>20012.070959621222</v>
      </c>
    </row>
    <row r="54" spans="2:9" x14ac:dyDescent="0.25">
      <c r="B54" s="19">
        <v>17</v>
      </c>
      <c r="C54" s="20">
        <f t="shared" si="0"/>
        <v>1218.6521243812344</v>
      </c>
      <c r="D54" s="20">
        <f t="shared" si="3"/>
        <v>28444.911896029291</v>
      </c>
      <c r="E54" s="20">
        <f t="shared" si="4"/>
        <v>23534.444980696298</v>
      </c>
      <c r="G54">
        <v>1000</v>
      </c>
      <c r="H54" s="21">
        <f t="shared" si="1"/>
        <v>26049.345590344659</v>
      </c>
      <c r="I54" s="21">
        <f t="shared" si="2"/>
        <v>21412.312378813647</v>
      </c>
    </row>
    <row r="55" spans="2:9" x14ac:dyDescent="0.25">
      <c r="B55" s="19">
        <v>18</v>
      </c>
      <c r="C55" s="20">
        <f t="shared" si="0"/>
        <v>1232.9103542364949</v>
      </c>
      <c r="D55" s="20">
        <f t="shared" si="3"/>
        <v>30863.975076330207</v>
      </c>
      <c r="E55" s="20">
        <f t="shared" si="4"/>
        <v>25238.04423454672</v>
      </c>
      <c r="G55">
        <v>1000</v>
      </c>
      <c r="H55" s="21">
        <f t="shared" si="1"/>
        <v>28135.603301462033</v>
      </c>
      <c r="I55" s="21">
        <f t="shared" si="2"/>
        <v>22840.55862638992</v>
      </c>
    </row>
    <row r="56" spans="2:9" x14ac:dyDescent="0.25">
      <c r="B56" s="19">
        <v>19</v>
      </c>
      <c r="C56" s="20">
        <f t="shared" si="0"/>
        <v>1247.3354053810619</v>
      </c>
      <c r="D56" s="20">
        <f t="shared" si="3"/>
        <v>33398.338242394246</v>
      </c>
      <c r="E56" s="20">
        <f t="shared" si="4"/>
        <v>26990.140524618717</v>
      </c>
      <c r="G56">
        <v>1000</v>
      </c>
      <c r="H56" s="21">
        <f t="shared" si="1"/>
        <v>30308.857959133002</v>
      </c>
      <c r="I56" s="21">
        <f t="shared" si="2"/>
        <v>24297.36979891772</v>
      </c>
    </row>
    <row r="57" spans="2:9" x14ac:dyDescent="0.25">
      <c r="B57" s="19">
        <v>20</v>
      </c>
      <c r="C57" s="20">
        <f t="shared" si="0"/>
        <v>1261.9292296240205</v>
      </c>
      <c r="D57" s="20">
        <f t="shared" si="3"/>
        <v>36052.978176726108</v>
      </c>
      <c r="E57" s="20">
        <f t="shared" si="4"/>
        <v>28791.872564735113</v>
      </c>
      <c r="G57">
        <v>1000</v>
      </c>
      <c r="H57" s="21">
        <f t="shared" si="1"/>
        <v>32572.737336028851</v>
      </c>
      <c r="I57" s="21">
        <f t="shared" si="2"/>
        <v>25783.317194896073</v>
      </c>
    </row>
    <row r="58" spans="2:9" x14ac:dyDescent="0.25">
      <c r="B58" s="19">
        <v>21</v>
      </c>
      <c r="C58" s="20">
        <f t="shared" si="0"/>
        <v>1276.6938016106217</v>
      </c>
      <c r="D58" s="20">
        <f t="shared" si="3"/>
        <v>38833.081168306213</v>
      </c>
      <c r="E58" s="20">
        <f t="shared" si="4"/>
        <v>30644.403817640436</v>
      </c>
      <c r="G58">
        <v>1000</v>
      </c>
      <c r="H58" s="21">
        <f t="shared" si="1"/>
        <v>34931.020482941254</v>
      </c>
      <c r="I58" s="21">
        <f t="shared" si="2"/>
        <v>27298.983538793997</v>
      </c>
    </row>
    <row r="59" spans="2:9" x14ac:dyDescent="0.25">
      <c r="B59" s="19">
        <v>22</v>
      </c>
      <c r="C59" s="20">
        <f t="shared" si="0"/>
        <v>1291.631119089466</v>
      </c>
      <c r="D59" s="20">
        <f t="shared" si="3"/>
        <v>41744.05177211405</v>
      </c>
      <c r="E59" s="20">
        <f t="shared" si="4"/>
        <v>32548.923013082713</v>
      </c>
      <c r="G59">
        <v>1000</v>
      </c>
      <c r="H59" s="21">
        <f t="shared" si="1"/>
        <v>37387.64403707991</v>
      </c>
      <c r="I59" s="21">
        <f t="shared" si="2"/>
        <v>28844.963209569876</v>
      </c>
    </row>
    <row r="60" spans="2:9" x14ac:dyDescent="0.25">
      <c r="B60" s="19">
        <v>23</v>
      </c>
      <c r="C60" s="20">
        <f t="shared" si="0"/>
        <v>1306.7432031828127</v>
      </c>
      <c r="D60" s="20">
        <f t="shared" si="3"/>
        <v>44791.521934194025</v>
      </c>
      <c r="E60" s="20">
        <f t="shared" si="4"/>
        <v>34506.644676527183</v>
      </c>
      <c r="G60">
        <v>1000</v>
      </c>
      <c r="H60" s="21">
        <f t="shared" si="1"/>
        <v>39946.708793426144</v>
      </c>
      <c r="I60" s="21">
        <f t="shared" si="2"/>
        <v>30421.862473761274</v>
      </c>
    </row>
    <row r="61" spans="2:9" x14ac:dyDescent="0.25">
      <c r="B61" s="19">
        <v>24</v>
      </c>
      <c r="C61" s="20">
        <f t="shared" si="0"/>
        <v>1322.0320986600518</v>
      </c>
      <c r="D61" s="20">
        <f t="shared" si="3"/>
        <v>47981.360497509966</v>
      </c>
      <c r="E61" s="20">
        <f t="shared" si="4"/>
        <v>36518.809668717775</v>
      </c>
      <c r="G61">
        <v>1000</v>
      </c>
      <c r="H61" s="21">
        <f t="shared" si="1"/>
        <v>42612.486550112015</v>
      </c>
      <c r="I61" s="21">
        <f t="shared" si="2"/>
        <v>32030.299723236498</v>
      </c>
    </row>
    <row r="62" spans="2:9" x14ac:dyDescent="0.25">
      <c r="B62" s="19">
        <v>25</v>
      </c>
      <c r="C62" s="20">
        <f t="shared" si="0"/>
        <v>1337.4998742143746</v>
      </c>
      <c r="D62" s="20">
        <f t="shared" si="3"/>
        <v>51319.68310447051</v>
      </c>
      <c r="E62" s="20">
        <f t="shared" si="4"/>
        <v>38586.685736306506</v>
      </c>
      <c r="G62">
        <v>1000</v>
      </c>
      <c r="H62" s="21">
        <f t="shared" si="1"/>
        <v>45389.427239251687</v>
      </c>
      <c r="I62" s="21">
        <f t="shared" si="2"/>
        <v>33670.905717701229</v>
      </c>
    </row>
    <row r="63" spans="2:9" x14ac:dyDescent="0.25">
      <c r="B63" s="19">
        <v>26</v>
      </c>
      <c r="C63" s="20">
        <f t="shared" si="0"/>
        <v>1353.1486227426828</v>
      </c>
      <c r="D63" s="20">
        <f t="shared" si="3"/>
        <v>54812.862512669613</v>
      </c>
      <c r="E63" s="20">
        <f t="shared" si="4"/>
        <v>40711.568073775314</v>
      </c>
      <c r="G63">
        <v>1000</v>
      </c>
      <c r="H63" s="21">
        <f t="shared" si="1"/>
        <v>48282.166355128487</v>
      </c>
      <c r="I63" s="21">
        <f t="shared" si="2"/>
        <v>35344.323832055255</v>
      </c>
    </row>
    <row r="64" spans="2:9" x14ac:dyDescent="0.25">
      <c r="B64" s="19">
        <v>27</v>
      </c>
      <c r="C64" s="20">
        <f>C63*(1.0117)</f>
        <v>1368.9804616287722</v>
      </c>
      <c r="D64" s="20">
        <f t="shared" si="3"/>
        <v>58467.539341076714</v>
      </c>
      <c r="E64" s="20">
        <f t="shared" si="4"/>
        <v>42894.779896879591</v>
      </c>
      <c r="G64">
        <v>1000</v>
      </c>
      <c r="H64" s="21">
        <f t="shared" si="1"/>
        <v>51295.532692137349</v>
      </c>
      <c r="I64" s="21">
        <f t="shared" si="2"/>
        <v>37051.210308696362</v>
      </c>
    </row>
    <row r="65" spans="2:9" x14ac:dyDescent="0.25">
      <c r="B65" s="19">
        <v>28</v>
      </c>
      <c r="C65" s="20">
        <f t="shared" si="0"/>
        <v>1384.9975330298289</v>
      </c>
      <c r="D65" s="20">
        <f t="shared" si="3"/>
        <v>62290.63326462944</v>
      </c>
      <c r="E65" s="20">
        <f t="shared" si="4"/>
        <v>45137.673027847006</v>
      </c>
      <c r="G65">
        <v>1000</v>
      </c>
      <c r="H65" s="21">
        <f t="shared" si="1"/>
        <v>54434.556405399482</v>
      </c>
      <c r="I65" s="21">
        <f t="shared" si="2"/>
        <v>38792.234514870288</v>
      </c>
    </row>
    <row r="66" spans="2:9" x14ac:dyDescent="0.25">
      <c r="B66" s="19">
        <v>29</v>
      </c>
      <c r="C66" s="20">
        <f t="shared" si="0"/>
        <v>1401.2020041662779</v>
      </c>
      <c r="D66" s="20">
        <f t="shared" si="3"/>
        <v>66289.354675930765</v>
      </c>
      <c r="E66" s="20">
        <f t="shared" si="4"/>
        <v>47441.62849257022</v>
      </c>
      <c r="G66">
        <v>1000</v>
      </c>
      <c r="H66" s="21">
        <f t="shared" si="1"/>
        <v>57704.477407504644</v>
      </c>
      <c r="I66" s="21">
        <f t="shared" si="2"/>
        <v>40568.079205167691</v>
      </c>
    </row>
    <row r="67" spans="2:9" x14ac:dyDescent="0.25">
      <c r="B67" s="19">
        <v>30</v>
      </c>
      <c r="C67" s="20">
        <f t="shared" si="0"/>
        <v>1417.5960676150235</v>
      </c>
      <c r="D67" s="20">
        <f t="shared" si="3"/>
        <v>70471.216833532104</v>
      </c>
      <c r="E67" s="20">
        <f t="shared" si="4"/>
        <v>49808.057130036643</v>
      </c>
      <c r="G67">
        <v>1000</v>
      </c>
      <c r="H67" s="21">
        <f t="shared" si="1"/>
        <v>61110.754115397591</v>
      </c>
      <c r="I67" s="21">
        <f t="shared" si="2"/>
        <v>42379.440789271044</v>
      </c>
    </row>
    <row r="68" spans="2:9" x14ac:dyDescent="0.25">
      <c r="B68" s="19">
        <v>31</v>
      </c>
      <c r="C68" s="20">
        <f t="shared" si="0"/>
        <v>1434.1819416061194</v>
      </c>
      <c r="D68" s="20">
        <f t="shared" si="3"/>
        <v>74844.048517096511</v>
      </c>
      <c r="E68" s="20">
        <f t="shared" si="4"/>
        <v>52238.400214243498</v>
      </c>
      <c r="G68">
        <v>1000</v>
      </c>
      <c r="H68" s="21">
        <f t="shared" si="1"/>
        <v>64659.072562009678</v>
      </c>
      <c r="I68" s="21">
        <f t="shared" si="2"/>
        <v>44227.029605056465</v>
      </c>
    </row>
    <row r="69" spans="2:9" x14ac:dyDescent="0.25">
      <c r="B69" s="19">
        <v>32</v>
      </c>
      <c r="C69" s="20">
        <f t="shared" si="0"/>
        <v>1450.961870322911</v>
      </c>
      <c r="D69" s="20">
        <f t="shared" si="3"/>
        <v>79416.007210582349</v>
      </c>
      <c r="E69" s="20">
        <f t="shared" si="4"/>
        <v>54734.130088851285</v>
      </c>
      <c r="G69">
        <v>1000</v>
      </c>
      <c r="H69" s="21">
        <f t="shared" si="1"/>
        <v>68355.355887845493</v>
      </c>
      <c r="I69" s="21">
        <f t="shared" si="2"/>
        <v>46111.570197157598</v>
      </c>
    </row>
    <row r="70" spans="2:9" x14ac:dyDescent="0.25">
      <c r="B70" s="19">
        <v>33</v>
      </c>
      <c r="C70" s="20">
        <f t="shared" si="0"/>
        <v>1467.9381242056891</v>
      </c>
      <c r="D70" s="20">
        <f t="shared" si="3"/>
        <v>84195.592835469317</v>
      </c>
      <c r="E70" s="20">
        <f t="shared" si="4"/>
        <v>57296.750814834006</v>
      </c>
      <c r="G70">
        <v>1000</v>
      </c>
      <c r="H70" s="21">
        <f t="shared" si="1"/>
        <v>72205.774228368653</v>
      </c>
      <c r="I70" s="21">
        <f t="shared" si="2"/>
        <v>48033.801601100749</v>
      </c>
    </row>
    <row r="71" spans="2:9" x14ac:dyDescent="0.25">
      <c r="B71" s="19">
        <v>34</v>
      </c>
      <c r="C71" s="20"/>
      <c r="D71" s="20">
        <f>D70*(1+$G$23)+C71</f>
        <v>87706.549056708391</v>
      </c>
      <c r="E71" s="20">
        <f t="shared" si="4"/>
        <v>58442.685831130686</v>
      </c>
      <c r="H71" s="21">
        <f>H70*(1+$G$23)+G71</f>
        <v>75216.755013691625</v>
      </c>
      <c r="I71" s="21">
        <f t="shared" si="2"/>
        <v>48994.477633122762</v>
      </c>
    </row>
    <row r="72" spans="2:9" x14ac:dyDescent="0.25">
      <c r="B72" t="s">
        <v>31</v>
      </c>
      <c r="C72" s="21">
        <f>SUM(C37:C71)</f>
        <v>41462.649594777227</v>
      </c>
    </row>
  </sheetData>
  <mergeCells count="1">
    <mergeCell ref="B21:C2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V3 Pensioensparen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Vahe Tigranyan</dc:creator>
  <cp:lastModifiedBy>Vahe Tigranyan</cp:lastModifiedBy>
  <dcterms:created xsi:type="dcterms:W3CDTF">2022-03-31T16:10:22Z</dcterms:created>
  <dcterms:modified xsi:type="dcterms:W3CDTF">2022-03-31T16:10:37Z</dcterms:modified>
</cp:coreProperties>
</file>