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1B8A69E6-A95D-417A-A3D4-F45EE21C9AE9}" xr6:coauthVersionLast="47" xr6:coauthVersionMax="47" xr10:uidLastSave="{00000000-0000-0000-0000-000000000000}"/>
  <bookViews>
    <workbookView xWindow="390" yWindow="390" windowWidth="27270" windowHeight="13350" activeTab="1" xr2:uid="{5386FD8E-DB61-4250-B1F1-57496713B199}"/>
  </bookViews>
  <sheets>
    <sheet name="Uren" sheetId="1" r:id="rId1"/>
    <sheet name="Jaar overzicht" sheetId="2" r:id="rId2"/>
  </sheets>
  <externalReferences>
    <externalReference r:id="rId3"/>
  </externalReferences>
  <calcPr calcId="191029"/>
  <pivotCaches>
    <pivotCache cacheId="4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G2" i="2"/>
  <c r="A3" i="2"/>
  <c r="A4" i="2"/>
  <c r="A5" i="2"/>
  <c r="A6" i="2"/>
  <c r="A7" i="2"/>
  <c r="G7" i="2"/>
  <c r="G3" i="2"/>
  <c r="G4" i="2"/>
  <c r="G5" i="2"/>
  <c r="G6" i="2"/>
  <c r="AB13" i="1"/>
  <c r="AA13" i="1"/>
  <c r="W13" i="1"/>
  <c r="S13" i="1"/>
  <c r="O13" i="1"/>
  <c r="K13" i="1"/>
  <c r="G13" i="1"/>
  <c r="C13" i="1"/>
  <c r="B13" i="1"/>
  <c r="AB12" i="1"/>
  <c r="AA12" i="1"/>
  <c r="W12" i="1"/>
  <c r="S12" i="1"/>
  <c r="O12" i="1"/>
  <c r="K12" i="1"/>
  <c r="G12" i="1"/>
  <c r="C12" i="1"/>
  <c r="B12" i="1"/>
  <c r="AB11" i="1"/>
  <c r="AA11" i="1"/>
  <c r="W11" i="1"/>
  <c r="S11" i="1"/>
  <c r="O11" i="1"/>
  <c r="K11" i="1"/>
  <c r="G11" i="1"/>
  <c r="C11" i="1"/>
  <c r="B11" i="1"/>
  <c r="AB10" i="1"/>
  <c r="AA10" i="1"/>
  <c r="W10" i="1"/>
  <c r="S10" i="1"/>
  <c r="O10" i="1"/>
  <c r="K10" i="1"/>
  <c r="G10" i="1"/>
  <c r="AB9" i="1"/>
  <c r="AA9" i="1"/>
  <c r="W9" i="1"/>
  <c r="S9" i="1"/>
  <c r="O9" i="1"/>
  <c r="K9" i="1"/>
  <c r="G9" i="1"/>
  <c r="C9" i="1"/>
  <c r="B9" i="1"/>
  <c r="AB8" i="1"/>
  <c r="AA8" i="1"/>
  <c r="W8" i="1"/>
  <c r="S8" i="1"/>
  <c r="O8" i="1"/>
  <c r="K8" i="1"/>
  <c r="G8" i="1"/>
  <c r="C8" i="1"/>
  <c r="B8" i="1"/>
  <c r="AB7" i="1"/>
  <c r="AA7" i="1"/>
  <c r="W7" i="1"/>
  <c r="S7" i="1"/>
  <c r="O7" i="1"/>
  <c r="K7" i="1"/>
  <c r="G7" i="1"/>
  <c r="AB5" i="1"/>
  <c r="D4" i="1"/>
  <c r="H4" i="1" s="1"/>
  <c r="L4" i="1" s="1"/>
  <c r="P4" i="1" s="1"/>
  <c r="T4" i="1" s="1"/>
  <c r="X4" i="1" s="1"/>
</calcChain>
</file>

<file path=xl/sharedStrings.xml><?xml version="1.0" encoding="utf-8"?>
<sst xmlns="http://schemas.openxmlformats.org/spreadsheetml/2006/main" count="87" uniqueCount="40">
  <si>
    <t>week</t>
  </si>
  <si>
    <t>Jaar</t>
  </si>
  <si>
    <t>Gewerkte uren</t>
  </si>
  <si>
    <t>Ma</t>
  </si>
  <si>
    <t>Di</t>
  </si>
  <si>
    <t>Wo</t>
  </si>
  <si>
    <t>Do</t>
  </si>
  <si>
    <t>Vr</t>
  </si>
  <si>
    <t>Za</t>
  </si>
  <si>
    <t>Totaal Week</t>
  </si>
  <si>
    <t>Naam</t>
  </si>
  <si>
    <t xml:space="preserve"> </t>
  </si>
  <si>
    <t>van</t>
  </si>
  <si>
    <t>tot</t>
  </si>
  <si>
    <t>pauze</t>
  </si>
  <si>
    <t>totaal</t>
  </si>
  <si>
    <t>Vaak</t>
  </si>
  <si>
    <t>Groot</t>
  </si>
  <si>
    <t>Piet</t>
  </si>
  <si>
    <t>klaasens</t>
  </si>
  <si>
    <t>-</t>
  </si>
  <si>
    <t>Goede</t>
  </si>
  <si>
    <t>Anna</t>
  </si>
  <si>
    <t>de</t>
  </si>
  <si>
    <t>datum</t>
  </si>
  <si>
    <t>naam</t>
  </si>
  <si>
    <t>uren</t>
  </si>
  <si>
    <t>klaasen piet</t>
  </si>
  <si>
    <t>De groot inge</t>
  </si>
  <si>
    <t>Vaak Klaas</t>
  </si>
  <si>
    <t>De Goede anna</t>
  </si>
  <si>
    <t>Rijlabels</t>
  </si>
  <si>
    <t>Eindtotaal</t>
  </si>
  <si>
    <t>Som van uren</t>
  </si>
  <si>
    <t>Klaasen piet</t>
  </si>
  <si>
    <t>maand</t>
  </si>
  <si>
    <t>Kolomlabels</t>
  </si>
  <si>
    <t xml:space="preserve"> uren</t>
  </si>
  <si>
    <t>jan</t>
  </si>
  <si>
    <t>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</si>
</sst>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_ ;[Red]\-0.00\ "/>
    <numFmt numFmtId="165" formatCode="[$-F400]h:mm:ss\ AM/PM"/>
    <numFmt numFmtId="166" formatCode="ddd\ \ d/mm/yyyy"/>
    <numFmt numFmtId="169" formatCode="mmm"/>
    <numFmt numFmtId="170" formatCode="[h]:mm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/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64" fontId="0" fillId="3" borderId="14" xfId="0" applyNumberFormat="1" applyFill="1" applyBorder="1" applyAlignment="1">
      <alignment horizontal="center"/>
    </xf>
    <xf numFmtId="0" fontId="0" fillId="0" borderId="9" xfId="0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0" borderId="15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164" fontId="0" fillId="0" borderId="10" xfId="0" applyNumberFormat="1" applyBorder="1" applyAlignment="1">
      <alignment horizontal="center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5" fontId="0" fillId="0" borderId="0" xfId="0" applyNumberFormat="1"/>
    <xf numFmtId="0" fontId="0" fillId="0" borderId="19" xfId="0" applyBorder="1"/>
    <xf numFmtId="165" fontId="0" fillId="0" borderId="19" xfId="0" applyNumberFormat="1" applyBorder="1"/>
    <xf numFmtId="165" fontId="0" fillId="0" borderId="20" xfId="0" applyNumberFormat="1" applyBorder="1"/>
    <xf numFmtId="0" fontId="0" fillId="0" borderId="17" xfId="0" applyBorder="1"/>
    <xf numFmtId="165" fontId="0" fillId="0" borderId="17" xfId="0" applyNumberFormat="1" applyBorder="1"/>
    <xf numFmtId="165" fontId="0" fillId="0" borderId="22" xfId="0" applyNumberFormat="1" applyBorder="1"/>
    <xf numFmtId="0" fontId="0" fillId="0" borderId="24" xfId="0" applyBorder="1"/>
    <xf numFmtId="165" fontId="0" fillId="0" borderId="24" xfId="0" applyNumberFormat="1" applyBorder="1"/>
    <xf numFmtId="165" fontId="0" fillId="0" borderId="25" xfId="0" applyNumberFormat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46" fontId="0" fillId="0" borderId="0" xfId="0" applyNumberFormat="1"/>
    <xf numFmtId="170" fontId="0" fillId="0" borderId="0" xfId="0" applyNumberFormat="1"/>
    <xf numFmtId="14" fontId="0" fillId="0" borderId="18" xfId="0" applyNumberFormat="1" applyBorder="1"/>
    <xf numFmtId="14" fontId="0" fillId="0" borderId="21" xfId="0" applyNumberFormat="1" applyBorder="1"/>
    <xf numFmtId="14" fontId="0" fillId="0" borderId="23" xfId="0" applyNumberFormat="1" applyBorder="1"/>
    <xf numFmtId="14" fontId="0" fillId="0" borderId="0" xfId="0" applyNumberFormat="1"/>
    <xf numFmtId="1" fontId="0" fillId="0" borderId="17" xfId="0" applyNumberFormat="1" applyBorder="1"/>
    <xf numFmtId="1" fontId="0" fillId="0" borderId="19" xfId="0" applyNumberFormat="1" applyBorder="1"/>
    <xf numFmtId="1" fontId="0" fillId="0" borderId="24" xfId="0" applyNumberFormat="1" applyBorder="1"/>
    <xf numFmtId="1" fontId="0" fillId="0" borderId="0" xfId="0" applyNumberFormat="1"/>
    <xf numFmtId="1" fontId="0" fillId="0" borderId="25" xfId="0" applyNumberFormat="1" applyBorder="1"/>
  </cellXfs>
  <cellStyles count="1">
    <cellStyle name="Standaard" xfId="0" builtinId="0"/>
  </cellStyles>
  <dxfs count="56"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31" formatCode="[h]:mm:ss"/>
    </dxf>
    <dxf>
      <numFmt numFmtId="170" formatCode="[h]:mm"/>
    </dxf>
    <dxf>
      <numFmt numFmtId="170" formatCode="[h]:mm"/>
    </dxf>
    <dxf>
      <numFmt numFmtId="170" formatCode="[h]:mm"/>
    </dxf>
    <dxf>
      <numFmt numFmtId="31" formatCode="[h]:mm:ss"/>
    </dxf>
    <dxf>
      <numFmt numFmtId="170" formatCode="[h]:mm"/>
    </dxf>
    <dxf>
      <numFmt numFmtId="31" formatCode="[h]:mm:ss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31" formatCode="[h]:mm:ss"/>
    </dxf>
    <dxf>
      <numFmt numFmtId="170" formatCode="[h]:mm"/>
    </dxf>
    <dxf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31" formatCode="[h]:mm:ss"/>
    </dxf>
    <dxf>
      <numFmt numFmtId="170" formatCode="[h]:mm"/>
    </dxf>
    <dxf>
      <numFmt numFmtId="31" formatCode="[h]:mm:ss"/>
    </dxf>
    <dxf>
      <numFmt numFmtId="170" formatCode="[h]:mm"/>
    </dxf>
    <dxf>
      <numFmt numFmtId="170" formatCode="[h]:mm"/>
    </dxf>
    <dxf>
      <numFmt numFmtId="170" formatCode="[h]:mm"/>
    </dxf>
    <dxf>
      <numFmt numFmtId="170" formatCode="[h]:mm"/>
    </dxf>
    <dxf>
      <numFmt numFmtId="31" formatCode="[h]:mm:ss"/>
    </dxf>
    <dxf>
      <numFmt numFmtId="170" formatCode="[h]:mm"/>
    </dxf>
    <dxf>
      <numFmt numFmtId="31" formatCode="[h]:mm:ss"/>
    </dxf>
    <dxf>
      <numFmt numFmtId="170" formatCode="[h]:mm"/>
    </dxf>
    <dxf>
      <numFmt numFmtId="19" formatCode="d/mm/yyyy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0" formatCode="[h]:mm"/>
    </dxf>
    <dxf>
      <numFmt numFmtId="31" formatCode="[h]:mm:ss"/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numFmt numFmtId="31" formatCode="[h]:mm:ss"/>
    </dxf>
    <dxf>
      <numFmt numFmtId="31" formatCode="[h]:mm:ss"/>
    </dxf>
    <dxf>
      <numFmt numFmtId="165" formatCode="[$-F400]h:mm:ss\ AM/PM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[$-F400]h:mm:ss\ AM/PM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[$-F400]h:mm:ss\ AM/P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[$-F400]h:mm:ss\ AM/P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[$-F400]h:mm:ss\ AM/P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tvd\OneDrive\Bureaublad\Winkel\Urenverwerking%20Supermakrt2.xlsm" TargetMode="External"/><Relationship Id="rId1" Type="http://schemas.openxmlformats.org/officeDocument/2006/relationships/externalLinkPath" Target="file:///C:\Users\jtvd\OneDrive\Bureaublad\Winkel\Urenverwerking%20Supermakrt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soneel"/>
      <sheetName val="Gewerkte urenstaat"/>
      <sheetName val="Dagindeling"/>
      <sheetName val="Index"/>
      <sheetName val="Jaar overzicht"/>
    </sheetNames>
    <sheetDataSet>
      <sheetData sheetId="0" refreshError="1">
        <row r="4">
          <cell r="B4" t="str">
            <v>Dalen</v>
          </cell>
          <cell r="C4" t="str">
            <v>van</v>
          </cell>
          <cell r="D4" t="str">
            <v>Tinus</v>
          </cell>
        </row>
        <row r="5">
          <cell r="B5" t="str">
            <v>Zaiczek</v>
          </cell>
          <cell r="C5" t="str">
            <v>-</v>
          </cell>
          <cell r="D5" t="str">
            <v>Anna</v>
          </cell>
        </row>
        <row r="6">
          <cell r="B6" t="str">
            <v>Meloen</v>
          </cell>
          <cell r="C6" t="str">
            <v>-</v>
          </cell>
          <cell r="D6" t="str">
            <v>Joep</v>
          </cell>
        </row>
        <row r="7">
          <cell r="B7" t="str">
            <v>Vaak</v>
          </cell>
          <cell r="C7" t="str">
            <v>-</v>
          </cell>
          <cell r="D7" t="str">
            <v>Klaas</v>
          </cell>
        </row>
        <row r="8">
          <cell r="B8" t="str">
            <v>Groot</v>
          </cell>
          <cell r="C8" t="str">
            <v>de</v>
          </cell>
          <cell r="D8" t="str">
            <v>Inge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elds" refreshedDate="45041.99401076389" createdVersion="8" refreshedVersion="8" minRefreshableVersion="3" recordCount="6" xr:uid="{E1D2D014-43A7-4EDF-B97D-6CB913479FB9}">
  <cacheSource type="worksheet">
    <worksheetSource name="Tabel1"/>
  </cacheSource>
  <cacheFields count="8">
    <cacheField name="maand" numFmtId="1">
      <sharedItems containsSemiMixedTypes="0" containsDate="1" containsString="0" containsMixedTypes="1" minDate="1899-12-31T04:01:03" maxDate="2023-04-27T00:00:00" count="6">
        <n v="1"/>
        <n v="4"/>
        <d v="2023-04-26T00:00:00" u="1"/>
        <d v="2023-04-24T00:00:00" u="1"/>
        <d v="1900-01-03T00:00:00" u="1"/>
        <d v="2023-04-25T00:00:00" u="1"/>
      </sharedItems>
    </cacheField>
    <cacheField name="datum" numFmtId="14">
      <sharedItems containsSemiMixedTypes="0" containsNonDate="0" containsDate="1" containsString="0" minDate="2023-01-23T00:00:00" maxDate="2023-04-27T00:00:00" count="4">
        <d v="2023-01-23T00:00:00"/>
        <d v="2023-04-24T00:00:00"/>
        <d v="2023-04-25T00:00:00"/>
        <d v="2023-04-26T00:00:00"/>
      </sharedItems>
      <fieldGroup par="7" base="1">
        <rangePr groupBy="days" startDate="2023-01-23T00:00:00" endDate="2023-04-27T00:00:00"/>
        <groupItems count="368">
          <s v="&lt;23/01/2023"/>
          <s v="1/jan"/>
          <s v="2/jan"/>
          <s v="3/jan"/>
          <s v="4/jan"/>
          <s v="5/jan"/>
          <s v="6/jan"/>
          <s v="7/jan"/>
          <s v="8/jan"/>
          <s v="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1/feb"/>
          <s v="2/feb"/>
          <s v="3/feb"/>
          <s v="4/feb"/>
          <s v="5/feb"/>
          <s v="6/feb"/>
          <s v="7/feb"/>
          <s v="8/feb"/>
          <s v="9/feb"/>
          <s v="10/feb"/>
          <s v="11/feb"/>
          <s v="12/feb"/>
          <s v="13/feb"/>
          <s v="14/feb"/>
          <s v="15/feb"/>
          <s v="16/feb"/>
          <s v="17/feb"/>
          <s v="18/feb"/>
          <s v="19/feb"/>
          <s v="20/feb"/>
          <s v="21/feb"/>
          <s v="22/feb"/>
          <s v="23/feb"/>
          <s v="24/feb"/>
          <s v="25/feb"/>
          <s v="26/feb"/>
          <s v="27/feb"/>
          <s v="28/feb"/>
          <s v="29/feb"/>
          <s v="1/mrt"/>
          <s v="2/mrt"/>
          <s v="3/mrt"/>
          <s v="4/mrt"/>
          <s v="5/mrt"/>
          <s v="6/mrt"/>
          <s v="7/mrt"/>
          <s v="8/mrt"/>
          <s v="9/mrt"/>
          <s v="10/mrt"/>
          <s v="11/mrt"/>
          <s v="12/mrt"/>
          <s v="13/mrt"/>
          <s v="14/mrt"/>
          <s v="15/mrt"/>
          <s v="16/mrt"/>
          <s v="17/mrt"/>
          <s v="18/mrt"/>
          <s v="19/mrt"/>
          <s v="20/mrt"/>
          <s v="21/mrt"/>
          <s v="22/mrt"/>
          <s v="23/mrt"/>
          <s v="24/mrt"/>
          <s v="25/mrt"/>
          <s v="26/mrt"/>
          <s v="27/mrt"/>
          <s v="28/mrt"/>
          <s v="29/mrt"/>
          <s v="30/mrt"/>
          <s v="31/mrt"/>
          <s v="1/apr"/>
          <s v="2/apr"/>
          <s v="3/apr"/>
          <s v="4/apr"/>
          <s v="5/apr"/>
          <s v="6/apr"/>
          <s v="7/apr"/>
          <s v="8/apr"/>
          <s v="9/apr"/>
          <s v="10/apr"/>
          <s v="11/apr"/>
          <s v="12/apr"/>
          <s v="13/apr"/>
          <s v="14/apr"/>
          <s v="15/apr"/>
          <s v="16/apr"/>
          <s v="17/apr"/>
          <s v="18/apr"/>
          <s v="19/apr"/>
          <s v="20/apr"/>
          <s v="21/apr"/>
          <s v="22/apr"/>
          <s v="23/apr"/>
          <s v="24/apr"/>
          <s v="25/apr"/>
          <s v="26/apr"/>
          <s v="27/apr"/>
          <s v="28/apr"/>
          <s v="29/apr"/>
          <s v="30/apr"/>
          <s v="1/mei"/>
          <s v="2/mei"/>
          <s v="3/mei"/>
          <s v="4/mei"/>
          <s v="5/mei"/>
          <s v="6/mei"/>
          <s v="7/mei"/>
          <s v="8/mei"/>
          <s v="9/mei"/>
          <s v="10/mei"/>
          <s v="11/mei"/>
          <s v="12/mei"/>
          <s v="13/mei"/>
          <s v="14/mei"/>
          <s v="15/mei"/>
          <s v="16/mei"/>
          <s v="17/mei"/>
          <s v="18/mei"/>
          <s v="19/mei"/>
          <s v="20/mei"/>
          <s v="21/mei"/>
          <s v="22/mei"/>
          <s v="23/mei"/>
          <s v="24/mei"/>
          <s v="25/mei"/>
          <s v="26/mei"/>
          <s v="27/mei"/>
          <s v="28/mei"/>
          <s v="29/mei"/>
          <s v="30/mei"/>
          <s v="31/mei"/>
          <s v="1/jun"/>
          <s v="2/jun"/>
          <s v="3/jun"/>
          <s v="4/jun"/>
          <s v="5/jun"/>
          <s v="6/jun"/>
          <s v="7/jun"/>
          <s v="8/jun"/>
          <s v="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1/jul"/>
          <s v="2/jul"/>
          <s v="3/jul"/>
          <s v="4/jul"/>
          <s v="5/jul"/>
          <s v="6/jul"/>
          <s v="7/jul"/>
          <s v="8/jul"/>
          <s v="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1/aug"/>
          <s v="2/aug"/>
          <s v="3/aug"/>
          <s v="4/aug"/>
          <s v="5/aug"/>
          <s v="6/aug"/>
          <s v="7/aug"/>
          <s v="8/aug"/>
          <s v="9/aug"/>
          <s v="10/aug"/>
          <s v="11/aug"/>
          <s v="12/aug"/>
          <s v="13/aug"/>
          <s v="14/aug"/>
          <s v="15/aug"/>
          <s v="16/aug"/>
          <s v="17/aug"/>
          <s v="18/aug"/>
          <s v="19/aug"/>
          <s v="20/aug"/>
          <s v="21/aug"/>
          <s v="22/aug"/>
          <s v="23/aug"/>
          <s v="24/aug"/>
          <s v="25/aug"/>
          <s v="26/aug"/>
          <s v="27/aug"/>
          <s v="28/aug"/>
          <s v="29/aug"/>
          <s v="30/aug"/>
          <s v="31/aug"/>
          <s v="1/sep"/>
          <s v="2/sep"/>
          <s v="3/sep"/>
          <s v="4/sep"/>
          <s v="5/sep"/>
          <s v="6/sep"/>
          <s v="7/sep"/>
          <s v="8/sep"/>
          <s v="9/sep"/>
          <s v="10/sep"/>
          <s v="11/sep"/>
          <s v="12/sep"/>
          <s v="13/sep"/>
          <s v="14/sep"/>
          <s v="15/sep"/>
          <s v="16/sep"/>
          <s v="17/sep"/>
          <s v="18/sep"/>
          <s v="19/sep"/>
          <s v="20/sep"/>
          <s v="21/sep"/>
          <s v="22/sep"/>
          <s v="23/sep"/>
          <s v="24/sep"/>
          <s v="25/sep"/>
          <s v="26/sep"/>
          <s v="27/sep"/>
          <s v="28/sep"/>
          <s v="29/sep"/>
          <s v="30/sep"/>
          <s v="1/okt"/>
          <s v="2/okt"/>
          <s v="3/okt"/>
          <s v="4/okt"/>
          <s v="5/okt"/>
          <s v="6/okt"/>
          <s v="7/okt"/>
          <s v="8/okt"/>
          <s v="9/okt"/>
          <s v="10/okt"/>
          <s v="11/okt"/>
          <s v="12/okt"/>
          <s v="13/okt"/>
          <s v="14/okt"/>
          <s v="15/okt"/>
          <s v="16/okt"/>
          <s v="17/okt"/>
          <s v="18/okt"/>
          <s v="19/okt"/>
          <s v="20/okt"/>
          <s v="21/okt"/>
          <s v="22/okt"/>
          <s v="23/okt"/>
          <s v="24/okt"/>
          <s v="25/okt"/>
          <s v="26/okt"/>
          <s v="27/okt"/>
          <s v="28/okt"/>
          <s v="29/okt"/>
          <s v="30/okt"/>
          <s v="31/okt"/>
          <s v="1/nov"/>
          <s v="2/nov"/>
          <s v="3/nov"/>
          <s v="4/nov"/>
          <s v="5/nov"/>
          <s v="6/nov"/>
          <s v="7/nov"/>
          <s v="8/nov"/>
          <s v="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1/dec"/>
          <s v="2/dec"/>
          <s v="3/dec"/>
          <s v="4/dec"/>
          <s v="5/dec"/>
          <s v="6/dec"/>
          <s v="7/dec"/>
          <s v="8/dec"/>
          <s v="9/dec"/>
          <s v="10/dec"/>
          <s v="11/dec"/>
          <s v="12/dec"/>
          <s v="13/dec"/>
          <s v="14/dec"/>
          <s v="15/dec"/>
          <s v="16/dec"/>
          <s v="17/dec"/>
          <s v="18/dec"/>
          <s v="19/dec"/>
          <s v="20/dec"/>
          <s v="21/dec"/>
          <s v="22/dec"/>
          <s v="23/dec"/>
          <s v="24/dec"/>
          <s v="25/dec"/>
          <s v="26/dec"/>
          <s v="27/dec"/>
          <s v="28/dec"/>
          <s v="29/dec"/>
          <s v="30/dec"/>
          <s v="31/dec"/>
          <s v="&gt;27/04/2023"/>
        </groupItems>
      </fieldGroup>
    </cacheField>
    <cacheField name="naam" numFmtId="0">
      <sharedItems count="4">
        <s v="Vaak Klaas"/>
        <s v="klaasen piet"/>
        <s v="De groot inge"/>
        <s v="De Goede anna"/>
      </sharedItems>
    </cacheField>
    <cacheField name="van" numFmtId="165">
      <sharedItems containsSemiMixedTypes="0" containsNonDate="0" containsDate="1" containsString="0" minDate="1899-12-30T06:00:00" maxDate="1899-12-30T14:00:00"/>
    </cacheField>
    <cacheField name="tot" numFmtId="165">
      <sharedItems containsSemiMixedTypes="0" containsNonDate="0" containsDate="1" containsString="0" minDate="1899-12-30T12:00:00" maxDate="1899-12-30T17:00:00"/>
    </cacheField>
    <cacheField name="pauze" numFmtId="165">
      <sharedItems containsNonDate="0" containsDate="1" containsString="0" containsBlank="1" minDate="1899-12-30T00:30:00" maxDate="1899-12-30T01:00:00"/>
    </cacheField>
    <cacheField name="uren" numFmtId="165">
      <sharedItems containsSemiMixedTypes="0" containsNonDate="0" containsDate="1" containsString="0" minDate="1899-12-30T02:00:00" maxDate="1899-12-30T08:00:00"/>
    </cacheField>
    <cacheField name="Maanden" numFmtId="0" databaseField="0">
      <fieldGroup base="1">
        <rangePr groupBy="months" startDate="2023-01-23T00:00:00" endDate="2023-04-27T00:00:00"/>
        <groupItems count="14">
          <s v="&lt;23/01/2023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7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d v="1899-12-30T07:00:00"/>
    <d v="1899-12-30T16:00:00"/>
    <d v="1899-12-30T01:00:00"/>
    <d v="1899-12-30T08:00:00"/>
  </r>
  <r>
    <x v="1"/>
    <x v="1"/>
    <x v="1"/>
    <d v="1899-12-30T06:00:00"/>
    <d v="1899-12-30T12:00:00"/>
    <d v="1899-12-30T00:30:00"/>
    <d v="1899-12-30T05:30:00"/>
  </r>
  <r>
    <x v="1"/>
    <x v="2"/>
    <x v="2"/>
    <d v="1899-12-30T09:00:00"/>
    <d v="1899-12-30T15:00:00"/>
    <d v="1899-12-30T01:00:00"/>
    <d v="1899-12-30T05:00:00"/>
  </r>
  <r>
    <x v="1"/>
    <x v="2"/>
    <x v="0"/>
    <d v="1899-12-30T14:00:00"/>
    <d v="1899-12-30T16:00:00"/>
    <m/>
    <d v="1899-12-30T02:00:00"/>
  </r>
  <r>
    <x v="1"/>
    <x v="2"/>
    <x v="3"/>
    <d v="1899-12-30T08:00:00"/>
    <d v="1899-12-30T17:00:00"/>
    <d v="1899-12-30T01:00:00"/>
    <d v="1899-12-30T08:00:00"/>
  </r>
  <r>
    <x v="1"/>
    <x v="3"/>
    <x v="1"/>
    <d v="1899-12-30T06:00:00"/>
    <d v="1899-12-30T12:00:00"/>
    <d v="1899-12-30T00:30:00"/>
    <d v="1899-12-30T05:3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16C19A-65E6-43F0-9A2F-CB645A414C84}" name="Draaitabel3" cacheId="4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N18:Q25" firstHeaderRow="1" firstDataRow="3" firstDataCol="1"/>
  <pivotFields count="8">
    <pivotField numFmtId="1" showAll="0"/>
    <pivotField axis="axisCol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numFmtId="165" showAll="0"/>
    <pivotField numFmtId="165" showAll="0"/>
    <pivotField showAll="0"/>
    <pivotField dataField="1" numFmtId="165" showAll="0"/>
    <pivotField axis="axisCol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2">
    <field x="7"/>
    <field x="1"/>
  </colFields>
  <colItems count="3">
    <i>
      <x v="1"/>
    </i>
    <i>
      <x v="4"/>
    </i>
    <i t="grand">
      <x/>
    </i>
  </colItems>
  <dataFields count="1">
    <dataField name="Som van uren" fld="6" baseField="2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7C482B-157E-477E-AC14-5E6EFBBFEB30}" name="Draaitabel2" cacheId="4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S3:X7" firstHeaderRow="1" firstDataRow="2" firstDataCol="1"/>
  <pivotFields count="8">
    <pivotField showAll="0" sortType="ascending">
      <items count="7">
        <item sd="0" x="0"/>
        <item sd="0" x="1"/>
        <item m="1" x="4"/>
        <item m="1" x="3"/>
        <item m="1" x="5"/>
        <item m="1" x="2"/>
        <item t="default"/>
      </items>
    </pivotField>
    <pivotField numFmtId="166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5">
        <item x="3"/>
        <item x="2"/>
        <item x="1"/>
        <item x="0"/>
        <item t="default"/>
      </items>
    </pivotField>
    <pivotField numFmtId="165" showAll="0"/>
    <pivotField numFmtId="165" showAll="0"/>
    <pivotField showAll="0"/>
    <pivotField dataField="1" numFmtId="165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7"/>
  </rowFields>
  <rowItems count="3">
    <i>
      <x v="1"/>
    </i>
    <i>
      <x v="4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 uren" fld="6" baseField="0" baseItem="0" numFmtId="170"/>
  </dataFields>
  <formats count="1">
    <format dxfId="4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D585E8-3D30-4773-AC2C-7D2A0062A287}" name="Draaitabel1" cacheId="4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N1:O6" firstHeaderRow="1" firstDataRow="1" firstDataCol="1"/>
  <pivotFields count="8">
    <pivotField numFmtId="169" showAll="0"/>
    <pivotField numFmtId="166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showAll="0">
      <items count="5">
        <item x="3"/>
        <item x="2"/>
        <item x="1"/>
        <item x="0"/>
        <item t="default"/>
      </items>
    </pivotField>
    <pivotField numFmtId="165" showAll="0"/>
    <pivotField numFmtId="165" showAll="0"/>
    <pivotField showAll="0"/>
    <pivotField dataField="1" numFmtId="165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om van uren" fld="6" baseField="1" baseItem="0" numFmtId="165"/>
  </dataFields>
  <formats count="1">
    <format dxfId="4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07F5A6-FA8D-441E-9F77-BBE6A8B5F146}" name="Tabel1" displayName="Tabel1" ref="A1:G7" totalsRowShown="0" headerRowDxfId="48" headerRowBorderDxfId="54" tableBorderDxfId="55" totalsRowBorderDxfId="53">
  <autoFilter ref="A1:G7" xr:uid="{F107F5A6-FA8D-441E-9F77-BBE6A8B5F146}"/>
  <sortState xmlns:xlrd2="http://schemas.microsoft.com/office/spreadsheetml/2017/richdata2" ref="A2:G7">
    <sortCondition ref="B1:B7"/>
  </sortState>
  <tableColumns count="7">
    <tableColumn id="7" xr3:uid="{99CB9051-094C-4490-A3B1-F143544DB834}" name="maand" dataDxfId="22">
      <calculatedColumnFormula>MONTH(Tabel1[[#This Row],[datum]])</calculatedColumnFormula>
    </tableColumn>
    <tableColumn id="1" xr3:uid="{C7EE89B7-4D74-4A8D-83B6-68A93E9031B8}" name="datum" dataDxfId="40"/>
    <tableColumn id="2" xr3:uid="{3C2DDDD7-64D4-4BCE-B0D5-E0CA07C265AD}" name="naam" dataDxfId="52"/>
    <tableColumn id="3" xr3:uid="{414D0733-54DA-4390-BBF2-D4D8E4258C17}" name="van" dataDxfId="51"/>
    <tableColumn id="4" xr3:uid="{C810D0BD-5E71-4F23-A811-4B03B722C40B}" name="tot" dataDxfId="50"/>
    <tableColumn id="5" xr3:uid="{3C1B5DDF-8DFA-4D88-A8DD-956237268E37}" name="pauze" dataDxfId="49"/>
    <tableColumn id="6" xr3:uid="{E969705A-90C1-48BD-A07C-75974B97C38F}" name="uren" dataDxfId="47">
      <calculatedColumnFormula>Tabel1[[#This Row],[tot]]-Tabel1[[#This Row],[van]]-Tabel1[[#This Row],[pauze]]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68EA9-5496-4CB0-8246-DCB2195AC223}">
  <sheetPr codeName="Blad1"/>
  <dimension ref="A2:AB13"/>
  <sheetViews>
    <sheetView workbookViewId="0">
      <selection activeCell="A7" sqref="A7:C13"/>
    </sheetView>
  </sheetViews>
  <sheetFormatPr defaultRowHeight="15" x14ac:dyDescent="0.25"/>
  <cols>
    <col min="4" max="28" width="5.28515625" customWidth="1"/>
  </cols>
  <sheetData>
    <row r="2" spans="1:28" ht="15.75" thickBot="1" x14ac:dyDescent="0.3">
      <c r="A2" s="1" t="s">
        <v>0</v>
      </c>
      <c r="B2" s="1" t="s">
        <v>1</v>
      </c>
      <c r="C2" t="s">
        <v>2</v>
      </c>
    </row>
    <row r="3" spans="1:28" ht="15.75" thickTop="1" x14ac:dyDescent="0.25">
      <c r="A3" s="1">
        <v>17</v>
      </c>
      <c r="B3" s="1">
        <v>2023</v>
      </c>
      <c r="D3" s="30" t="s">
        <v>3</v>
      </c>
      <c r="E3" s="31"/>
      <c r="F3" s="31"/>
      <c r="G3" s="31"/>
      <c r="H3" s="30" t="s">
        <v>4</v>
      </c>
      <c r="I3" s="31"/>
      <c r="J3" s="31"/>
      <c r="K3" s="31"/>
      <c r="L3" s="30" t="s">
        <v>5</v>
      </c>
      <c r="M3" s="31"/>
      <c r="N3" s="31"/>
      <c r="O3" s="32"/>
      <c r="P3" s="30" t="s">
        <v>6</v>
      </c>
      <c r="Q3" s="31"/>
      <c r="R3" s="31"/>
      <c r="S3" s="31"/>
      <c r="T3" s="30" t="s">
        <v>7</v>
      </c>
      <c r="U3" s="31"/>
      <c r="V3" s="31"/>
      <c r="W3" s="32"/>
      <c r="X3" s="30" t="s">
        <v>8</v>
      </c>
      <c r="Y3" s="31"/>
      <c r="Z3" s="31"/>
      <c r="AA3" s="32"/>
      <c r="AB3" t="s">
        <v>9</v>
      </c>
    </row>
    <row r="4" spans="1:28" x14ac:dyDescent="0.25">
      <c r="A4" t="s">
        <v>10</v>
      </c>
      <c r="D4" s="26">
        <f>DATE(B3,1,1)+(A3-IF(WEEKDAY(DATE(B3,1,1),2)&lt;5,1,0))*7-WEEKDAY(DATE(B3,1,1),2)+1</f>
        <v>45040</v>
      </c>
      <c r="E4" s="27"/>
      <c r="F4" s="28"/>
      <c r="G4" s="28"/>
      <c r="H4" s="26">
        <f>D4+1</f>
        <v>45041</v>
      </c>
      <c r="I4" s="27"/>
      <c r="J4" s="28"/>
      <c r="K4" s="28"/>
      <c r="L4" s="26">
        <f>H4+1</f>
        <v>45042</v>
      </c>
      <c r="M4" s="27"/>
      <c r="N4" s="28"/>
      <c r="O4" s="29"/>
      <c r="P4" s="26">
        <f t="shared" ref="P4" si="0">L4+1</f>
        <v>45043</v>
      </c>
      <c r="Q4" s="27"/>
      <c r="R4" s="28"/>
      <c r="S4" s="28"/>
      <c r="T4" s="26">
        <f t="shared" ref="T4" si="1">P4+1</f>
        <v>45044</v>
      </c>
      <c r="U4" s="27"/>
      <c r="V4" s="28"/>
      <c r="W4" s="29"/>
      <c r="X4" s="26">
        <f t="shared" ref="X4" si="2">T4+1</f>
        <v>45045</v>
      </c>
      <c r="Y4" s="27"/>
      <c r="Z4" s="28"/>
      <c r="AA4" s="29"/>
    </row>
    <row r="5" spans="1:28" ht="15.75" thickBot="1" x14ac:dyDescent="0.3">
      <c r="A5" t="s">
        <v>11</v>
      </c>
      <c r="D5" s="2"/>
      <c r="E5" s="3"/>
      <c r="F5" s="3"/>
      <c r="G5" s="3"/>
      <c r="H5" s="2"/>
      <c r="I5" s="3"/>
      <c r="J5" s="3"/>
      <c r="K5" s="3"/>
      <c r="L5" s="2"/>
      <c r="M5" s="3"/>
      <c r="N5" s="3"/>
      <c r="O5" s="4"/>
      <c r="P5" s="2"/>
      <c r="Q5" s="3"/>
      <c r="R5" s="3"/>
      <c r="S5" s="3"/>
      <c r="T5" s="2"/>
      <c r="U5" s="3"/>
      <c r="V5" s="3"/>
      <c r="W5" s="4"/>
      <c r="X5" s="2"/>
      <c r="Y5" s="3"/>
      <c r="Z5" s="3"/>
      <c r="AA5" s="4"/>
      <c r="AB5" s="1">
        <f>A3</f>
        <v>17</v>
      </c>
    </row>
    <row r="6" spans="1:28" ht="16.5" thickTop="1" thickBot="1" x14ac:dyDescent="0.3">
      <c r="A6" t="s">
        <v>11</v>
      </c>
      <c r="D6" s="5" t="s">
        <v>12</v>
      </c>
      <c r="E6" s="6" t="s">
        <v>13</v>
      </c>
      <c r="F6" s="6" t="s">
        <v>14</v>
      </c>
      <c r="G6" s="7" t="s">
        <v>15</v>
      </c>
      <c r="H6" s="5" t="s">
        <v>12</v>
      </c>
      <c r="I6" s="6" t="s">
        <v>13</v>
      </c>
      <c r="J6" s="6" t="s">
        <v>14</v>
      </c>
      <c r="K6" s="7" t="s">
        <v>15</v>
      </c>
      <c r="L6" s="5" t="s">
        <v>12</v>
      </c>
      <c r="M6" s="6" t="s">
        <v>13</v>
      </c>
      <c r="N6" s="6" t="s">
        <v>14</v>
      </c>
      <c r="O6" s="7" t="s">
        <v>15</v>
      </c>
      <c r="P6" s="5" t="s">
        <v>12</v>
      </c>
      <c r="Q6" s="6" t="s">
        <v>13</v>
      </c>
      <c r="R6" s="6" t="s">
        <v>14</v>
      </c>
      <c r="S6" s="7" t="s">
        <v>15</v>
      </c>
      <c r="T6" s="5" t="s">
        <v>12</v>
      </c>
      <c r="U6" s="6" t="s">
        <v>13</v>
      </c>
      <c r="V6" s="6" t="s">
        <v>14</v>
      </c>
      <c r="W6" s="7" t="s">
        <v>15</v>
      </c>
      <c r="X6" s="5" t="s">
        <v>12</v>
      </c>
      <c r="Y6" s="6" t="s">
        <v>13</v>
      </c>
      <c r="Z6" s="6" t="s">
        <v>14</v>
      </c>
      <c r="AA6" s="7" t="s">
        <v>15</v>
      </c>
    </row>
    <row r="7" spans="1:28" ht="15.75" thickTop="1" x14ac:dyDescent="0.25">
      <c r="A7" s="8" t="s">
        <v>19</v>
      </c>
      <c r="B7" s="9" t="s">
        <v>18</v>
      </c>
      <c r="C7" s="10" t="s">
        <v>20</v>
      </c>
      <c r="D7" s="11">
        <v>6</v>
      </c>
      <c r="E7" s="12">
        <v>12</v>
      </c>
      <c r="F7" s="13">
        <v>0.5</v>
      </c>
      <c r="G7" s="14">
        <f>IF(E7="","0",E7-D7-F7)</f>
        <v>5.5</v>
      </c>
      <c r="H7" s="11"/>
      <c r="I7" s="12"/>
      <c r="J7" s="13"/>
      <c r="K7" s="14" t="str">
        <f>IF(I7="","0",I7-H7-J7)</f>
        <v>0</v>
      </c>
      <c r="L7" s="11"/>
      <c r="M7" s="12"/>
      <c r="N7" s="13"/>
      <c r="O7" s="14" t="str">
        <f>IF(M7="","0",M7-L7-N7)</f>
        <v>0</v>
      </c>
      <c r="P7" s="11"/>
      <c r="Q7" s="12"/>
      <c r="R7" s="13"/>
      <c r="S7" s="14" t="str">
        <f>IF(Q7="","0",Q7-P7-R7)</f>
        <v>0</v>
      </c>
      <c r="T7" s="11"/>
      <c r="U7" s="12"/>
      <c r="V7" s="13"/>
      <c r="W7" s="14" t="str">
        <f>IF(U7="","0",U7-T7-V7)</f>
        <v>0</v>
      </c>
      <c r="X7" s="11"/>
      <c r="Y7" s="12"/>
      <c r="Z7" s="13"/>
      <c r="AA7" s="14" t="str">
        <f>IF(Y7="","0",Y7-X7-Z7)</f>
        <v>0</v>
      </c>
      <c r="AB7" s="14">
        <f>IF(E7="","",G7+K7+O7+S7+W7+AA7)</f>
        <v>5.5</v>
      </c>
    </row>
    <row r="8" spans="1:28" x14ac:dyDescent="0.25">
      <c r="A8" s="15" t="s">
        <v>17</v>
      </c>
      <c r="B8" s="16" t="str">
        <f>IF(A8=0," ",VLOOKUP(A8,[1]Personeel!$B$4:$D$51,3,0))</f>
        <v>Inge</v>
      </c>
      <c r="C8" s="17" t="str">
        <f>IF(A8=0," ",VLOOKUP(A8,[1]Personeel!$B$4:$D$51,2,0))</f>
        <v>de</v>
      </c>
      <c r="D8" s="18"/>
      <c r="E8" s="19"/>
      <c r="F8" s="20"/>
      <c r="G8" s="21" t="str">
        <f t="shared" ref="G8:G13" si="3">IF(E8="","0",E8-D8-F8)</f>
        <v>0</v>
      </c>
      <c r="H8" s="18"/>
      <c r="I8" s="19"/>
      <c r="J8" s="20"/>
      <c r="K8" s="21" t="str">
        <f t="shared" ref="K8:K13" si="4">IF(I8="","0",I8-H8-J8)</f>
        <v>0</v>
      </c>
      <c r="L8" s="18"/>
      <c r="M8" s="19"/>
      <c r="N8" s="20"/>
      <c r="O8" s="21" t="str">
        <f t="shared" ref="O8:O13" si="5">IF(M8="","0",M8-L8-N8)</f>
        <v>0</v>
      </c>
      <c r="P8" s="18"/>
      <c r="Q8" s="19"/>
      <c r="R8" s="20"/>
      <c r="S8" s="21" t="str">
        <f t="shared" ref="S8:S13" si="6">IF(Q8="","0",Q8-P8-R8)</f>
        <v>0</v>
      </c>
      <c r="T8" s="18"/>
      <c r="U8" s="19"/>
      <c r="V8" s="20"/>
      <c r="W8" s="21" t="str">
        <f t="shared" ref="W8:W13" si="7">IF(U8="","0",U8-T8-V8)</f>
        <v>0</v>
      </c>
      <c r="X8" s="18"/>
      <c r="Y8" s="19"/>
      <c r="Z8" s="20"/>
      <c r="AA8" s="21" t="str">
        <f t="shared" ref="AA8:AA13" si="8">IF(Y8="","0",Y8-X8-Z8)</f>
        <v>0</v>
      </c>
      <c r="AB8" s="21" t="str">
        <f t="shared" ref="AB8:AB13" si="9">IF(E8="","",G8+K8+O8+S8+W8+AA8)</f>
        <v/>
      </c>
    </row>
    <row r="9" spans="1:28" x14ac:dyDescent="0.25">
      <c r="A9" s="8" t="s">
        <v>16</v>
      </c>
      <c r="B9" s="9" t="str">
        <f>IF(A9=0," ",VLOOKUP(A9,[1]Personeel!$B$4:$D$51,3,0))</f>
        <v>Klaas</v>
      </c>
      <c r="C9" s="10" t="str">
        <f>IF(A9=0," ",VLOOKUP(A9,[1]Personeel!$B$4:$D$51,2,0))</f>
        <v>-</v>
      </c>
      <c r="D9" s="22"/>
      <c r="E9" s="23"/>
      <c r="F9" s="24"/>
      <c r="G9" s="25" t="str">
        <f t="shared" si="3"/>
        <v>0</v>
      </c>
      <c r="H9" s="22"/>
      <c r="I9" s="23"/>
      <c r="J9" s="24"/>
      <c r="K9" s="25" t="str">
        <f t="shared" si="4"/>
        <v>0</v>
      </c>
      <c r="L9" s="22"/>
      <c r="M9" s="23"/>
      <c r="N9" s="24"/>
      <c r="O9" s="25" t="str">
        <f t="shared" si="5"/>
        <v>0</v>
      </c>
      <c r="P9" s="22"/>
      <c r="Q9" s="23"/>
      <c r="R9" s="24"/>
      <c r="S9" s="25" t="str">
        <f t="shared" si="6"/>
        <v>0</v>
      </c>
      <c r="T9" s="22"/>
      <c r="U9" s="23"/>
      <c r="V9" s="24"/>
      <c r="W9" s="25" t="str">
        <f t="shared" si="7"/>
        <v>0</v>
      </c>
      <c r="X9" s="22"/>
      <c r="Y9" s="23"/>
      <c r="Z9" s="24"/>
      <c r="AA9" s="25" t="str">
        <f t="shared" si="8"/>
        <v>0</v>
      </c>
      <c r="AB9" s="25" t="str">
        <f t="shared" si="9"/>
        <v/>
      </c>
    </row>
    <row r="10" spans="1:28" x14ac:dyDescent="0.25">
      <c r="A10" s="15" t="s">
        <v>21</v>
      </c>
      <c r="B10" s="16" t="s">
        <v>22</v>
      </c>
      <c r="C10" s="17" t="s">
        <v>23</v>
      </c>
      <c r="D10" s="18"/>
      <c r="E10" s="19"/>
      <c r="F10" s="20"/>
      <c r="G10" s="21" t="str">
        <f t="shared" si="3"/>
        <v>0</v>
      </c>
      <c r="H10" s="18"/>
      <c r="I10" s="19"/>
      <c r="J10" s="20"/>
      <c r="K10" s="21" t="str">
        <f t="shared" si="4"/>
        <v>0</v>
      </c>
      <c r="L10" s="18"/>
      <c r="M10" s="19"/>
      <c r="N10" s="20"/>
      <c r="O10" s="21" t="str">
        <f t="shared" si="5"/>
        <v>0</v>
      </c>
      <c r="P10" s="18"/>
      <c r="Q10" s="19"/>
      <c r="R10" s="20"/>
      <c r="S10" s="21" t="str">
        <f t="shared" si="6"/>
        <v>0</v>
      </c>
      <c r="T10" s="18"/>
      <c r="U10" s="19"/>
      <c r="V10" s="20"/>
      <c r="W10" s="21" t="str">
        <f t="shared" si="7"/>
        <v>0</v>
      </c>
      <c r="X10" s="18"/>
      <c r="Y10" s="19"/>
      <c r="Z10" s="20"/>
      <c r="AA10" s="21" t="str">
        <f t="shared" si="8"/>
        <v>0</v>
      </c>
      <c r="AB10" s="21" t="str">
        <f t="shared" si="9"/>
        <v/>
      </c>
    </row>
    <row r="11" spans="1:28" x14ac:dyDescent="0.25">
      <c r="A11" s="8"/>
      <c r="B11" s="9" t="str">
        <f>IF(A11=0," ",VLOOKUP(A11,[1]Personeel!$B$4:$D$51,3,0))</f>
        <v xml:space="preserve"> </v>
      </c>
      <c r="C11" s="10" t="str">
        <f>IF(A11=0," ",VLOOKUP(A11,[1]Personeel!$B$4:$D$51,2,0))</f>
        <v xml:space="preserve"> </v>
      </c>
      <c r="D11" s="22"/>
      <c r="E11" s="23"/>
      <c r="F11" s="24"/>
      <c r="G11" s="25" t="str">
        <f t="shared" si="3"/>
        <v>0</v>
      </c>
      <c r="H11" s="22"/>
      <c r="I11" s="23"/>
      <c r="J11" s="24"/>
      <c r="K11" s="25" t="str">
        <f t="shared" si="4"/>
        <v>0</v>
      </c>
      <c r="L11" s="22"/>
      <c r="M11" s="23"/>
      <c r="N11" s="24"/>
      <c r="O11" s="25" t="str">
        <f t="shared" si="5"/>
        <v>0</v>
      </c>
      <c r="P11" s="22"/>
      <c r="Q11" s="23"/>
      <c r="R11" s="24"/>
      <c r="S11" s="25" t="str">
        <f t="shared" si="6"/>
        <v>0</v>
      </c>
      <c r="T11" s="22"/>
      <c r="U11" s="23"/>
      <c r="V11" s="24"/>
      <c r="W11" s="25" t="str">
        <f t="shared" si="7"/>
        <v>0</v>
      </c>
      <c r="X11" s="22"/>
      <c r="Y11" s="23"/>
      <c r="Z11" s="24"/>
      <c r="AA11" s="25" t="str">
        <f t="shared" si="8"/>
        <v>0</v>
      </c>
      <c r="AB11" s="25" t="str">
        <f t="shared" si="9"/>
        <v/>
      </c>
    </row>
    <row r="12" spans="1:28" x14ac:dyDescent="0.25">
      <c r="A12" s="15"/>
      <c r="B12" s="16" t="str">
        <f>IF(A12=0," ",VLOOKUP(A12,[1]Personeel!$B$4:$D$51,3,0))</f>
        <v xml:space="preserve"> </v>
      </c>
      <c r="C12" s="17" t="str">
        <f>IF(A12=0," ",VLOOKUP(A12,[1]Personeel!$B$4:$D$51,2,0))</f>
        <v xml:space="preserve"> </v>
      </c>
      <c r="D12" s="18"/>
      <c r="E12" s="19"/>
      <c r="F12" s="20"/>
      <c r="G12" s="21" t="str">
        <f t="shared" si="3"/>
        <v>0</v>
      </c>
      <c r="H12" s="18"/>
      <c r="I12" s="19"/>
      <c r="J12" s="20"/>
      <c r="K12" s="21" t="str">
        <f t="shared" si="4"/>
        <v>0</v>
      </c>
      <c r="L12" s="18"/>
      <c r="M12" s="19"/>
      <c r="N12" s="20"/>
      <c r="O12" s="21" t="str">
        <f t="shared" si="5"/>
        <v>0</v>
      </c>
      <c r="P12" s="18"/>
      <c r="Q12" s="19"/>
      <c r="R12" s="20"/>
      <c r="S12" s="21" t="str">
        <f t="shared" si="6"/>
        <v>0</v>
      </c>
      <c r="T12" s="18"/>
      <c r="U12" s="19"/>
      <c r="V12" s="20"/>
      <c r="W12" s="21" t="str">
        <f t="shared" si="7"/>
        <v>0</v>
      </c>
      <c r="X12" s="18"/>
      <c r="Y12" s="19"/>
      <c r="Z12" s="20"/>
      <c r="AA12" s="21" t="str">
        <f t="shared" si="8"/>
        <v>0</v>
      </c>
      <c r="AB12" s="21" t="str">
        <f t="shared" si="9"/>
        <v/>
      </c>
    </row>
    <row r="13" spans="1:28" x14ac:dyDescent="0.25">
      <c r="A13" s="8"/>
      <c r="B13" s="9" t="str">
        <f>IF(A13=0," ",VLOOKUP(A13,[1]Personeel!$B$4:$D$51,3,0))</f>
        <v xml:space="preserve"> </v>
      </c>
      <c r="C13" s="10" t="str">
        <f>IF(A13=0," ",VLOOKUP(A13,[1]Personeel!$B$4:$D$51,2,0))</f>
        <v xml:space="preserve"> </v>
      </c>
      <c r="D13" s="22"/>
      <c r="E13" s="23"/>
      <c r="F13" s="24"/>
      <c r="G13" s="25" t="str">
        <f t="shared" si="3"/>
        <v>0</v>
      </c>
      <c r="H13" s="22"/>
      <c r="I13" s="23"/>
      <c r="J13" s="24"/>
      <c r="K13" s="25" t="str">
        <f t="shared" si="4"/>
        <v>0</v>
      </c>
      <c r="L13" s="22"/>
      <c r="M13" s="23"/>
      <c r="N13" s="24"/>
      <c r="O13" s="25" t="str">
        <f t="shared" si="5"/>
        <v>0</v>
      </c>
      <c r="P13" s="22"/>
      <c r="Q13" s="23"/>
      <c r="R13" s="24"/>
      <c r="S13" s="25" t="str">
        <f t="shared" si="6"/>
        <v>0</v>
      </c>
      <c r="T13" s="22"/>
      <c r="U13" s="23"/>
      <c r="V13" s="24"/>
      <c r="W13" s="25" t="str">
        <f t="shared" si="7"/>
        <v>0</v>
      </c>
      <c r="X13" s="22"/>
      <c r="Y13" s="23"/>
      <c r="Z13" s="24"/>
      <c r="AA13" s="25" t="str">
        <f t="shared" si="8"/>
        <v>0</v>
      </c>
      <c r="AB13" s="25" t="str">
        <f t="shared" si="9"/>
        <v/>
      </c>
    </row>
  </sheetData>
  <mergeCells count="12">
    <mergeCell ref="X4:AA4"/>
    <mergeCell ref="D3:G3"/>
    <mergeCell ref="H3:K3"/>
    <mergeCell ref="L3:O3"/>
    <mergeCell ref="P3:S3"/>
    <mergeCell ref="T3:W3"/>
    <mergeCell ref="X3:AA3"/>
    <mergeCell ref="D4:G4"/>
    <mergeCell ref="H4:K4"/>
    <mergeCell ref="L4:O4"/>
    <mergeCell ref="P4:S4"/>
    <mergeCell ref="T4:W4"/>
  </mergeCells>
  <conditionalFormatting sqref="A7:A13">
    <cfRule type="duplicateValues" dxfId="4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73D3-9713-4DA6-9A56-7738E4B89E89}">
  <sheetPr codeName="Blad2"/>
  <dimension ref="A1:X25"/>
  <sheetViews>
    <sheetView tabSelected="1" workbookViewId="0">
      <selection activeCell="T21" sqref="T21"/>
    </sheetView>
  </sheetViews>
  <sheetFormatPr defaultRowHeight="15" x14ac:dyDescent="0.25"/>
  <cols>
    <col min="1" max="1" width="6.7109375" style="56" customWidth="1"/>
    <col min="2" max="2" width="16.140625" style="52" customWidth="1"/>
    <col min="3" max="3" width="19.5703125" style="33" customWidth="1"/>
    <col min="4" max="6" width="9.140625" style="33"/>
    <col min="13" max="14" width="14.5703125" bestFit="1" customWidth="1"/>
    <col min="15" max="15" width="14.28515625" bestFit="1" customWidth="1"/>
    <col min="16" max="16" width="8.140625" bestFit="1" customWidth="1"/>
    <col min="17" max="17" width="10" bestFit="1" customWidth="1"/>
    <col min="18" max="18" width="7.140625" bestFit="1" customWidth="1"/>
    <col min="19" max="19" width="10" bestFit="1" customWidth="1"/>
    <col min="20" max="20" width="14.7109375" bestFit="1" customWidth="1"/>
    <col min="21" max="21" width="12.85546875" bestFit="1" customWidth="1"/>
    <col min="22" max="22" width="11.7109375" bestFit="1" customWidth="1"/>
    <col min="23" max="23" width="10.28515625" bestFit="1" customWidth="1"/>
    <col min="24" max="24" width="10" bestFit="1" customWidth="1"/>
  </cols>
  <sheetData>
    <row r="1" spans="1:24" x14ac:dyDescent="0.25">
      <c r="A1" s="54" t="s">
        <v>35</v>
      </c>
      <c r="B1" s="49" t="s">
        <v>24</v>
      </c>
      <c r="C1" s="34" t="s">
        <v>25</v>
      </c>
      <c r="D1" s="35" t="s">
        <v>12</v>
      </c>
      <c r="E1" s="35" t="s">
        <v>13</v>
      </c>
      <c r="F1" s="35" t="s">
        <v>14</v>
      </c>
      <c r="G1" s="36" t="s">
        <v>26</v>
      </c>
      <c r="I1" s="43"/>
      <c r="J1" s="43"/>
      <c r="K1" s="43"/>
      <c r="N1" s="45" t="s">
        <v>31</v>
      </c>
      <c r="O1" t="s">
        <v>33</v>
      </c>
    </row>
    <row r="2" spans="1:24" x14ac:dyDescent="0.25">
      <c r="A2" s="54">
        <f>MONTH(Tabel1[[#This Row],[datum]])</f>
        <v>1</v>
      </c>
      <c r="B2" s="50">
        <v>44949</v>
      </c>
      <c r="C2" s="38" t="s">
        <v>29</v>
      </c>
      <c r="D2" s="38">
        <v>0.29166666666666669</v>
      </c>
      <c r="E2" s="38">
        <v>0.66666666666666663</v>
      </c>
      <c r="F2" s="38">
        <v>4.1666666666666664E-2</v>
      </c>
      <c r="G2" s="39">
        <f>Tabel1[[#This Row],[tot]]-Tabel1[[#This Row],[van]]-Tabel1[[#This Row],[pauze]]</f>
        <v>0.33333333333333326</v>
      </c>
      <c r="I2" s="44"/>
      <c r="J2" s="43"/>
      <c r="K2" s="43"/>
      <c r="N2" s="46" t="s">
        <v>30</v>
      </c>
      <c r="O2" s="33">
        <v>0.33333333333333331</v>
      </c>
    </row>
    <row r="3" spans="1:24" x14ac:dyDescent="0.25">
      <c r="A3" s="53">
        <f>MONTH(Tabel1[[#This Row],[datum]])</f>
        <v>4</v>
      </c>
      <c r="B3" s="50">
        <v>45040</v>
      </c>
      <c r="C3" s="37" t="s">
        <v>27</v>
      </c>
      <c r="D3" s="38">
        <v>0.25</v>
      </c>
      <c r="E3" s="38">
        <v>0.5</v>
      </c>
      <c r="F3" s="38">
        <v>2.0833333333333332E-2</v>
      </c>
      <c r="G3" s="39">
        <f>Tabel1[[#This Row],[tot]]-Tabel1[[#This Row],[van]]-Tabel1[[#This Row],[pauze]]</f>
        <v>0.22916666666666666</v>
      </c>
      <c r="I3" s="44"/>
      <c r="J3" s="43"/>
      <c r="K3" s="43"/>
      <c r="N3" s="46" t="s">
        <v>28</v>
      </c>
      <c r="O3" s="33">
        <v>0.20833333333333334</v>
      </c>
      <c r="S3" s="45" t="s">
        <v>37</v>
      </c>
      <c r="T3" s="45" t="s">
        <v>36</v>
      </c>
    </row>
    <row r="4" spans="1:24" x14ac:dyDescent="0.25">
      <c r="A4" s="53">
        <f>MONTH(Tabel1[[#This Row],[datum]])</f>
        <v>4</v>
      </c>
      <c r="B4" s="50">
        <v>45041</v>
      </c>
      <c r="C4" s="37" t="s">
        <v>28</v>
      </c>
      <c r="D4" s="38">
        <v>0.375</v>
      </c>
      <c r="E4" s="38">
        <v>0.625</v>
      </c>
      <c r="F4" s="38">
        <v>4.1666666666666664E-2</v>
      </c>
      <c r="G4" s="39">
        <f>Tabel1[[#This Row],[tot]]-Tabel1[[#This Row],[van]]-Tabel1[[#This Row],[pauze]]</f>
        <v>0.20833333333333334</v>
      </c>
      <c r="I4" s="44"/>
      <c r="J4" s="43"/>
      <c r="K4" s="43"/>
      <c r="N4" s="46" t="s">
        <v>27</v>
      </c>
      <c r="O4" s="33">
        <v>0.45833333333333331</v>
      </c>
      <c r="S4" s="45" t="s">
        <v>31</v>
      </c>
      <c r="T4" t="s">
        <v>30</v>
      </c>
      <c r="U4" t="s">
        <v>28</v>
      </c>
      <c r="V4" t="s">
        <v>27</v>
      </c>
      <c r="W4" t="s">
        <v>29</v>
      </c>
      <c r="X4" t="s">
        <v>32</v>
      </c>
    </row>
    <row r="5" spans="1:24" x14ac:dyDescent="0.25">
      <c r="A5" s="53">
        <f>MONTH(Tabel1[[#This Row],[datum]])</f>
        <v>4</v>
      </c>
      <c r="B5" s="51">
        <v>45041</v>
      </c>
      <c r="C5" s="40" t="s">
        <v>29</v>
      </c>
      <c r="D5" s="41">
        <v>0.58333333333333337</v>
      </c>
      <c r="E5" s="41">
        <v>0.66666666666666663</v>
      </c>
      <c r="F5" s="41"/>
      <c r="G5" s="42">
        <f>Tabel1[[#This Row],[tot]]-Tabel1[[#This Row],[van]]-Tabel1[[#This Row],[pauze]]</f>
        <v>8.3333333333333259E-2</v>
      </c>
      <c r="I5" s="44"/>
      <c r="J5" s="43"/>
      <c r="K5" s="43"/>
      <c r="N5" s="46" t="s">
        <v>29</v>
      </c>
      <c r="O5" s="33">
        <v>0.41666666666666663</v>
      </c>
      <c r="S5" s="46" t="s">
        <v>38</v>
      </c>
      <c r="T5" s="48"/>
      <c r="U5" s="48"/>
      <c r="V5" s="48"/>
      <c r="W5" s="48">
        <v>0.33333333333333331</v>
      </c>
      <c r="X5" s="48">
        <v>0.33333333333333331</v>
      </c>
    </row>
    <row r="6" spans="1:24" x14ac:dyDescent="0.25">
      <c r="A6" s="55">
        <f>MONTH(Tabel1[[#This Row],[datum]])</f>
        <v>4</v>
      </c>
      <c r="B6" s="51">
        <v>45041</v>
      </c>
      <c r="C6" s="40" t="s">
        <v>30</v>
      </c>
      <c r="D6" s="41">
        <v>0.33333333333333331</v>
      </c>
      <c r="E6" s="41">
        <v>0.70833333333333337</v>
      </c>
      <c r="F6" s="41">
        <v>4.1666666666666664E-2</v>
      </c>
      <c r="G6" s="42">
        <f>Tabel1[[#This Row],[tot]]-Tabel1[[#This Row],[van]]-Tabel1[[#This Row],[pauze]]</f>
        <v>0.33333333333333337</v>
      </c>
      <c r="I6" s="44"/>
      <c r="J6" s="43"/>
      <c r="K6" s="43"/>
      <c r="N6" s="46" t="s">
        <v>32</v>
      </c>
      <c r="O6" s="47">
        <v>1.4166666666666665</v>
      </c>
      <c r="S6" s="46" t="s">
        <v>39</v>
      </c>
      <c r="T6" s="48">
        <v>0.33333333333333331</v>
      </c>
      <c r="U6" s="48">
        <v>0.20833333333333334</v>
      </c>
      <c r="V6" s="48">
        <v>0.45833333333333331</v>
      </c>
      <c r="W6" s="48">
        <v>8.3333333333333329E-2</v>
      </c>
      <c r="X6" s="48">
        <v>1.0833333333333333</v>
      </c>
    </row>
    <row r="7" spans="1:24" x14ac:dyDescent="0.25">
      <c r="A7" s="57">
        <f>MONTH(Tabel1[[#This Row],[datum]])</f>
        <v>4</v>
      </c>
      <c r="B7" s="51">
        <v>45042</v>
      </c>
      <c r="C7" s="40" t="s">
        <v>34</v>
      </c>
      <c r="D7" s="41">
        <v>0.25</v>
      </c>
      <c r="E7" s="41">
        <v>0.5</v>
      </c>
      <c r="F7" s="41">
        <v>2.0833333333333332E-2</v>
      </c>
      <c r="G7" s="42">
        <f>Tabel1[[#This Row],[tot]]-Tabel1[[#This Row],[van]]-Tabel1[[#This Row],[pauze]]</f>
        <v>0.22916666666666666</v>
      </c>
      <c r="H7" s="44"/>
      <c r="I7" s="43"/>
      <c r="J7" s="43"/>
      <c r="S7" s="46" t="s">
        <v>32</v>
      </c>
      <c r="T7" s="48">
        <v>0.33333333333333331</v>
      </c>
      <c r="U7" s="48">
        <v>0.20833333333333334</v>
      </c>
      <c r="V7" s="48">
        <v>0.45833333333333331</v>
      </c>
      <c r="W7" s="48">
        <v>0.41666666666666663</v>
      </c>
      <c r="X7" s="48">
        <v>1.4166666666666665</v>
      </c>
    </row>
    <row r="8" spans="1:24" x14ac:dyDescent="0.25">
      <c r="H8" s="44"/>
      <c r="I8" s="43"/>
      <c r="J8" s="43"/>
    </row>
    <row r="18" spans="14:17" x14ac:dyDescent="0.25">
      <c r="N18" s="45" t="s">
        <v>33</v>
      </c>
      <c r="O18" s="45" t="s">
        <v>36</v>
      </c>
    </row>
    <row r="19" spans="14:17" x14ac:dyDescent="0.25">
      <c r="O19" t="s">
        <v>38</v>
      </c>
      <c r="P19" t="s">
        <v>39</v>
      </c>
      <c r="Q19" t="s">
        <v>32</v>
      </c>
    </row>
    <row r="20" spans="14:17" x14ac:dyDescent="0.25">
      <c r="N20" s="45" t="s">
        <v>31</v>
      </c>
    </row>
    <row r="21" spans="14:17" x14ac:dyDescent="0.25">
      <c r="N21" s="46" t="s">
        <v>30</v>
      </c>
      <c r="O21" s="33"/>
      <c r="P21" s="33">
        <v>0.33333333333333331</v>
      </c>
      <c r="Q21" s="33">
        <v>0.33333333333333331</v>
      </c>
    </row>
    <row r="22" spans="14:17" x14ac:dyDescent="0.25">
      <c r="N22" s="46" t="s">
        <v>28</v>
      </c>
      <c r="O22" s="33"/>
      <c r="P22" s="33">
        <v>0.20833333333333334</v>
      </c>
      <c r="Q22" s="33">
        <v>0.20833333333333334</v>
      </c>
    </row>
    <row r="23" spans="14:17" x14ac:dyDescent="0.25">
      <c r="N23" s="46" t="s">
        <v>27</v>
      </c>
      <c r="O23" s="33"/>
      <c r="P23" s="33">
        <v>0.45833333333333331</v>
      </c>
      <c r="Q23" s="33">
        <v>0.45833333333333331</v>
      </c>
    </row>
    <row r="24" spans="14:17" x14ac:dyDescent="0.25">
      <c r="N24" s="46" t="s">
        <v>29</v>
      </c>
      <c r="O24" s="33">
        <v>0.33333333333333331</v>
      </c>
      <c r="P24" s="33">
        <v>8.3333333333333329E-2</v>
      </c>
      <c r="Q24" s="33">
        <v>0.41666666666666663</v>
      </c>
    </row>
    <row r="25" spans="14:17" x14ac:dyDescent="0.25">
      <c r="N25" s="46" t="s">
        <v>32</v>
      </c>
      <c r="O25" s="33">
        <v>0.33333333333333331</v>
      </c>
      <c r="P25" s="33">
        <v>1.0833333333333333</v>
      </c>
      <c r="Q25" s="33">
        <v>1.4166666666666665</v>
      </c>
    </row>
  </sheetData>
  <conditionalFormatting sqref="H7:H8 I2:I6">
    <cfRule type="duplicateValues" dxfId="43" priority="1"/>
  </conditionalFormatting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Uren</vt:lpstr>
      <vt:lpstr>Jaar 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jtvd</dc:creator>
  <cp:lastModifiedBy>emields</cp:lastModifiedBy>
  <dcterms:created xsi:type="dcterms:W3CDTF">2023-04-25T18:59:11Z</dcterms:created>
  <dcterms:modified xsi:type="dcterms:W3CDTF">2023-04-25T21:57:32Z</dcterms:modified>
</cp:coreProperties>
</file>