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pivotTables/pivotTable1.xml" ContentType="application/vnd.openxmlformats-officedocument.spreadsheetml.pivotTable+xml"/>
  <Override PartName="/xl/tables/table1.xml" ContentType="application/vnd.openxmlformats-officedocument.spreadsheetml.table+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29"/>
  <workbookPr hidePivotFieldList="1" defaultThemeVersion="166925"/>
  <mc:AlternateContent xmlns:mc="http://schemas.openxmlformats.org/markup-compatibility/2006">
    <mc:Choice Requires="x15">
      <x15ac:absPath xmlns:x15ac="http://schemas.microsoft.com/office/spreadsheetml/2010/11/ac" url="https://d.docs.live.net/40ff6c6b3f733ea0/Documenten/help mij/"/>
    </mc:Choice>
  </mc:AlternateContent>
  <xr:revisionPtr revIDLastSave="0" documentId="8_{CA7B7A15-0CEB-4B9E-9135-37D4FE9AB2B0}" xr6:coauthVersionLast="47" xr6:coauthVersionMax="47" xr10:uidLastSave="{00000000-0000-0000-0000-000000000000}"/>
  <bookViews>
    <workbookView xWindow="-120" yWindow="-120" windowWidth="29040" windowHeight="16440" tabRatio="423" firstSheet="6" activeTab="19" xr2:uid="{00000000-000D-0000-FFFF-FFFF00000000}"/>
  </bookViews>
  <sheets>
    <sheet name="A1" sheetId="1" r:id="rId1"/>
    <sheet name="A2" sheetId="2" r:id="rId2"/>
    <sheet name="A3" sheetId="3" r:id="rId3"/>
    <sheet name="A4" sheetId="4" r:id="rId4"/>
    <sheet name="A5" sheetId="5" r:id="rId5"/>
    <sheet name="A6" sheetId="6" r:id="rId6"/>
    <sheet name="A7" sheetId="7" r:id="rId7"/>
    <sheet name="A8" sheetId="18" r:id="rId8"/>
    <sheet name="A9" sheetId="19" r:id="rId9"/>
    <sheet name="A10" sheetId="20" r:id="rId10"/>
    <sheet name="P-1" sheetId="8" r:id="rId11"/>
    <sheet name="P-2" sheetId="9" r:id="rId12"/>
    <sheet name="P-3" sheetId="10" r:id="rId13"/>
    <sheet name="P-4" sheetId="11" r:id="rId14"/>
    <sheet name="P-5" sheetId="12" r:id="rId15"/>
    <sheet name="P-6" sheetId="13" r:id="rId16"/>
    <sheet name="P7" sheetId="15" r:id="rId17"/>
    <sheet name="P8" sheetId="16" r:id="rId18"/>
    <sheet name="P9" sheetId="17" r:id="rId19"/>
    <sheet name="P" sheetId="22" r:id="rId20"/>
  </sheets>
  <externalReferences>
    <externalReference r:id="rId21"/>
  </externalReferences>
  <calcPr calcId="191028"/>
  <pivotCaches>
    <pivotCache cacheId="11" r:id="rId22"/>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65" i="22" l="1"/>
  <c r="K66" i="22"/>
  <c r="K67" i="22"/>
  <c r="K68" i="22"/>
  <c r="K70" i="22"/>
  <c r="K71" i="22"/>
  <c r="K72" i="22"/>
  <c r="K73" i="22"/>
  <c r="K74" i="22"/>
  <c r="L49" i="22"/>
  <c r="L50" i="22"/>
  <c r="L51" i="22"/>
  <c r="L52" i="22"/>
  <c r="L53" i="22"/>
  <c r="L54" i="22"/>
  <c r="L55" i="22"/>
  <c r="L56" i="22"/>
  <c r="L57" i="22"/>
  <c r="L58" i="22"/>
  <c r="L59" i="22"/>
  <c r="L60" i="22"/>
  <c r="L61" i="22"/>
  <c r="L64" i="22"/>
  <c r="L65" i="22"/>
  <c r="L66" i="22"/>
  <c r="L67" i="22"/>
  <c r="L68" i="22"/>
  <c r="L69" i="22"/>
  <c r="L70" i="22"/>
  <c r="L71" i="22"/>
  <c r="L72" i="22"/>
  <c r="L73" i="22"/>
  <c r="L40" i="22"/>
  <c r="L41" i="22"/>
  <c r="L42" i="22"/>
  <c r="L43" i="22"/>
  <c r="L44" i="22"/>
  <c r="L45" i="22"/>
  <c r="L46" i="22"/>
  <c r="L47" i="22"/>
  <c r="L24" i="22"/>
  <c r="L25" i="22"/>
  <c r="L27" i="22"/>
  <c r="L28" i="22"/>
  <c r="L31" i="22"/>
  <c r="L32" i="22"/>
  <c r="L33" i="22"/>
  <c r="L34" i="22"/>
  <c r="L35" i="22"/>
  <c r="L36" i="22"/>
  <c r="L37" i="22"/>
  <c r="L38" i="22"/>
  <c r="L2" i="22"/>
  <c r="L3" i="22"/>
  <c r="L4" i="22"/>
  <c r="L5" i="22"/>
  <c r="L6" i="22"/>
  <c r="L7" i="22"/>
  <c r="L8" i="22"/>
  <c r="L9" i="22"/>
  <c r="L10" i="22"/>
  <c r="L12" i="22"/>
  <c r="L14" i="22"/>
  <c r="L15" i="22"/>
  <c r="L16" i="22"/>
  <c r="L17" i="22"/>
  <c r="L20" i="22"/>
  <c r="L21" i="22"/>
  <c r="L22" i="22"/>
  <c r="L23" i="22"/>
  <c r="K20" i="22"/>
  <c r="K28" i="22"/>
  <c r="K41" i="22"/>
  <c r="K51" i="22"/>
  <c r="K53" i="22"/>
  <c r="K54" i="22"/>
  <c r="K56" i="22"/>
  <c r="K58" i="22"/>
  <c r="K63" i="22"/>
  <c r="K64" i="22"/>
  <c r="G4" i="22"/>
  <c r="K4" i="22" s="1"/>
  <c r="G5" i="22"/>
  <c r="K5" i="22" s="1"/>
  <c r="G7" i="22"/>
  <c r="K7" i="22" s="1"/>
  <c r="G10" i="22"/>
  <c r="K10" i="22" s="1"/>
  <c r="G12" i="22"/>
  <c r="K12" i="22" s="1"/>
  <c r="G14" i="22"/>
  <c r="K14" i="22" s="1"/>
  <c r="G15" i="22"/>
  <c r="K15" i="22" s="1"/>
  <c r="G18" i="22"/>
  <c r="K18" i="22" s="1"/>
  <c r="G19" i="22"/>
  <c r="K19" i="22" s="1"/>
  <c r="G20" i="22"/>
  <c r="G24" i="22"/>
  <c r="K24" i="22" s="1"/>
  <c r="G28" i="22"/>
  <c r="G30" i="22"/>
  <c r="K30" i="22" s="1"/>
  <c r="G31" i="22"/>
  <c r="K31" i="22" s="1"/>
  <c r="G33" i="22"/>
  <c r="K33" i="22" s="1"/>
  <c r="G35" i="22"/>
  <c r="K35" i="22" s="1"/>
  <c r="G38" i="22"/>
  <c r="K38" i="22" s="1"/>
  <c r="G39" i="22"/>
  <c r="K39" i="22" s="1"/>
  <c r="G41" i="22"/>
  <c r="G42" i="22"/>
  <c r="K42" i="22" s="1"/>
  <c r="G45" i="22"/>
  <c r="K45" i="22" s="1"/>
  <c r="G49" i="22"/>
  <c r="K49" i="22" s="1"/>
  <c r="G51" i="22"/>
  <c r="G53" i="22"/>
  <c r="G54" i="22"/>
  <c r="G56" i="22"/>
  <c r="G58" i="22"/>
  <c r="G63" i="22"/>
  <c r="G64" i="22"/>
  <c r="G66" i="22"/>
  <c r="G67" i="22"/>
  <c r="G68" i="22"/>
  <c r="G71" i="22"/>
  <c r="G2" i="22"/>
  <c r="K2" i="22"/>
  <c r="D74" i="22"/>
  <c r="E74" i="22" s="1"/>
  <c r="D73" i="22"/>
  <c r="F73" i="22" s="1"/>
  <c r="D72" i="22"/>
  <c r="E72" i="22" s="1"/>
  <c r="F71" i="22"/>
  <c r="E71" i="22"/>
  <c r="D71" i="22"/>
  <c r="F70" i="22"/>
  <c r="E70" i="22"/>
  <c r="G70" i="22" s="1"/>
  <c r="D70" i="22"/>
  <c r="F69" i="22"/>
  <c r="D69" i="22"/>
  <c r="E69" i="22" s="1"/>
  <c r="G69" i="22" s="1"/>
  <c r="K69" i="22" s="1"/>
  <c r="F68" i="22"/>
  <c r="E68" i="22"/>
  <c r="D68" i="22"/>
  <c r="F67" i="22"/>
  <c r="E67" i="22"/>
  <c r="D67" i="22"/>
  <c r="F66" i="22"/>
  <c r="E66" i="22"/>
  <c r="D66" i="22"/>
  <c r="D65" i="22"/>
  <c r="F65" i="22" s="1"/>
  <c r="F64" i="22"/>
  <c r="E64" i="22"/>
  <c r="D64" i="22"/>
  <c r="F63" i="22"/>
  <c r="E63" i="22"/>
  <c r="D63" i="22"/>
  <c r="D62" i="22"/>
  <c r="F62" i="22" s="1"/>
  <c r="D61" i="22"/>
  <c r="F61" i="22" s="1"/>
  <c r="D60" i="22"/>
  <c r="E60" i="22" s="1"/>
  <c r="D59" i="22"/>
  <c r="F59" i="22" s="1"/>
  <c r="F58" i="22"/>
  <c r="E58" i="22"/>
  <c r="D58" i="22"/>
  <c r="D57" i="22"/>
  <c r="F57" i="22" s="1"/>
  <c r="F56" i="22"/>
  <c r="E56" i="22"/>
  <c r="D56" i="22"/>
  <c r="D55" i="22"/>
  <c r="F55" i="22" s="1"/>
  <c r="F54" i="22"/>
  <c r="E54" i="22"/>
  <c r="D54" i="22"/>
  <c r="F53" i="22"/>
  <c r="E53" i="22"/>
  <c r="D53" i="22"/>
  <c r="D52" i="22"/>
  <c r="E52" i="22" s="1"/>
  <c r="F51" i="22"/>
  <c r="E51" i="22"/>
  <c r="D51" i="22"/>
  <c r="D50" i="22"/>
  <c r="F50" i="22" s="1"/>
  <c r="F49" i="22"/>
  <c r="E49" i="22"/>
  <c r="D49" i="22"/>
  <c r="D48" i="22"/>
  <c r="F48" i="22" s="1"/>
  <c r="D47" i="22"/>
  <c r="F47" i="22" s="1"/>
  <c r="D46" i="22"/>
  <c r="F46" i="22" s="1"/>
  <c r="F45" i="22"/>
  <c r="E45" i="22"/>
  <c r="D45" i="22"/>
  <c r="D44" i="22"/>
  <c r="F44" i="22" s="1"/>
  <c r="D43" i="22"/>
  <c r="F43" i="22" s="1"/>
  <c r="F42" i="22"/>
  <c r="E42" i="22"/>
  <c r="D42" i="22"/>
  <c r="F41" i="22"/>
  <c r="E41" i="22"/>
  <c r="D41" i="22"/>
  <c r="D40" i="22"/>
  <c r="F40" i="22" s="1"/>
  <c r="F39" i="22"/>
  <c r="E39" i="22"/>
  <c r="D39" i="22"/>
  <c r="F38" i="22"/>
  <c r="E38" i="22"/>
  <c r="D38" i="22"/>
  <c r="D37" i="22"/>
  <c r="E37" i="22" s="1"/>
  <c r="D36" i="22"/>
  <c r="F36" i="22" s="1"/>
  <c r="F35" i="22"/>
  <c r="E35" i="22"/>
  <c r="D35" i="22"/>
  <c r="D34" i="22"/>
  <c r="F34" i="22" s="1"/>
  <c r="F33" i="22"/>
  <c r="E33" i="22"/>
  <c r="D33" i="22"/>
  <c r="D32" i="22"/>
  <c r="F32" i="22" s="1"/>
  <c r="F31" i="22"/>
  <c r="E31" i="22"/>
  <c r="D31" i="22"/>
  <c r="F30" i="22"/>
  <c r="E30" i="22"/>
  <c r="D30" i="22"/>
  <c r="D29" i="22"/>
  <c r="F29" i="22" s="1"/>
  <c r="F28" i="22"/>
  <c r="E28" i="22"/>
  <c r="D28" i="22"/>
  <c r="D27" i="22"/>
  <c r="E27" i="22" s="1"/>
  <c r="D26" i="22"/>
  <c r="F26" i="22" s="1"/>
  <c r="D25" i="22"/>
  <c r="F25" i="22" s="1"/>
  <c r="F24" i="22"/>
  <c r="E24" i="22"/>
  <c r="D24" i="22"/>
  <c r="D23" i="22"/>
  <c r="F23" i="22" s="1"/>
  <c r="D22" i="22"/>
  <c r="F22" i="22" s="1"/>
  <c r="D21" i="22"/>
  <c r="F21" i="22" s="1"/>
  <c r="F20" i="22"/>
  <c r="E20" i="22"/>
  <c r="D20" i="22"/>
  <c r="F19" i="22"/>
  <c r="E19" i="22"/>
  <c r="D19" i="22"/>
  <c r="F18" i="22"/>
  <c r="E18" i="22"/>
  <c r="D18" i="22"/>
  <c r="D17" i="22"/>
  <c r="F17" i="22" s="1"/>
  <c r="D16" i="22"/>
  <c r="E16" i="22" s="1"/>
  <c r="F15" i="22"/>
  <c r="E15" i="22"/>
  <c r="D15" i="22"/>
  <c r="F14" i="22"/>
  <c r="E14" i="22"/>
  <c r="D14" i="22"/>
  <c r="D13" i="22"/>
  <c r="F13" i="22" s="1"/>
  <c r="F12" i="22"/>
  <c r="E12" i="22"/>
  <c r="D12" i="22"/>
  <c r="D11" i="22"/>
  <c r="F11" i="22" s="1"/>
  <c r="F10" i="22"/>
  <c r="E10" i="22"/>
  <c r="D10" i="22"/>
  <c r="D9" i="22"/>
  <c r="F9" i="22" s="1"/>
  <c r="D8" i="22"/>
  <c r="F8" i="22" s="1"/>
  <c r="D7" i="22"/>
  <c r="F7" i="22" s="1"/>
  <c r="D6" i="22"/>
  <c r="E6" i="22" s="1"/>
  <c r="D5" i="22"/>
  <c r="F5" i="22" s="1"/>
  <c r="D4" i="22"/>
  <c r="F4" i="22" s="1"/>
  <c r="D3" i="22"/>
  <c r="E3" i="22" s="1"/>
  <c r="F2" i="22"/>
  <c r="D2" i="22"/>
  <c r="E2" i="22" s="1"/>
  <c r="L62" i="22" l="1"/>
  <c r="F74" i="22"/>
  <c r="G74" i="22" s="1"/>
  <c r="F60" i="22"/>
  <c r="G60" i="22" s="1"/>
  <c r="K60" i="22" s="1"/>
  <c r="E55" i="22"/>
  <c r="G55" i="22" s="1"/>
  <c r="K55" i="22" s="1"/>
  <c r="F52" i="22"/>
  <c r="G52" i="22" s="1"/>
  <c r="K52" i="22" s="1"/>
  <c r="E59" i="22"/>
  <c r="G59" i="22" s="1"/>
  <c r="K59" i="22" s="1"/>
  <c r="E50" i="22"/>
  <c r="G50" i="22" s="1"/>
  <c r="K50" i="22" s="1"/>
  <c r="E48" i="22"/>
  <c r="G48" i="22" s="1"/>
  <c r="K48" i="22" s="1"/>
  <c r="E43" i="22"/>
  <c r="G43" i="22" s="1"/>
  <c r="K43" i="22" s="1"/>
  <c r="E40" i="22"/>
  <c r="G40" i="22" s="1"/>
  <c r="K40" i="22" s="1"/>
  <c r="E44" i="22"/>
  <c r="G44" i="22" s="1"/>
  <c r="K44" i="22" s="1"/>
  <c r="F72" i="22"/>
  <c r="G72" i="22" s="1"/>
  <c r="E46" i="22"/>
  <c r="G46" i="22" s="1"/>
  <c r="K46" i="22" s="1"/>
  <c r="E47" i="22"/>
  <c r="G47" i="22" s="1"/>
  <c r="K47" i="22" s="1"/>
  <c r="E62" i="22"/>
  <c r="G62" i="22" s="1"/>
  <c r="K62" i="22" s="1"/>
  <c r="E57" i="22"/>
  <c r="G57" i="22" s="1"/>
  <c r="K57" i="22" s="1"/>
  <c r="E65" i="22"/>
  <c r="G65" i="22" s="1"/>
  <c r="E73" i="22"/>
  <c r="G73" i="22" s="1"/>
  <c r="E61" i="22"/>
  <c r="G61" i="22" s="1"/>
  <c r="K61" i="22" s="1"/>
  <c r="E32" i="22"/>
  <c r="G32" i="22" s="1"/>
  <c r="K32" i="22" s="1"/>
  <c r="L26" i="22"/>
  <c r="E17" i="22"/>
  <c r="G17" i="22" s="1"/>
  <c r="K17" i="22" s="1"/>
  <c r="F16" i="22"/>
  <c r="G16" i="22" s="1"/>
  <c r="K16" i="22" s="1"/>
  <c r="F6" i="22"/>
  <c r="G6" i="22" s="1"/>
  <c r="K6" i="22" s="1"/>
  <c r="F27" i="22"/>
  <c r="G27" i="22" s="1"/>
  <c r="K27" i="22" s="1"/>
  <c r="F37" i="22"/>
  <c r="G37" i="22" s="1"/>
  <c r="K37" i="22" s="1"/>
  <c r="E22" i="22"/>
  <c r="G22" i="22" s="1"/>
  <c r="K22" i="22" s="1"/>
  <c r="E29" i="22"/>
  <c r="G29" i="22" s="1"/>
  <c r="K29" i="22" s="1"/>
  <c r="E13" i="22"/>
  <c r="G13" i="22" s="1"/>
  <c r="K13" i="22" s="1"/>
  <c r="E21" i="22"/>
  <c r="G21" i="22" s="1"/>
  <c r="K21" i="22" s="1"/>
  <c r="E25" i="22"/>
  <c r="G25" i="22" s="1"/>
  <c r="K25" i="22" s="1"/>
  <c r="E36" i="22"/>
  <c r="G36" i="22" s="1"/>
  <c r="K36" i="22" s="1"/>
  <c r="F3" i="22"/>
  <c r="G3" i="22" s="1"/>
  <c r="K3" i="22" s="1"/>
  <c r="E11" i="22"/>
  <c r="G11" i="22" s="1"/>
  <c r="K11" i="22" s="1"/>
  <c r="E23" i="22"/>
  <c r="G23" i="22" s="1"/>
  <c r="K23" i="22" s="1"/>
  <c r="E26" i="22"/>
  <c r="G26" i="22" s="1"/>
  <c r="K26" i="22" s="1"/>
  <c r="E34" i="22"/>
  <c r="G34" i="22" s="1"/>
  <c r="K34" i="22" s="1"/>
  <c r="E5" i="22"/>
  <c r="E9" i="22"/>
  <c r="G9" i="22" s="1"/>
  <c r="K9" i="22" s="1"/>
  <c r="E4" i="22"/>
  <c r="E8" i="22"/>
  <c r="G8" i="22" s="1"/>
  <c r="K8" i="22" s="1"/>
  <c r="E7" i="22"/>
  <c r="L74" i="22" l="1"/>
  <c r="L63" i="22"/>
  <c r="L29" i="22"/>
  <c r="L30" i="22" s="1"/>
  <c r="L11" i="22"/>
  <c r="L13" i="22" s="1"/>
  <c r="L39" i="22" l="1"/>
  <c r="L18" i="22"/>
  <c r="L19" i="22" s="1"/>
  <c r="L48" i="22" l="1"/>
  <c r="D2" i="7" l="1"/>
  <c r="E2" i="7"/>
  <c r="F1" i="7" l="1"/>
  <c r="G2" i="15"/>
  <c r="E2" i="15"/>
  <c r="F1" i="15" s="1"/>
  <c r="H2" i="15" s="1"/>
  <c r="D2" i="15"/>
  <c r="G2" i="6"/>
  <c r="E2" i="6"/>
  <c r="E2" i="5"/>
  <c r="D2" i="6"/>
  <c r="D2" i="5"/>
  <c r="G2" i="12"/>
  <c r="E2" i="12"/>
  <c r="D2" i="12"/>
  <c r="G2" i="5"/>
  <c r="G2" i="4"/>
  <c r="E2" i="4"/>
  <c r="D2" i="4"/>
  <c r="E2" i="11"/>
  <c r="D2" i="11"/>
  <c r="G2" i="11"/>
  <c r="D2" i="3"/>
  <c r="E2" i="3"/>
  <c r="G2" i="3"/>
  <c r="D2" i="10"/>
  <c r="E2" i="10"/>
  <c r="G2" i="10"/>
  <c r="G2" i="2"/>
  <c r="G2" i="9"/>
  <c r="E2" i="9"/>
  <c r="D2" i="9"/>
  <c r="E2" i="2"/>
  <c r="D2" i="2"/>
  <c r="G2" i="1"/>
  <c r="E2" i="1"/>
  <c r="D2" i="1"/>
  <c r="D2" i="8"/>
  <c r="E2" i="8"/>
  <c r="G2" i="8"/>
  <c r="G2" i="13"/>
  <c r="E2" i="13"/>
  <c r="D2" i="13"/>
  <c r="F1" i="6" l="1"/>
  <c r="H2" i="6" s="1"/>
  <c r="F1" i="12"/>
  <c r="H2" i="12" s="1"/>
  <c r="F1" i="4"/>
  <c r="H2" i="4" s="1"/>
  <c r="F1" i="2"/>
  <c r="H2" i="2" s="1"/>
  <c r="F1" i="9"/>
  <c r="H2" i="9" s="1"/>
  <c r="F1" i="5"/>
  <c r="H2" i="5" s="1"/>
  <c r="F1" i="10"/>
  <c r="H2" i="10" s="1"/>
  <c r="F1" i="13"/>
  <c r="H2" i="13" s="1"/>
  <c r="F1" i="8"/>
  <c r="H2" i="8" s="1"/>
  <c r="F1" i="1"/>
  <c r="H2" i="1" s="1"/>
  <c r="F1" i="3"/>
  <c r="H2" i="3" s="1"/>
  <c r="F1" i="11"/>
  <c r="H2" i="11" s="1"/>
  <c r="G2" i="7"/>
  <c r="H2" i="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PC Gebruiker</author>
  </authors>
  <commentList>
    <comment ref="F20" authorId="0" shapeId="0" xr:uid="{4BCC0CB9-89D8-4462-AAC9-DA3DED81D98D}">
      <text>
        <r>
          <rPr>
            <b/>
            <sz val="9"/>
            <color indexed="81"/>
            <rFont val="Tahoma"/>
            <family val="2"/>
          </rPr>
          <t>PC Gebruiker:</t>
        </r>
        <r>
          <rPr>
            <sz val="9"/>
            <color indexed="81"/>
            <rFont val="Tahoma"/>
            <family val="2"/>
          </rPr>
          <t xml:space="preserve">
19-01-2023
B
BUR.TECH.CONT.MALLE BE2390 MALLE
Betaling met KBC-Debetkaart via Bancontact
-89,70 EUR-8970 EUR
Datum
19-01-2023 om 08.20 uur
Debetkaart
6703 42XX XXXX X001 8
Kaarthouder
DE LANDTSHEER MARC
Valutadatum
19-1-2023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PC Gebruiker</author>
  </authors>
  <commentList>
    <comment ref="F5" authorId="0" shapeId="0" xr:uid="{561AF2A9-80DB-4691-957D-743F036CF3DC}">
      <text>
        <r>
          <rPr>
            <b/>
            <sz val="9"/>
            <color indexed="81"/>
            <rFont val="Tahoma"/>
            <family val="2"/>
          </rPr>
          <t>PC Gebruiker:</t>
        </r>
        <r>
          <rPr>
            <sz val="9"/>
            <color indexed="81"/>
            <rFont val="Tahoma"/>
            <family val="2"/>
          </rPr>
          <t xml:space="preserve">
02-02-2023
F
FELIX CAR SERVICE N.V BE2930 BRASSCHAAT
Betaling met KBC-Debetkaart via Bancontact
-5,00 EUR-500 EUR
Datum
02-02-2023 om 14.50 uur
Debetkaart
6703 42XX XXXX X001 8
Kaarthouder
DE LANDTSHEER MARC
Valutadatum
2-2-2023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PC Gebruiker</author>
  </authors>
  <commentList>
    <comment ref="F9" authorId="0" shapeId="0" xr:uid="{061C17C9-357A-4817-B4EC-FE126EE5696D}">
      <text>
        <r>
          <rPr>
            <b/>
            <sz val="9"/>
            <color indexed="81"/>
            <rFont val="Tahoma"/>
            <charset val="1"/>
          </rPr>
          <t>PC Gebruiker:</t>
        </r>
        <r>
          <rPr>
            <sz val="9"/>
            <color indexed="81"/>
            <rFont val="Tahoma"/>
            <charset val="1"/>
          </rPr>
          <t xml:space="preserve">
Ticket - Marc De Landtsheer
Dit ticket is geldig op alle voertuigen van De Lijn tot 14u25 op 13/07/2023
Geactiveerd op Geldig tot Prijs
13/07/2023 - 13u25 13/07/2023 - 14u25 2.50 EUR
Ticket - Marc De Landtsheer
Dit ticket is geldig op alle voertuigen van De Lijn tot 09u09 op 13/07/2023
Geactiveerd op Geldig tot Prijs
13/07/2023 - 08u09 13/07/2023 - 09u09 2.50 EUR
U ontvangt deze email omdat u recentelijk een aankoop hebt uitgevoerd van De Lijn tickets.
Herinnering: Reispas aanvragen: 1 persoon
Inbox
Lokaal bestuur Duffel - Burgerzaken &lt;LokaalbestuurDuffel@duffel.be&gt;
wo 12 jul 19:00 (2 dagen geleden)
aan mij
Lokaal bestuur Duffel - Burgerzaken
015311202
https://www.duffel.be/
Hallo De Landsheer,
U hebt een aanstaande reservering.
Herinnering voor afspraak
Binnenkort is het tijd voor de door u aangevraagde service.
Reserveringsgegevens
Servicenaam
Reispas aanvragen: 1 persoon
Met
BZ loket1
Wanneer
donderdag 13 juli 2023
19:00 - 19:10
(UTC+01:00) Brussels, Copenhagen, Madrid, Paris
Aanvullende gegevens
Je hebt het volgende nodig tijdens je afspraak:
identiteitskaart
1 recente pasfoto volgens ICAO-normen
Bij aanvraag van reispas voor minderjarig moet minstens 1 ouder/voogd meekomen
vorige reispas
bankkaart of cash geld
Let op: dit is een afspraak voor de aanvraag van slechts één reispas.
Lokaal bestuur Duffel - Burgerzaken
Privacybeleid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PC Gebruiker</author>
  </authors>
  <commentList>
    <comment ref="F3" authorId="0" shapeId="0" xr:uid="{6E7BAA11-5FE3-4A6C-8773-01E1D2755957}">
      <text>
        <r>
          <rPr>
            <b/>
            <sz val="9"/>
            <color indexed="81"/>
            <rFont val="Tahoma"/>
            <family val="2"/>
          </rPr>
          <t>PC Gebruiker:</t>
        </r>
        <r>
          <rPr>
            <sz val="9"/>
            <color indexed="81"/>
            <rFont val="Tahoma"/>
            <family val="2"/>
          </rPr>
          <t xml:space="preserve">
geen loon ontvangen in 2022
</t>
        </r>
      </text>
    </comment>
    <comment ref="F7" authorId="0" shapeId="0" xr:uid="{2738F90E-9C5F-4A0A-9626-A2F9D53A2F5D}">
      <text>
        <r>
          <rPr>
            <b/>
            <sz val="9"/>
            <color indexed="81"/>
            <rFont val="Tahoma"/>
            <family val="2"/>
          </rPr>
          <t>PC Gebruiker:</t>
        </r>
        <r>
          <rPr>
            <sz val="9"/>
            <color indexed="81"/>
            <rFont val="Tahoma"/>
            <family val="2"/>
          </rPr>
          <t xml:space="preserve">
T.C. ranger - del. Home 
Porche
</t>
        </r>
      </text>
    </comment>
    <comment ref="F10" authorId="0" shapeId="0" xr:uid="{43A88A2B-A348-46BE-ACFE-148789F80DFC}">
      <text>
        <r>
          <rPr>
            <b/>
            <sz val="9"/>
            <color indexed="81"/>
            <rFont val="Tahoma"/>
            <family val="2"/>
          </rPr>
          <t>PC Gebruiker:</t>
        </r>
        <r>
          <rPr>
            <sz val="9"/>
            <color indexed="81"/>
            <rFont val="Tahoma"/>
            <family val="2"/>
          </rPr>
          <t xml:space="preserve">
eerst naar NL voor de Modus - dezelfde dag nogmaals -C.W. toyota jeep afgehaald en gebracht naar marc voor de zetel
pol - home - pol
totaal 321 km à 7l/100km = 46€</t>
        </r>
      </text>
    </comment>
    <comment ref="F12" authorId="0" shapeId="0" xr:uid="{3D8A5133-2292-417E-A340-2EFA1D9F1DFD}">
      <text>
        <r>
          <rPr>
            <b/>
            <sz val="9"/>
            <color indexed="81"/>
            <rFont val="Tahoma"/>
            <family val="2"/>
          </rPr>
          <t>PC Gebruiker:</t>
        </r>
        <r>
          <rPr>
            <sz val="9"/>
            <color indexed="81"/>
            <rFont val="Tahoma"/>
            <family val="2"/>
          </rPr>
          <t xml:space="preserve">
heel drukke dag </t>
        </r>
      </text>
    </comment>
    <comment ref="F16" authorId="0" shapeId="0" xr:uid="{E0111AC9-0A74-43A2-A6AF-CE696FF2BD18}">
      <text>
        <r>
          <rPr>
            <b/>
            <sz val="9"/>
            <color indexed="81"/>
            <rFont val="Tahoma"/>
            <family val="2"/>
          </rPr>
          <t>PC Gebruiker:</t>
        </r>
        <r>
          <rPr>
            <sz val="9"/>
            <color indexed="81"/>
            <rFont val="Tahoma"/>
            <family val="2"/>
          </rPr>
          <t xml:space="preserve">
12-01-2023
ESSO BRASSCHAAT BE BRASSCHAAT
Betaling met KBC-Debetkaart via Maestro
-15,00 EUR-1500 EUR
Datum
11-01-2023 om 16.54 uur
Debetkaart
6703 42XX XXXX X001 8
Kaarthouder
DE LANDTSHEER MARC
Valutadatum
12-1-2023</t>
        </r>
      </text>
    </comment>
    <comment ref="F19" authorId="0" shapeId="0" xr:uid="{F2FC1F8C-54BC-4C47-A941-5AB13F9A8799}">
      <text>
        <r>
          <rPr>
            <b/>
            <sz val="9"/>
            <color indexed="81"/>
            <rFont val="Tahoma"/>
            <family val="2"/>
          </rPr>
          <t>PC Gebruiker:</t>
        </r>
        <r>
          <rPr>
            <sz val="9"/>
            <color indexed="81"/>
            <rFont val="Tahoma"/>
            <family val="2"/>
          </rPr>
          <t xml:space="preserve">
Snelste
105 kmA1 A12 E19 R1, A13 E313, A13 E313, A1 A12 E19 R1
Carburant : 11.46 €
Nu 3 min vertraagd verkeer
Zie de aanwijzingen
1.10 u.
11.46 €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PC Gebruiker</author>
  </authors>
  <commentList>
    <comment ref="F16" authorId="0" shapeId="0" xr:uid="{B12CCEF7-6EF9-460D-A617-49F3D56F45D5}">
      <text>
        <r>
          <rPr>
            <b/>
            <sz val="9"/>
            <color indexed="81"/>
            <rFont val="Tahoma"/>
            <family val="2"/>
          </rPr>
          <t>PC Gebruiker:</t>
        </r>
        <r>
          <rPr>
            <sz val="9"/>
            <color indexed="81"/>
            <rFont val="Tahoma"/>
            <family val="2"/>
          </rPr>
          <t xml:space="preserve">
6,30 TC Kontich Caddy - Peter home P.U. Ford TC. Malle - Pol - Dusselier - AKC - Dusselier - AKC - TC rode kaart Ford - Tanken 15€ - TC Kontich - door teveel volk terug komen later - van 16 tot 17u ok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PC Gebruiker</author>
  </authors>
  <commentList>
    <comment ref="F7" authorId="0" shapeId="0" xr:uid="{5FFE333C-494D-4F89-B230-D9593F84F089}">
      <text>
        <r>
          <rPr>
            <b/>
            <sz val="9"/>
            <color indexed="81"/>
            <rFont val="Tahoma"/>
            <family val="2"/>
          </rPr>
          <t>PC Gebruiker:</t>
        </r>
        <r>
          <rPr>
            <sz val="9"/>
            <color indexed="81"/>
            <rFont val="Tahoma"/>
            <family val="2"/>
          </rPr>
          <t xml:space="preserve">
PU Joel-Dusselier-Jaak-esso- essen- eten - home - plein - home - Essen</t>
        </r>
      </text>
    </comment>
    <comment ref="F9" authorId="0" shapeId="0" xr:uid="{13A151B1-21C9-4F4F-8AC7-F2C83E6206C5}">
      <text>
        <r>
          <rPr>
            <b/>
            <sz val="9"/>
            <color indexed="81"/>
            <rFont val="Tahoma"/>
            <family val="2"/>
          </rPr>
          <t>PC Gebruiker:</t>
        </r>
        <r>
          <rPr>
            <sz val="9"/>
            <color indexed="81"/>
            <rFont val="Tahoma"/>
            <family val="2"/>
          </rPr>
          <t xml:space="preserve">
SUPERMARKT VAN ONCEN-M BE2930 BRASSCHAAT
Betaling met KBC-Debetkaart via Bancontact
7,64 EUR           Datum     07-03-2023 om 15.46 uur
Brood - 3x 0.50l spa bruis- 150gr gehakt
--------------------------------------------------------------------
ERIK BAERT BE2650 EDEGEM
-11,80 EUR                 Datum           07-03-2023 om 15.38 uur
DE LANDTSHEER MARC
kip voor 2 dagen
Tijd -     planning thuis - afdruk van documenten -  telefoons -                                                                                                                                                                                           
Uitnodiging in Comme Chez Nous door Peter voor het plannen voor de oversteek naar
 Engeland om er bij Jaguar Newcastle een wagen af te halen. Niettegenstaande er grote twijfels waren 
om en wegens een internationale Paspoort had Peter vermeld dat de reis echt met een I.K. kon doorgaan
Ervoor had ik hem vermeld om voor de zekerheid de reis om 1 week te verschuiven voor het in orde te brengen van mijn reispas,
maar daar had hij geen oren naar en zou wel een oplossing vinden, na tijd en werk besloot hij toch om de reis te laten doorgaan 
Gepaste wagen gaan huren bij Frank in St Lenaerts -naar Peter thuis om de remorque en sangles en omstreeks 16u ben ik 
vertrokken naar Rotterdam voor inscheping op de ferry voor de oversteek via Hull.
Aan de ferryport aangekomen inschepingsdocumenten en paspoort  aanmelden , . . . .en daar kreeg ik te horen dat ik via het hoofdgebouw
moest inklaren, en daar gaven ze me te verstaan dat er geen enkel mogelijk was om met een I.K. naar Engeland te gaan, en
daar stond ik dan, contact opgenomen met Peter die mij beantwoorde met een gevloek en geroep waarop ik hem vermelde
 dat ik de dame van de balie zou doorgeven, na menige telefoons en gesprekken met de balie dame heeft deze de tickets op
volgende woensdag gezet  ook om dat er reeds een hele rij van  passagiers te wachten stonden. Heb dan Peter willen telefoneren 
die geen reactie gaf op mijn oproep, van de veiligheid moest ik van de parking en ben dan naar buiten gereden. Daar heb ik hem 
aan de lijn gehad en hem vermeld dat de tickets waren gewijzigd naar komende woensdag daarop zou hij mij direct terug oproepen
 nadat hij met Jaguar getelefoneerd had. Ietsje later ontving ik zijn telefoon dat dit niet ging daar zijne klant voor elke dag 
Langer parkeren die 39E.pond zou moeten betalen en met de vermelding dat deze dan voor hem zou zijn, ( daags nadien zelf met 
de garage contact opgenomen en de vraag gesteld (hoor tape v/d telefoon) en weerom een leugen van hem)  daarop ben 
ik terug naar de terminal moeten keren en na een lange bespreking had ik het gedaan gekregen dat de dame het zonder
kosten gewijzigd had naar daags nadien en dan tevens de naam gewijzigd op Peter Wouters.
Effe ertussen vermelde dat Peter gesproken heeft dat hij nu zou vertrekken en nog zou trachten de inschepingstijd van 19u30
zou halen zodanig het die dag nog kon doorgaan, uiteindelijk en dit met dezelfde oproep kreeg ik te horen dat dit toch niet zou gaan,
daar er een 
Dan maar terug vertrokken richting Brasschaat voor het afleveren van de camionette en remorque, waar ik juist geteld 
om 19u30 aankwam. Dus mijn idee had hij gerust een wagen kunnen nemen en zoals hij altijd rijd dezeoversteek om 19u30
 gemakkelijk kunnen halen? 
Dit alles ! En dat ik niet weet waarom die leugens altijd heeft me daartoe verplicht mijn gedane onkosten en uren aan hem
 door te rekenen, en dit zelfs zijn doen heb ik dit in een diplomatisch bedrag en van de reeele kosten gemaakt * 
Onnodige kosten gedaan en relaas van de voorbereidingen voor de reis naar Engeland op 6/3/23     
Eten en drinken                                                                                                                                                                                               20
Telefoons - printer inkt - papier - tijd                                                                                                                                                          10
Tijd + 2 dagen zonder werk ( voorzien 500€ )                                                                                                                                           200
Benzine verbruik door Peter 40km - door Marc verplaatsing 80km = 120km à 1.69€ =16.90                                                           20      
Tel Jaguar Engeland   en tijd  met opname gesprek                                                                                                                                   10                                                                                                                                                                                 totaal kosten                                                                                                                                                                                                     260€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PC Gebruiker</author>
  </authors>
  <commentList>
    <comment ref="F32" authorId="0" shapeId="0" xr:uid="{1BB2C330-0726-4811-85A7-00783C9068B8}">
      <text>
        <r>
          <rPr>
            <b/>
            <sz val="9"/>
            <color indexed="81"/>
            <rFont val="Tahoma"/>
            <family val="2"/>
          </rPr>
          <t>PC Gebruiker:</t>
        </r>
        <r>
          <rPr>
            <sz val="9"/>
            <color indexed="81"/>
            <rFont val="Tahoma"/>
            <family val="2"/>
          </rPr>
          <t xml:space="preserve">
Marc De Landtsheer &lt;delamarc71@gmail.com&gt;
07:15 (19 minuten geleden)
aan delamarc71
8:30 uur Alain afhalen - Mollen klemmen uithalen
9:40 uur telefoon gekregen van Peter met het gezegde dat hij met Alain gebeld heeft en de toelating heeft gegeven om een wagen naar Joël Cartier te doen en met een ware terug te komen en dit voor de controle- 9:30 uur waren klaarmaken gereedschap opruimen en om 9:50 uur vertrokken naar de cadeaus je zo wel- Met de caddie in the Peter zijn platen terugkomen met de Mercedes van Alain
Van 10:15 uur tot 10:30 uur Alain Mercedes van Joël naar plein met platen van Peter
10:30 uur Mercedes binnen gezet Mieke de Volkswagen genomen en naar de technische controle gereden- Rode kaart gekregen wegens niet afgestelde lichten aan de rechterkant voor ben nu onderweg naar de Paul om dan uiteindelijk terug de wagen te laten herkeuren- 11:55 uur aangekomen technische controle met de Volkswagen van Mieke - 12u30 naar plein- 13u met peter naar cw scenic PU en naar Pol Wissel met bmw - 14u Alain naar jaguar gebracht totTot 14:45 uur vanaf 14:45 uur voor de Peter Naar Patrick om worsten halen voor de technische controle in Brasschaat- 15:30 uur vertrokken naar het plein mag niet naar de controle moet de Peter doen - Aankomst TC 15u50-Peter beloofd dat hij zou nakomen - 17 uur einde der werken 17u30</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PC Gebruiker</author>
  </authors>
  <commentList>
    <comment ref="I2" authorId="0" shapeId="0" xr:uid="{AFAB0DB7-2C9D-41BC-8071-EB1F6ED6E854}">
      <text>
        <r>
          <rPr>
            <b/>
            <sz val="9"/>
            <color indexed="81"/>
            <rFont val="Tahoma"/>
            <family val="2"/>
          </rPr>
          <t>PC Gebruiker:</t>
        </r>
        <r>
          <rPr>
            <sz val="9"/>
            <color indexed="81"/>
            <rFont val="Tahoma"/>
            <family val="2"/>
          </rPr>
          <t xml:space="preserve">
geen loon ontvangen in 2022
</t>
        </r>
      </text>
    </comment>
    <comment ref="I15" authorId="0" shapeId="0" xr:uid="{5AFBFAA8-7275-46E5-9A1B-0F313D3C830D}">
      <text>
        <r>
          <rPr>
            <b/>
            <sz val="9"/>
            <color indexed="81"/>
            <rFont val="Tahoma"/>
            <family val="2"/>
          </rPr>
          <t>PC Gebruiker:</t>
        </r>
        <r>
          <rPr>
            <sz val="9"/>
            <color indexed="81"/>
            <rFont val="Tahoma"/>
            <family val="2"/>
          </rPr>
          <t xml:space="preserve">
12-01-2023
ESSO BRASSCHAAT BE BRASSCHAAT
Betaling met KBC-Debetkaart via Maestro
-15,00 EUR-1500 EUR
Datum
11-01-2023 om 16.54 uur
Debetkaart
6703 42XX XXXX X001 8
Kaarthouder
DE LANDTSHEER MARC
Valutadatum
12-1-2023</t>
        </r>
      </text>
    </comment>
    <comment ref="I18" authorId="0" shapeId="0" xr:uid="{3C2BB94B-5427-47B8-B61B-497E194E4175}">
      <text>
        <r>
          <rPr>
            <b/>
            <sz val="9"/>
            <color indexed="81"/>
            <rFont val="Tahoma"/>
            <family val="2"/>
          </rPr>
          <t>PC Gebruiker:</t>
        </r>
        <r>
          <rPr>
            <sz val="9"/>
            <color indexed="81"/>
            <rFont val="Tahoma"/>
            <family val="2"/>
          </rPr>
          <t xml:space="preserve">
Snelste
105 kmA1 A12 E19 R1, A13 E313, A13 E313, A1 A12 E19 R1
Carburant : 11.46 €
Nu 3 min vertraagd verkeer
Zie de aanwijzingen
1.10 u.
11.46 €</t>
        </r>
      </text>
    </comment>
  </commentList>
</comments>
</file>

<file path=xl/sharedStrings.xml><?xml version="1.0" encoding="utf-8"?>
<sst xmlns="http://schemas.openxmlformats.org/spreadsheetml/2006/main" count="513" uniqueCount="313">
  <si>
    <t>OPMERKINGEN</t>
  </si>
  <si>
    <t>overdr</t>
  </si>
  <si>
    <t>N.T. ontv.</t>
  </si>
  <si>
    <t>ONTV</t>
  </si>
  <si>
    <t>Benz 1,25</t>
  </si>
  <si>
    <t>TOT.U</t>
  </si>
  <si>
    <t>Tot</t>
  </si>
  <si>
    <t>Van</t>
  </si>
  <si>
    <t>Datum</t>
  </si>
  <si>
    <t>P</t>
  </si>
  <si>
    <t>Peter</t>
  </si>
  <si>
    <t>kaatsheuvel - lommel -</t>
  </si>
  <si>
    <t xml:space="preserve">231km à 7/100km = </t>
  </si>
  <si>
    <t>wisselstuk NL MARAISA</t>
  </si>
  <si>
    <t>Joel-T.C.Hyundai-Joel-home-Porche dirk-</t>
  </si>
  <si>
    <t xml:space="preserve">Totaal 68km à 7/100km = </t>
  </si>
  <si>
    <t xml:space="preserve"> ONTVANGEN</t>
  </si>
  <si>
    <t>tanken  cng</t>
  </si>
  <si>
    <t>NL</t>
  </si>
  <si>
    <t>van alles</t>
  </si>
  <si>
    <t>km vergoeding</t>
  </si>
  <si>
    <t xml:space="preserve">T.C. Koreaan - </t>
  </si>
  <si>
    <t>Suzuki Maco bandenwissel</t>
  </si>
  <si>
    <t>km vergoeding joel en terug</t>
  </si>
  <si>
    <t>ganse dag Peter</t>
  </si>
  <si>
    <t>depannage</t>
  </si>
  <si>
    <t xml:space="preserve">ganse dag - 1u depannage dirk en - 1u eten </t>
  </si>
  <si>
    <t>tanken zwarte clio</t>
  </si>
  <si>
    <t>boodschap + document Eeko</t>
  </si>
  <si>
    <t>km vergoeding Eeklo</t>
  </si>
  <si>
    <t>tunnel</t>
  </si>
  <si>
    <t>wisselstuk Noyens</t>
  </si>
  <si>
    <t>tanken 116 km</t>
  </si>
  <si>
    <t>ontvangen 13/01</t>
  </si>
  <si>
    <t>werkuren voor verjaardag Mieke = afgespr.</t>
  </si>
  <si>
    <t xml:space="preserve">ontvangen + 2teveel </t>
  </si>
  <si>
    <t>C.W. Mercedes + Home verder doen</t>
  </si>
  <si>
    <t>P.U Patrick Corvaire -PU alfa - Carlos-home</t>
  </si>
  <si>
    <t xml:space="preserve">houtblokken </t>
  </si>
  <si>
    <t>P.U. Patrick geen sr nummer</t>
  </si>
  <si>
    <t>P.U. doc Bornem - Edegem 100km</t>
  </si>
  <si>
    <t>mini pol-terug mercedes</t>
  </si>
  <si>
    <t>chinees C.W.en lexus ok voor TC 19/1</t>
  </si>
  <si>
    <t>C.W. jetons</t>
  </si>
  <si>
    <t>T.C.Lexus</t>
  </si>
  <si>
    <t xml:space="preserve">mercedes Herk de stad </t>
  </si>
  <si>
    <t>C.W. Defender+P.U. Porche</t>
  </si>
  <si>
    <t>P.U. Smart gratis</t>
  </si>
  <si>
    <t>P.U. Mercedes - Zottegem</t>
  </si>
  <si>
    <t>T.C.</t>
  </si>
  <si>
    <t>ganse dag docter</t>
  </si>
  <si>
    <t>plein-joel-bank-bank-Pucitroen-sam-plein</t>
  </si>
  <si>
    <t>tanken met wgen van Sam</t>
  </si>
  <si>
    <t>70km vergoeding</t>
  </si>
  <si>
    <t>ganse dag thuis docter</t>
  </si>
  <si>
    <t>P.U.mini Peter</t>
  </si>
  <si>
    <t>lev citroen Sam</t>
  </si>
  <si>
    <t>9u30</t>
  </si>
  <si>
    <t>15u</t>
  </si>
  <si>
    <t>tanken suzuki</t>
  </si>
  <si>
    <t>banden mini</t>
  </si>
  <si>
    <t>C.W. - pol - C.W.</t>
  </si>
  <si>
    <t>tanken 10u45 Pollet</t>
  </si>
  <si>
    <t>T.C.Malle+ C.W.+Lev Banden mini</t>
  </si>
  <si>
    <t>joel-C.W.-Felix-Stefaan -</t>
  </si>
  <si>
    <t>ontvangen</t>
  </si>
  <si>
    <t xml:space="preserve">wisselstuk - </t>
  </si>
  <si>
    <t xml:space="preserve">Joelle - nederland </t>
  </si>
  <si>
    <t xml:space="preserve">232km </t>
  </si>
  <si>
    <t>onvangen 370 transportkosten via KBC</t>
  </si>
  <si>
    <t>klevers rally</t>
  </si>
  <si>
    <t>Alain alleen - 0,30 eten</t>
  </si>
  <si>
    <t>C.W. Felix VW + Mercedes Gino</t>
  </si>
  <si>
    <t>C.W. Felix VW + Mercedes Gino enz</t>
  </si>
  <si>
    <t>70 km verg E.W.</t>
  </si>
  <si>
    <t>P.U. Joel + T.C mini</t>
  </si>
  <si>
    <t>stofzuiger herstel + VW+Stoof</t>
  </si>
  <si>
    <t>tanken Tiguan</t>
  </si>
  <si>
    <t>C.W. Tiguan</t>
  </si>
  <si>
    <t xml:space="preserve">Liebert enz </t>
  </si>
  <si>
    <t>2xPol + hout</t>
  </si>
  <si>
    <t>C.W enz</t>
  </si>
  <si>
    <t>zie bijgaande nota</t>
  </si>
  <si>
    <t>12u30</t>
  </si>
  <si>
    <t>CW enz …...</t>
  </si>
  <si>
    <t>tanken Fordje</t>
  </si>
  <si>
    <t>tanken Caddy</t>
  </si>
  <si>
    <t xml:space="preserve">Tanken </t>
  </si>
  <si>
    <t>BKB -TC - Charly</t>
  </si>
  <si>
    <t>Alain WEG</t>
  </si>
  <si>
    <t>P.U. Belsele  Joel</t>
  </si>
  <si>
    <t xml:space="preserve">VW Libert - </t>
  </si>
  <si>
    <t>K + B.B.</t>
  </si>
  <si>
    <t>T.C. Mercedes</t>
  </si>
  <si>
    <t>min 1/2 eten</t>
  </si>
  <si>
    <t xml:space="preserve"> 120km P.U. Ford Nederland</t>
  </si>
  <si>
    <t xml:space="preserve">Lev Remorque Joel </t>
  </si>
  <si>
    <t>70km verg.gratis P.U. scootmobil</t>
  </si>
  <si>
    <t>ontvangen 20 teveel</t>
  </si>
  <si>
    <t>opkuis ijzerbak+garagepoort kuisen+K.B. en hout</t>
  </si>
  <si>
    <t>marc prive</t>
  </si>
  <si>
    <t>TC.kont caddy-</t>
  </si>
  <si>
    <t>TC.kont focus- Lotus- TC. Kont focus-plein</t>
  </si>
  <si>
    <t>366km-2x36home=290km paar dagen</t>
  </si>
  <si>
    <t>marc prive werken</t>
  </si>
  <si>
    <t>ontvangen 11,-teveel bet jan</t>
  </si>
  <si>
    <t>PU plein-TC kontich Caddy-Lotus licht-TC</t>
  </si>
  <si>
    <t xml:space="preserve">herkeuring - plein </t>
  </si>
  <si>
    <t>Hulp VW Vladie + Joel PU.</t>
  </si>
  <si>
    <t xml:space="preserve">glas-Joel-2xT.C. </t>
  </si>
  <si>
    <t xml:space="preserve">ontvangen </t>
  </si>
  <si>
    <t>Alain</t>
  </si>
  <si>
    <t>verzorging nek ziekenhuis</t>
  </si>
  <si>
    <t>Alain-  Sam -plein - km vergoeding</t>
  </si>
  <si>
    <t>VIJVER-en opkuis</t>
  </si>
  <si>
    <t>TC Bras.smart-Pol -Maco-</t>
  </si>
  <si>
    <t>akc-pol-plein</t>
  </si>
  <si>
    <t>pol scenic</t>
  </si>
  <si>
    <t>KBB-hout-enz</t>
  </si>
  <si>
    <t>scenic</t>
  </si>
  <si>
    <t>techn werkloos</t>
  </si>
  <si>
    <t>Glas-TCMalle-Joel-TCMalle-TCMalle-1ueten</t>
  </si>
  <si>
    <t>LOTUS lichten voor TC Kontich</t>
  </si>
  <si>
    <t xml:space="preserve">techn.werkloos fiets naar huis </t>
  </si>
  <si>
    <t>PU Libert</t>
  </si>
  <si>
    <t>min 1/2u eten - 40km gratis gereden</t>
  </si>
  <si>
    <t>T.W.</t>
  </si>
  <si>
    <t>T.W + fiets komen halen</t>
  </si>
  <si>
    <t>verlof</t>
  </si>
  <si>
    <t xml:space="preserve"> 8u - 1u eten</t>
  </si>
  <si>
    <t>guykebluts</t>
  </si>
  <si>
    <t>Pol-TC Malle -hout-depan.Mini Sarah 332km</t>
  </si>
  <si>
    <t>PU Brasschaat - lev Vilvoorde 120km</t>
  </si>
  <si>
    <t>Credit Nota voor 13/3 depanage</t>
  </si>
  <si>
    <t xml:space="preserve">pu Sam enz. . . . </t>
  </si>
  <si>
    <t xml:space="preserve">NL enz. . . </t>
  </si>
  <si>
    <t xml:space="preserve">akc enz. . . </t>
  </si>
  <si>
    <t xml:space="preserve">ontvangen voor Peter verjaardag </t>
  </si>
  <si>
    <t>260 km à 8l/100 = 21</t>
  </si>
  <si>
    <t>P.U doc</t>
  </si>
  <si>
    <t xml:space="preserve">TC. Bmw-dok Bmw - doc Patrik- </t>
  </si>
  <si>
    <t>)</t>
  </si>
  <si>
    <t>nadien scootmobil</t>
  </si>
  <si>
    <t>banden</t>
  </si>
  <si>
    <t xml:space="preserve">tanken  ? ? ? ? ? ? ? </t>
  </si>
  <si>
    <t>plaat Bornem</t>
  </si>
  <si>
    <t xml:space="preserve">63km eige wagen </t>
  </si>
  <si>
    <t>banden-AKC-wagen plein-PU.Wesly-plein</t>
  </si>
  <si>
    <t>van 117,706-117759km prive wagen</t>
  </si>
  <si>
    <t>standart boeken</t>
  </si>
  <si>
    <t>HB peterladen</t>
  </si>
  <si>
    <t>PU. Klant-plaat-plein</t>
  </si>
  <si>
    <t>Lev .-PU.Geel-CW.- eten- PU. Charly</t>
  </si>
  <si>
    <t>liht Pol - BB</t>
  </si>
  <si>
    <t xml:space="preserve">TC golf - </t>
  </si>
  <si>
    <t>brengen naar BMW</t>
  </si>
  <si>
    <t xml:space="preserve">? ? ? ?  ? ? ? ? ? </t>
  </si>
  <si>
    <t>plein</t>
  </si>
  <si>
    <t>TC Jeep</t>
  </si>
  <si>
    <t>Lev.NL-Pol-Dussel-TC jeep enz….</t>
  </si>
  <si>
    <t>ontv. Voorschot BOETE bet</t>
  </si>
  <si>
    <t>Tanken depan.jeep</t>
  </si>
  <si>
    <t>8u-1u eten - plein</t>
  </si>
  <si>
    <t>50km eigen wagen PU + Lev</t>
  </si>
  <si>
    <t>KlWustwez-pu charly 2x-2xCW.-1u eten</t>
  </si>
  <si>
    <t>jetons CW</t>
  </si>
  <si>
    <t>TC</t>
  </si>
  <si>
    <t xml:space="preserve">CWF VW + CWFfabia-slutel VW enz. . . </t>
  </si>
  <si>
    <t>POL</t>
  </si>
  <si>
    <t>PU Sam-PU Charly -1u eten</t>
  </si>
  <si>
    <t>min1u eten</t>
  </si>
  <si>
    <t>PU wisstuk Hasselt</t>
  </si>
  <si>
    <t>Tanken 200km = 20</t>
  </si>
  <si>
    <t>250km eigen wagen</t>
  </si>
  <si>
    <t>PU Dok Charly</t>
  </si>
  <si>
    <t>free airport service</t>
  </si>
  <si>
    <t>x</t>
  </si>
  <si>
    <t>thuis verhuis</t>
  </si>
  <si>
    <t>tanken camionette</t>
  </si>
  <si>
    <t>Ratten - TC.Ssangyoung</t>
  </si>
  <si>
    <t>TC Ssangyoung</t>
  </si>
  <si>
    <t xml:space="preserve">VW </t>
  </si>
  <si>
    <t>van alles -1u eten</t>
  </si>
  <si>
    <t>min 1u eten</t>
  </si>
  <si>
    <t>min 1u eten en min 1u TC voor Peter</t>
  </si>
  <si>
    <t>Tcbras - TC Malle</t>
  </si>
  <si>
    <t>skibak</t>
  </si>
  <si>
    <t>extra 200 km vergoeding eigen wagen</t>
  </si>
  <si>
    <t xml:space="preserve">LEV ambul. Gent </t>
  </si>
  <si>
    <t>tram</t>
  </si>
  <si>
    <t>PU Home - PU Home</t>
  </si>
  <si>
    <t xml:space="preserve">banden Marcel ( met hulp) </t>
  </si>
  <si>
    <t>Asse-TC-pol-Patrick-plein</t>
  </si>
  <si>
    <t>trein Asse</t>
  </si>
  <si>
    <t>Opel</t>
  </si>
  <si>
    <t xml:space="preserve">Banden </t>
  </si>
  <si>
    <t>ontvangen 400</t>
  </si>
  <si>
    <t>Wommelgem + Joel</t>
  </si>
  <si>
    <t xml:space="preserve">ontvangen - boete ? ? ? </t>
  </si>
  <si>
    <t>TC. Ludo + plein</t>
  </si>
  <si>
    <t>plein + charly</t>
  </si>
  <si>
    <t>BMW Pol - Veldhoven NL</t>
  </si>
  <si>
    <t>Joel - Patrick - Nederland wissel</t>
  </si>
  <si>
    <t>Jaguar - Pol - Joel</t>
  </si>
  <si>
    <t>PU mexico Lev Muizen</t>
  </si>
  <si>
    <t>PU Pol</t>
  </si>
  <si>
    <t>50 inkt ( kruidvat &amp; 15 tanken Ranger)</t>
  </si>
  <si>
    <t>verkoop Suzuki Alto</t>
  </si>
  <si>
    <t xml:space="preserve">T.W. begraf Pierre </t>
  </si>
  <si>
    <t xml:space="preserve">?? ? ? ? ? ? ? ? ? ? </t>
  </si>
  <si>
    <t xml:space="preserve">? ? ? ? ? ? ? ? ? ? ? ? ? ? ? </t>
  </si>
  <si>
    <t>? ? ? ? ? ? ? ? ? ? ? ? ? ? ? ??????????????</t>
  </si>
  <si>
    <t>120km PU Sam-PU.Bornem-Lev Sam - plein</t>
  </si>
  <si>
    <t>Pu plein- pu Pol - plein 39km + dagprijs 1u</t>
  </si>
  <si>
    <t>diesel rancher</t>
  </si>
  <si>
    <t xml:space="preserve">ontvangen voorschot </t>
  </si>
  <si>
    <t>ziekenhuis nek</t>
  </si>
  <si>
    <t>Pol-PU Caddy-Nl-Plein caddy-bmw pol -plein</t>
  </si>
  <si>
    <t>PU Alain Jaguar + begin terras</t>
  </si>
  <si>
    <t>zie nota</t>
  </si>
  <si>
    <t>carglas BMW</t>
  </si>
  <si>
    <t>Tanken rancher autostrade</t>
  </si>
  <si>
    <t xml:space="preserve">DCM mediteraan planten </t>
  </si>
  <si>
    <t>Dusselier-CW-Hombeek-</t>
  </si>
  <si>
    <t xml:space="preserve">112km eige wagen dok afgehaald </t>
  </si>
  <si>
    <t>whirlpool</t>
  </si>
  <si>
    <t>ziekenhuis</t>
  </si>
  <si>
    <t>Ontvangen</t>
  </si>
  <si>
    <t>VW km joel- zandhoven</t>
  </si>
  <si>
    <t>VW km joel- nancy</t>
  </si>
  <si>
    <t>pijncliniek</t>
  </si>
  <si>
    <t>sysstoscopie</t>
  </si>
  <si>
    <t>P.U. Turk-+ plein</t>
  </si>
  <si>
    <t>T.C.H. opel</t>
  </si>
  <si>
    <t>T.C.B. BMW PP</t>
  </si>
  <si>
    <t>pijnkliniek</t>
  </si>
  <si>
    <t>Sova</t>
  </si>
  <si>
    <t>AKC BMWwacht op stuk+lichten -Joel - plein</t>
  </si>
  <si>
    <t>TCB Fiesta</t>
  </si>
  <si>
    <t>BMW Meeusen en verzorging plein</t>
  </si>
  <si>
    <t xml:space="preserve">van alles </t>
  </si>
  <si>
    <t>doc verzek. LEV Kalmthout eigverv.25km</t>
  </si>
  <si>
    <t>garage stad  + TCH Opel</t>
  </si>
  <si>
    <t>TC Honda</t>
  </si>
  <si>
    <t>PU. Nancy - Joel - plein- 25km</t>
  </si>
  <si>
    <t>trekhaakstuk vermaeren</t>
  </si>
  <si>
    <t>LEV Fiesta - Honda Joel</t>
  </si>
  <si>
    <t>Ned-enz</t>
  </si>
  <si>
    <t>ontvangen AVEVE</t>
  </si>
  <si>
    <t>tanken Fiesta - Honda</t>
  </si>
  <si>
    <t>PU Honda Joel</t>
  </si>
  <si>
    <t>WIS.Massenh-LEV Pol- PU Charly-min 1u Peter</t>
  </si>
  <si>
    <t>km eigen wagen 120 min 20 Peter</t>
  </si>
  <si>
    <t>Liebert-plein-Pol wissel Mondeo 45km</t>
  </si>
  <si>
    <t>TCB BMW X1</t>
  </si>
  <si>
    <t>QCWplein 1/2 met Peter</t>
  </si>
  <si>
    <t>20km PU thuis- Panne Angli-thuis- plein</t>
  </si>
  <si>
    <t>bosmaaier + messen km</t>
  </si>
  <si>
    <t>PU Pol - Maco</t>
  </si>
  <si>
    <t>londerzeel PU.</t>
  </si>
  <si>
    <t>food dog</t>
  </si>
  <si>
    <t>brussel depannage Alfa + 98 km -</t>
  </si>
  <si>
    <t>BB auto's + plein+stuk haag netels</t>
  </si>
  <si>
    <t xml:space="preserve">Maco wissel </t>
  </si>
  <si>
    <t>120km-bugax2-brussel-vermaren enz</t>
  </si>
  <si>
    <t>is 50km den helft</t>
  </si>
  <si>
    <t>min 1u middag</t>
  </si>
  <si>
    <t>MIN 1/2U ETEN</t>
  </si>
  <si>
    <t>VAN ALLES THUIS</t>
  </si>
  <si>
    <t>2 x TCB + CW home</t>
  </si>
  <si>
    <t>otvangen</t>
  </si>
  <si>
    <t xml:space="preserve">ontvangen 6wijn + 1 plaatreiniger </t>
  </si>
  <si>
    <t>ontvangen  560</t>
  </si>
  <si>
    <t>6-7-8/6</t>
  </si>
  <si>
    <t>thuis</t>
  </si>
  <si>
    <t>O.P.blaas</t>
  </si>
  <si>
    <t>THUIS</t>
  </si>
  <si>
    <t>min 1u eten+199km à 0,17= 33€</t>
  </si>
  <si>
    <t>min 1u eten + km rugsproeier</t>
  </si>
  <si>
    <t xml:space="preserve">min 1u eten- min 1u kapper </t>
  </si>
  <si>
    <t>dr en ct scan</t>
  </si>
  <si>
    <t>cado Pitstop</t>
  </si>
  <si>
    <t>vlees</t>
  </si>
  <si>
    <t>10/u</t>
  </si>
  <si>
    <t>min 2u voor Alain-plein onkruid</t>
  </si>
  <si>
    <t>min 2u Alain + 30km Wim verhuur</t>
  </si>
  <si>
    <t>TC peugeot + pol peugeot</t>
  </si>
  <si>
    <t>min1 eten + 30km rugsproeier</t>
  </si>
  <si>
    <t xml:space="preserve">TC peugeot + </t>
  </si>
  <si>
    <t>9u P.U KIA Charly</t>
  </si>
  <si>
    <t>tram + bus + tanken peugeot + 20km+Kia 20</t>
  </si>
  <si>
    <t>datum</t>
  </si>
  <si>
    <t>begin</t>
  </si>
  <si>
    <t>einde</t>
  </si>
  <si>
    <t>gew. Uren</t>
  </si>
  <si>
    <t>urenx10</t>
  </si>
  <si>
    <t>W.H.W</t>
  </si>
  <si>
    <t>te onv.</t>
  </si>
  <si>
    <t>vergoeding</t>
  </si>
  <si>
    <t>Opmerkinng</t>
  </si>
  <si>
    <t>bedrag</t>
  </si>
  <si>
    <t>tot maand</t>
  </si>
  <si>
    <t>ganse dag doctor</t>
  </si>
  <si>
    <t>Rijlabels</t>
  </si>
  <si>
    <t>Eindtotaal</t>
  </si>
  <si>
    <t>jan</t>
  </si>
  <si>
    <t xml:space="preserve"> vergoeding</t>
  </si>
  <si>
    <t xml:space="preserve"> ontvangen</t>
  </si>
  <si>
    <t>alain</t>
  </si>
  <si>
    <t>feb</t>
  </si>
  <si>
    <t xml:space="preserve"> gew. Uren</t>
  </si>
  <si>
    <t xml:space="preserve"> W.H.W</t>
  </si>
  <si>
    <t xml:space="preserve">  loon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</si>
</sst>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5" formatCode="&quot; &quot;* #,##0&quot; &quot;[$€-1007]&quot; &quot;;&quot;-&quot;* #,##0&quot; &quot;[$€-1007]&quot; &quot;;&quot; &quot;* &quot;- &quot;[$€-1007]&quot; &quot;;&quot; &quot;@&quot; &quot;"/>
    <numFmt numFmtId="166" formatCode="#,##0&quot; &quot;[$€-80C]"/>
    <numFmt numFmtId="167" formatCode="h&quot;:&quot;mm;@"/>
    <numFmt numFmtId="168" formatCode="&quot; &quot;* #,##0&quot; &quot;[$€-80C]&quot; &quot;;&quot;-&quot;* #,##0&quot; &quot;[$€-80C]&quot; &quot;;&quot; &quot;* &quot;- &quot;[$€-80C]&quot; &quot;;&quot; &quot;@&quot; &quot;"/>
    <numFmt numFmtId="169" formatCode="#,##0.00&quot; &quot;[$€-80C]"/>
    <numFmt numFmtId="170" formatCode="d/mm/yy;@"/>
    <numFmt numFmtId="171" formatCode="[h]:mm"/>
    <numFmt numFmtId="173" formatCode="#,##0.00_ ;[Red]\-#,##0.00\ "/>
  </numFmts>
  <fonts count="20" x14ac:knownFonts="1">
    <font>
      <sz val="11"/>
      <color theme="1"/>
      <name val="Calibri"/>
      <family val="2"/>
      <scheme val="minor"/>
    </font>
    <font>
      <b/>
      <sz val="16"/>
      <color rgb="FF000000"/>
      <name val="Calibri"/>
      <family val="2"/>
    </font>
    <font>
      <b/>
      <sz val="16"/>
      <color rgb="FFFFFF00"/>
      <name val="Calibri"/>
      <family val="2"/>
    </font>
    <font>
      <sz val="22"/>
      <color rgb="FF000000"/>
      <name val="Calibri"/>
      <family val="2"/>
    </font>
    <font>
      <b/>
      <sz val="12"/>
      <color rgb="FFFFFF00"/>
      <name val="Calibri"/>
      <family val="2"/>
    </font>
    <font>
      <b/>
      <sz val="14"/>
      <color rgb="FF000000"/>
      <name val="Calibri"/>
      <family val="2"/>
    </font>
    <font>
      <b/>
      <sz val="16"/>
      <color rgb="FFFFFFFF"/>
      <name val="Calibri"/>
      <family val="2"/>
    </font>
    <font>
      <sz val="9"/>
      <color indexed="81"/>
      <name val="Tahoma"/>
      <family val="2"/>
    </font>
    <font>
      <b/>
      <sz val="9"/>
      <color indexed="81"/>
      <name val="Tahoma"/>
      <family val="2"/>
    </font>
    <font>
      <b/>
      <sz val="16"/>
      <color theme="1"/>
      <name val="Calibri"/>
      <family val="2"/>
      <scheme val="minor"/>
    </font>
    <font>
      <b/>
      <sz val="14"/>
      <color theme="1"/>
      <name val="Calibri"/>
      <family val="2"/>
      <scheme val="minor"/>
    </font>
    <font>
      <b/>
      <sz val="12"/>
      <color theme="1"/>
      <name val="Calibri"/>
      <family val="2"/>
      <scheme val="minor"/>
    </font>
    <font>
      <sz val="9"/>
      <color theme="1"/>
      <name val="Calibri"/>
      <family val="2"/>
      <scheme val="minor"/>
    </font>
    <font>
      <b/>
      <sz val="16"/>
      <color rgb="FFFF0000"/>
      <name val="Calibri"/>
      <family val="2"/>
    </font>
    <font>
      <b/>
      <sz val="11"/>
      <color theme="1"/>
      <name val="Calibri"/>
      <family val="2"/>
      <scheme val="minor"/>
    </font>
    <font>
      <sz val="11"/>
      <color theme="1"/>
      <name val="Calibri"/>
      <family val="2"/>
      <scheme val="minor"/>
    </font>
    <font>
      <sz val="11"/>
      <color theme="0"/>
      <name val="Calibri"/>
      <family val="2"/>
      <scheme val="minor"/>
    </font>
    <font>
      <sz val="9"/>
      <color indexed="81"/>
      <name val="Tahoma"/>
      <charset val="1"/>
    </font>
    <font>
      <b/>
      <sz val="9"/>
      <color indexed="81"/>
      <name val="Tahoma"/>
      <charset val="1"/>
    </font>
    <font>
      <sz val="11"/>
      <color rgb="FFFF0000"/>
      <name val="Calibri"/>
      <family val="2"/>
      <scheme val="minor"/>
    </font>
  </fonts>
  <fills count="8">
    <fill>
      <patternFill patternType="none"/>
    </fill>
    <fill>
      <patternFill patternType="gray125"/>
    </fill>
    <fill>
      <patternFill patternType="solid">
        <fgColor rgb="FFFFFF00"/>
        <bgColor rgb="FFFFFF00"/>
      </patternFill>
    </fill>
    <fill>
      <patternFill patternType="solid">
        <fgColor rgb="FF000000"/>
        <bgColor rgb="FF000000"/>
      </patternFill>
    </fill>
    <fill>
      <patternFill patternType="solid">
        <fgColor theme="4" tint="0.79998168889431442"/>
        <bgColor indexed="64"/>
      </patternFill>
    </fill>
    <fill>
      <patternFill patternType="solid">
        <fgColor rgb="FF339966"/>
        <bgColor indexed="64"/>
      </patternFill>
    </fill>
    <fill>
      <patternFill patternType="solid">
        <fgColor theme="0" tint="-4.9989318521683403E-2"/>
        <bgColor indexed="64"/>
      </patternFill>
    </fill>
    <fill>
      <patternFill patternType="solid">
        <fgColor rgb="FFFFFF99"/>
        <bgColor indexed="64"/>
      </patternFill>
    </fill>
  </fills>
  <borders count="3">
    <border>
      <left/>
      <right/>
      <top/>
      <bottom/>
      <diagonal/>
    </border>
    <border>
      <left style="thin">
        <color rgb="FFB2B2B2"/>
      </left>
      <right style="thin">
        <color rgb="FFB2B2B2"/>
      </right>
      <top style="thin">
        <color rgb="FFB2B2B2"/>
      </top>
      <bottom style="thin">
        <color rgb="FFB2B2B2"/>
      </bottom>
      <diagonal/>
    </border>
    <border>
      <left style="thick">
        <color rgb="FFF4B183"/>
      </left>
      <right style="thick">
        <color rgb="FFF4B183"/>
      </right>
      <top style="thick">
        <color rgb="FFF4B183"/>
      </top>
      <bottom style="thick">
        <color rgb="FFF4B183"/>
      </bottom>
      <diagonal/>
    </border>
  </borders>
  <cellStyleXfs count="5">
    <xf numFmtId="0" fontId="0" fillId="0" borderId="0"/>
    <xf numFmtId="0" fontId="16" fillId="5" borderId="0" applyNumberFormat="0" applyBorder="0" applyProtection="0"/>
    <xf numFmtId="0" fontId="15" fillId="6" borderId="0"/>
    <xf numFmtId="0" fontId="15" fillId="7" borderId="1"/>
    <xf numFmtId="0" fontId="15" fillId="6" borderId="2"/>
  </cellStyleXfs>
  <cellXfs count="39">
    <xf numFmtId="0" fontId="0" fillId="0" borderId="0" xfId="0"/>
    <xf numFmtId="165" fontId="1" fillId="2" borderId="0" xfId="0" applyNumberFormat="1" applyFont="1" applyFill="1"/>
    <xf numFmtId="165" fontId="0" fillId="2" borderId="0" xfId="0" applyNumberFormat="1" applyFill="1"/>
    <xf numFmtId="0" fontId="2" fillId="3" borderId="0" xfId="0" applyFont="1" applyFill="1" applyAlignment="1">
      <alignment horizontal="center"/>
    </xf>
    <xf numFmtId="0" fontId="0" fillId="2" borderId="0" xfId="0" applyFill="1"/>
    <xf numFmtId="166" fontId="0" fillId="0" borderId="0" xfId="0" applyNumberFormat="1"/>
    <xf numFmtId="167" fontId="2" fillId="3" borderId="0" xfId="0" applyNumberFormat="1" applyFont="1" applyFill="1" applyAlignment="1">
      <alignment horizontal="center" vertical="center"/>
    </xf>
    <xf numFmtId="165" fontId="2" fillId="3" borderId="0" xfId="0" applyNumberFormat="1" applyFont="1" applyFill="1"/>
    <xf numFmtId="168" fontId="2" fillId="3" borderId="0" xfId="0" applyNumberFormat="1" applyFont="1" applyFill="1" applyAlignment="1">
      <alignment horizontal="center"/>
    </xf>
    <xf numFmtId="169" fontId="3" fillId="2" borderId="0" xfId="0" applyNumberFormat="1" applyFont="1" applyFill="1"/>
    <xf numFmtId="169" fontId="4" fillId="3" borderId="0" xfId="0" applyNumberFormat="1" applyFont="1" applyFill="1" applyAlignment="1">
      <alignment horizontal="center" vertical="center"/>
    </xf>
    <xf numFmtId="168" fontId="5" fillId="0" borderId="0" xfId="0" applyNumberFormat="1" applyFont="1"/>
    <xf numFmtId="167" fontId="6" fillId="3" borderId="0" xfId="0" applyNumberFormat="1" applyFont="1" applyFill="1" applyAlignment="1">
      <alignment horizontal="center"/>
    </xf>
    <xf numFmtId="167" fontId="6" fillId="3" borderId="0" xfId="0" applyNumberFormat="1" applyFont="1" applyFill="1" applyAlignment="1">
      <alignment horizontal="center" vertical="center"/>
    </xf>
    <xf numFmtId="170" fontId="2" fillId="3" borderId="0" xfId="0" applyNumberFormat="1" applyFont="1" applyFill="1" applyAlignment="1">
      <alignment horizontal="center"/>
    </xf>
    <xf numFmtId="16" fontId="0" fillId="0" borderId="0" xfId="0" applyNumberFormat="1"/>
    <xf numFmtId="0" fontId="9" fillId="0" borderId="0" xfId="0" applyFont="1"/>
    <xf numFmtId="0" fontId="10" fillId="0" borderId="0" xfId="0" applyFont="1"/>
    <xf numFmtId="0" fontId="11" fillId="0" borderId="0" xfId="0" applyFont="1"/>
    <xf numFmtId="0" fontId="12" fillId="0" borderId="0" xfId="0" applyFont="1"/>
    <xf numFmtId="16" fontId="0" fillId="4" borderId="0" xfId="0" applyNumberFormat="1" applyFill="1"/>
    <xf numFmtId="0" fontId="0" fillId="4" borderId="0" xfId="0" applyFill="1"/>
    <xf numFmtId="0" fontId="10" fillId="4" borderId="0" xfId="0" applyFont="1" applyFill="1"/>
    <xf numFmtId="16" fontId="10" fillId="0" borderId="0" xfId="0" applyNumberFormat="1" applyFont="1"/>
    <xf numFmtId="165" fontId="13" fillId="2" borderId="0" xfId="0" applyNumberFormat="1" applyFont="1" applyFill="1"/>
    <xf numFmtId="0" fontId="14" fillId="0" borderId="0" xfId="0" applyFont="1"/>
    <xf numFmtId="0" fontId="0" fillId="0" borderId="0" xfId="0" applyAlignment="1">
      <alignment horizontal="center"/>
    </xf>
    <xf numFmtId="20" fontId="0" fillId="0" borderId="0" xfId="0" applyNumberFormat="1"/>
    <xf numFmtId="2" fontId="0" fillId="0" borderId="0" xfId="0" applyNumberFormat="1"/>
    <xf numFmtId="2" fontId="0" fillId="0" borderId="0" xfId="0" applyNumberFormat="1" applyAlignment="1">
      <alignment horizontal="center"/>
    </xf>
    <xf numFmtId="0" fontId="19" fillId="0" borderId="0" xfId="0" applyFont="1" applyAlignment="1">
      <alignment horizontal="center"/>
    </xf>
    <xf numFmtId="0" fontId="0" fillId="0" borderId="0" xfId="0" pivotButton="1"/>
    <xf numFmtId="0" fontId="0" fillId="0" borderId="0" xfId="0" applyAlignment="1">
      <alignment horizontal="left"/>
    </xf>
    <xf numFmtId="0" fontId="0" fillId="0" borderId="0" xfId="0" applyNumberFormat="1"/>
    <xf numFmtId="0" fontId="0" fillId="0" borderId="0" xfId="0" applyFill="1" applyAlignment="1">
      <alignment horizontal="center"/>
    </xf>
    <xf numFmtId="0" fontId="10" fillId="0" borderId="0" xfId="0" applyFont="1" applyFill="1" applyAlignment="1">
      <alignment horizontal="center"/>
    </xf>
    <xf numFmtId="171" fontId="0" fillId="0" borderId="0" xfId="0" applyNumberFormat="1"/>
    <xf numFmtId="173" fontId="0" fillId="0" borderId="0" xfId="0" applyNumberFormat="1"/>
    <xf numFmtId="173" fontId="0" fillId="0" borderId="0" xfId="0" applyNumberFormat="1" applyAlignment="1">
      <alignment horizontal="center"/>
    </xf>
  </cellXfs>
  <cellStyles count="5">
    <cellStyle name="Bordure orange" xfId="4" xr:uid="{41C9E270-1694-4A02-9CFD-ACEE97FF4575}"/>
    <cellStyle name="Cellule grise" xfId="2" xr:uid="{E751D2B4-31F3-4768-930C-DE57FDEF849B}"/>
    <cellStyle name="Cellule jaune" xfId="3" xr:uid="{07724979-748F-4693-A4DE-2DC63FB3B17F}"/>
    <cellStyle name="En-tête 3 2" xfId="1" xr:uid="{59611893-F073-484B-BB6B-59A57F5A1D8F}"/>
    <cellStyle name="Standaard" xfId="0" builtinId="0"/>
  </cellStyles>
  <dxfs count="15">
    <dxf>
      <numFmt numFmtId="173" formatCode="#,##0.00_ ;[Red]\-#,##0.00\ "/>
      <alignment horizontal="center" vertical="bottom" textRotation="0" wrapText="0" indent="0" justifyLastLine="0" shrinkToFit="0" readingOrder="0"/>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alignment horizontal="center" vertical="bottom" textRotation="0" wrapText="0" indent="0" justifyLastLine="0" shrinkToFit="0" readingOrder="0"/>
    </dxf>
    <dxf>
      <alignment horizontal="center" vertical="bottom" textRotation="0" wrapText="0" indent="0" justifyLastLine="0" shrinkToFit="0" readingOrder="0"/>
    </dxf>
    <dxf>
      <font>
        <b val="0"/>
        <i val="0"/>
        <strike val="0"/>
        <condense val="0"/>
        <extend val="0"/>
        <outline val="0"/>
        <shadow val="0"/>
        <u val="none"/>
        <vertAlign val="baseline"/>
        <sz val="11"/>
        <color rgb="FFFF0000"/>
        <name val="Calibri"/>
        <family val="2"/>
        <scheme val="minor"/>
      </font>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numFmt numFmtId="2" formatCode="0.00"/>
      <alignment horizontal="center" vertical="bottom" textRotation="0" wrapText="0" indent="0" justifyLastLine="0" shrinkToFit="0" readingOrder="0"/>
    </dxf>
    <dxf>
      <numFmt numFmtId="2" formatCode="0.00"/>
    </dxf>
    <dxf>
      <numFmt numFmtId="2" formatCode="0.00"/>
    </dxf>
    <dxf>
      <numFmt numFmtId="25" formatCode="h:mm"/>
    </dxf>
    <dxf>
      <numFmt numFmtId="25" formatCode="h:mm"/>
    </dxf>
    <dxf>
      <numFmt numFmtId="25" formatCode="h:mm"/>
    </dxf>
    <dxf>
      <numFmt numFmtId="21" formatCode="d/mmm"/>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pivotCacheDefinition" Target="pivotCache/pivotCacheDefinition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d.docs.live.net/13fbbddc545c99e8/Documenten/werkuren.ods" TargetMode="External"/><Relationship Id="rId1" Type="http://schemas.openxmlformats.org/officeDocument/2006/relationships/externalLinkPath" Target="/13fbbddc545c99e8/Documenten/werkuren.od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1-A"/>
      <sheetName val="A-2"/>
      <sheetName val="A-3"/>
      <sheetName val="A-4"/>
      <sheetName val="A-5"/>
      <sheetName val="A-6"/>
      <sheetName val="A-7"/>
      <sheetName val="A-8"/>
      <sheetName val="A-9"/>
      <sheetName val="A-10"/>
      <sheetName val="A-11"/>
      <sheetName val="A-12"/>
      <sheetName val="P-1"/>
      <sheetName val="P-2"/>
      <sheetName val="P-3"/>
      <sheetName val="P-4"/>
      <sheetName val="P-5"/>
      <sheetName val="P-6"/>
      <sheetName val="P-7"/>
      <sheetName val="P-8"/>
      <sheetName val="P-9"/>
      <sheetName val="P-10"/>
      <sheetName val="P-11"/>
      <sheetName val="P12"/>
      <sheetName val="Blad1"/>
      <sheetName val="Blad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emields" refreshedDate="45122.015518171298" createdVersion="8" refreshedVersion="8" minRefreshableVersion="3" recordCount="73" xr:uid="{19EB92C7-3683-45AA-B8FD-B414003EA869}">
  <cacheSource type="worksheet">
    <worksheetSource name="Tabel1"/>
  </cacheSource>
  <cacheFields count="14">
    <cacheField name="datum" numFmtId="16">
      <sharedItems containsSemiMixedTypes="0" containsNonDate="0" containsDate="1" containsString="0" minDate="2023-01-04T00:00:00" maxDate="2023-03-01T00:00:00" count="34">
        <d v="2023-01-04T00:00:00"/>
        <d v="2023-01-05T00:00:00"/>
        <d v="2023-01-06T00:00:00"/>
        <d v="2023-01-09T00:00:00"/>
        <d v="2023-01-10T00:00:00"/>
        <d v="2023-01-11T00:00:00"/>
        <d v="2023-01-12T00:00:00"/>
        <d v="2023-01-13T00:00:00"/>
        <d v="2023-01-16T00:00:00"/>
        <d v="2023-01-17T00:00:00"/>
        <d v="2023-01-18T00:00:00"/>
        <d v="2023-01-20T00:00:00"/>
        <d v="2023-01-23T00:00:00"/>
        <d v="2023-01-24T00:00:00"/>
        <d v="2023-01-25T00:00:00"/>
        <d v="2023-01-26T00:00:00"/>
        <d v="2023-01-27T00:00:00"/>
        <d v="2023-01-30T00:00:00"/>
        <d v="2023-02-01T00:00:00"/>
        <d v="2023-02-02T00:00:00"/>
        <d v="2023-02-06T00:00:00"/>
        <d v="2023-02-07T00:00:00"/>
        <d v="2023-02-08T00:00:00"/>
        <d v="2023-02-10T00:00:00"/>
        <d v="2023-02-13T00:00:00"/>
        <d v="2023-02-14T00:00:00"/>
        <d v="2023-02-15T00:00:00"/>
        <d v="2023-02-16T00:00:00"/>
        <d v="2023-02-17T00:00:00"/>
        <d v="2023-02-20T00:00:00"/>
        <d v="2023-02-24T00:00:00"/>
        <d v="2023-02-26T00:00:00"/>
        <d v="2023-02-27T00:00:00"/>
        <d v="2023-02-28T00:00:00"/>
      </sharedItems>
      <fieldGroup par="13"/>
    </cacheField>
    <cacheField name="begin" numFmtId="0">
      <sharedItems containsNonDate="0" containsDate="1" containsString="0" containsBlank="1" minDate="1899-12-30T06:30:00" maxDate="1899-12-30T16:30:00"/>
    </cacheField>
    <cacheField name="einde" numFmtId="0">
      <sharedItems containsNonDate="0" containsDate="1" containsString="0" containsBlank="1" minDate="1899-12-30T08:30:00" maxDate="1899-12-30T20:00:00"/>
    </cacheField>
    <cacheField name="gew. Uren" numFmtId="20">
      <sharedItems containsDate="1" containsMixedTypes="1" minDate="1899-12-30T00:30:00" maxDate="1899-12-30T09:30:00"/>
    </cacheField>
    <cacheField name="urenx10" numFmtId="2">
      <sharedItems containsMixedTypes="1" containsNumber="1" minValue="5.0000000000000089" maxValue="95"/>
    </cacheField>
    <cacheField name="W.H.W" numFmtId="2">
      <sharedItems containsMixedTypes="1" containsNumber="1" minValue="0.62500000000000111" maxValue="11.875"/>
    </cacheField>
    <cacheField name="te onv." numFmtId="2">
      <sharedItems containsMixedTypes="1" containsNumber="1" minValue="5.6250000000000098" maxValue="106.875"/>
    </cacheField>
    <cacheField name="vergoeding" numFmtId="0">
      <sharedItems containsString="0" containsBlank="1" containsNumber="1" minValue="0" maxValue="334"/>
    </cacheField>
    <cacheField name="Opmerkinng" numFmtId="0">
      <sharedItems containsBlank="1"/>
    </cacheField>
    <cacheField name="ontvangen" numFmtId="0">
      <sharedItems containsString="0" containsBlank="1" containsNumber="1" containsInteger="1" minValue="0" maxValue="1000"/>
    </cacheField>
    <cacheField name="bedrag" numFmtId="2">
      <sharedItems containsMixedTypes="1" containsNumber="1" minValue="-1000" maxValue="334"/>
    </cacheField>
    <cacheField name="tot maand" numFmtId="0">
      <sharedItems containsMixedTypes="1" containsNumber="1" minValue="6.3100000000000591" maxValue="315.64999999999998"/>
    </cacheField>
    <cacheField name="Dagen (datum)" numFmtId="0" databaseField="0">
      <fieldGroup base="0">
        <rangePr groupBy="days" startDate="2023-01-04T00:00:00" endDate="2023-03-01T00:00:00"/>
        <groupItems count="368">
          <s v="&lt;4/01/2023"/>
          <s v="1/jan"/>
          <s v="2/jan"/>
          <s v="3/jan"/>
          <s v="4/jan"/>
          <s v="5/jan"/>
          <s v="6/jan"/>
          <s v="7/jan"/>
          <s v="8/jan"/>
          <s v="9/jan"/>
          <s v="10/jan"/>
          <s v="11/jan"/>
          <s v="12/jan"/>
          <s v="13/jan"/>
          <s v="14/jan"/>
          <s v="15/jan"/>
          <s v="16/jan"/>
          <s v="17/jan"/>
          <s v="18/jan"/>
          <s v="19/jan"/>
          <s v="20/jan"/>
          <s v="21/jan"/>
          <s v="22/jan"/>
          <s v="23/jan"/>
          <s v="24/jan"/>
          <s v="25/jan"/>
          <s v="26/jan"/>
          <s v="27/jan"/>
          <s v="28/jan"/>
          <s v="29/jan"/>
          <s v="30/jan"/>
          <s v="31/jan"/>
          <s v="1/feb"/>
          <s v="2/feb"/>
          <s v="3/feb"/>
          <s v="4/feb"/>
          <s v="5/feb"/>
          <s v="6/feb"/>
          <s v="7/feb"/>
          <s v="8/feb"/>
          <s v="9/feb"/>
          <s v="10/feb"/>
          <s v="11/feb"/>
          <s v="12/feb"/>
          <s v="13/feb"/>
          <s v="14/feb"/>
          <s v="15/feb"/>
          <s v="16/feb"/>
          <s v="17/feb"/>
          <s v="18/feb"/>
          <s v="19/feb"/>
          <s v="20/feb"/>
          <s v="21/feb"/>
          <s v="22/feb"/>
          <s v="23/feb"/>
          <s v="24/feb"/>
          <s v="25/feb"/>
          <s v="26/feb"/>
          <s v="27/feb"/>
          <s v="28/feb"/>
          <s v="29/feb"/>
          <s v="1/mrt"/>
          <s v="2/mrt"/>
          <s v="3/mrt"/>
          <s v="4/mrt"/>
          <s v="5/mrt"/>
          <s v="6/mrt"/>
          <s v="7/mrt"/>
          <s v="8/mrt"/>
          <s v="9/mrt"/>
          <s v="10/mrt"/>
          <s v="11/mrt"/>
          <s v="12/mrt"/>
          <s v="13/mrt"/>
          <s v="14/mrt"/>
          <s v="15/mrt"/>
          <s v="16/mrt"/>
          <s v="17/mrt"/>
          <s v="18/mrt"/>
          <s v="19/mrt"/>
          <s v="20/mrt"/>
          <s v="21/mrt"/>
          <s v="22/mrt"/>
          <s v="23/mrt"/>
          <s v="24/mrt"/>
          <s v="25/mrt"/>
          <s v="26/mrt"/>
          <s v="27/mrt"/>
          <s v="28/mrt"/>
          <s v="29/mrt"/>
          <s v="30/mrt"/>
          <s v="31/mrt"/>
          <s v="1/apr"/>
          <s v="2/apr"/>
          <s v="3/apr"/>
          <s v="4/apr"/>
          <s v="5/apr"/>
          <s v="6/apr"/>
          <s v="7/apr"/>
          <s v="8/apr"/>
          <s v="9/apr"/>
          <s v="10/apr"/>
          <s v="11/apr"/>
          <s v="12/apr"/>
          <s v="13/apr"/>
          <s v="14/apr"/>
          <s v="15/apr"/>
          <s v="16/apr"/>
          <s v="17/apr"/>
          <s v="18/apr"/>
          <s v="19/apr"/>
          <s v="20/apr"/>
          <s v="21/apr"/>
          <s v="22/apr"/>
          <s v="23/apr"/>
          <s v="24/apr"/>
          <s v="25/apr"/>
          <s v="26/apr"/>
          <s v="27/apr"/>
          <s v="28/apr"/>
          <s v="29/apr"/>
          <s v="30/apr"/>
          <s v="1/mei"/>
          <s v="2/mei"/>
          <s v="3/mei"/>
          <s v="4/mei"/>
          <s v="5/mei"/>
          <s v="6/mei"/>
          <s v="7/mei"/>
          <s v="8/mei"/>
          <s v="9/mei"/>
          <s v="10/mei"/>
          <s v="11/mei"/>
          <s v="12/mei"/>
          <s v="13/mei"/>
          <s v="14/mei"/>
          <s v="15/mei"/>
          <s v="16/mei"/>
          <s v="17/mei"/>
          <s v="18/mei"/>
          <s v="19/mei"/>
          <s v="20/mei"/>
          <s v="21/mei"/>
          <s v="22/mei"/>
          <s v="23/mei"/>
          <s v="24/mei"/>
          <s v="25/mei"/>
          <s v="26/mei"/>
          <s v="27/mei"/>
          <s v="28/mei"/>
          <s v="29/mei"/>
          <s v="30/mei"/>
          <s v="31/mei"/>
          <s v="1/jun"/>
          <s v="2/jun"/>
          <s v="3/jun"/>
          <s v="4/jun"/>
          <s v="5/jun"/>
          <s v="6/jun"/>
          <s v="7/jun"/>
          <s v="8/jun"/>
          <s v="9/jun"/>
          <s v="10/jun"/>
          <s v="11/jun"/>
          <s v="12/jun"/>
          <s v="13/jun"/>
          <s v="14/jun"/>
          <s v="15/jun"/>
          <s v="16/jun"/>
          <s v="17/jun"/>
          <s v="18/jun"/>
          <s v="19/jun"/>
          <s v="20/jun"/>
          <s v="21/jun"/>
          <s v="22/jun"/>
          <s v="23/jun"/>
          <s v="24/jun"/>
          <s v="25/jun"/>
          <s v="26/jun"/>
          <s v="27/jun"/>
          <s v="28/jun"/>
          <s v="29/jun"/>
          <s v="30/jun"/>
          <s v="1/jul"/>
          <s v="2/jul"/>
          <s v="3/jul"/>
          <s v="4/jul"/>
          <s v="5/jul"/>
          <s v="6/jul"/>
          <s v="7/jul"/>
          <s v="8/jul"/>
          <s v="9/jul"/>
          <s v="10/jul"/>
          <s v="11/jul"/>
          <s v="12/jul"/>
          <s v="13/jul"/>
          <s v="14/jul"/>
          <s v="15/jul"/>
          <s v="16/jul"/>
          <s v="17/jul"/>
          <s v="18/jul"/>
          <s v="19/jul"/>
          <s v="20/jul"/>
          <s v="21/jul"/>
          <s v="22/jul"/>
          <s v="23/jul"/>
          <s v="24/jul"/>
          <s v="25/jul"/>
          <s v="26/jul"/>
          <s v="27/jul"/>
          <s v="28/jul"/>
          <s v="29/jul"/>
          <s v="30/jul"/>
          <s v="31/jul"/>
          <s v="1/aug"/>
          <s v="2/aug"/>
          <s v="3/aug"/>
          <s v="4/aug"/>
          <s v="5/aug"/>
          <s v="6/aug"/>
          <s v="7/aug"/>
          <s v="8/aug"/>
          <s v="9/aug"/>
          <s v="10/aug"/>
          <s v="11/aug"/>
          <s v="12/aug"/>
          <s v="13/aug"/>
          <s v="14/aug"/>
          <s v="15/aug"/>
          <s v="16/aug"/>
          <s v="17/aug"/>
          <s v="18/aug"/>
          <s v="19/aug"/>
          <s v="20/aug"/>
          <s v="21/aug"/>
          <s v="22/aug"/>
          <s v="23/aug"/>
          <s v="24/aug"/>
          <s v="25/aug"/>
          <s v="26/aug"/>
          <s v="27/aug"/>
          <s v="28/aug"/>
          <s v="29/aug"/>
          <s v="30/aug"/>
          <s v="31/aug"/>
          <s v="1/sep"/>
          <s v="2/sep"/>
          <s v="3/sep"/>
          <s v="4/sep"/>
          <s v="5/sep"/>
          <s v="6/sep"/>
          <s v="7/sep"/>
          <s v="8/sep"/>
          <s v="9/sep"/>
          <s v="10/sep"/>
          <s v="11/sep"/>
          <s v="12/sep"/>
          <s v="13/sep"/>
          <s v="14/sep"/>
          <s v="15/sep"/>
          <s v="16/sep"/>
          <s v="17/sep"/>
          <s v="18/sep"/>
          <s v="19/sep"/>
          <s v="20/sep"/>
          <s v="21/sep"/>
          <s v="22/sep"/>
          <s v="23/sep"/>
          <s v="24/sep"/>
          <s v="25/sep"/>
          <s v="26/sep"/>
          <s v="27/sep"/>
          <s v="28/sep"/>
          <s v="29/sep"/>
          <s v="30/sep"/>
          <s v="1/okt"/>
          <s v="2/okt"/>
          <s v="3/okt"/>
          <s v="4/okt"/>
          <s v="5/okt"/>
          <s v="6/okt"/>
          <s v="7/okt"/>
          <s v="8/okt"/>
          <s v="9/okt"/>
          <s v="10/okt"/>
          <s v="11/okt"/>
          <s v="12/okt"/>
          <s v="13/okt"/>
          <s v="14/okt"/>
          <s v="15/okt"/>
          <s v="16/okt"/>
          <s v="17/okt"/>
          <s v="18/okt"/>
          <s v="19/okt"/>
          <s v="20/okt"/>
          <s v="21/okt"/>
          <s v="22/okt"/>
          <s v="23/okt"/>
          <s v="24/okt"/>
          <s v="25/okt"/>
          <s v="26/okt"/>
          <s v="27/okt"/>
          <s v="28/okt"/>
          <s v="29/okt"/>
          <s v="30/okt"/>
          <s v="31/okt"/>
          <s v="1/nov"/>
          <s v="2/nov"/>
          <s v="3/nov"/>
          <s v="4/nov"/>
          <s v="5/nov"/>
          <s v="6/nov"/>
          <s v="7/nov"/>
          <s v="8/nov"/>
          <s v="9/nov"/>
          <s v="10/nov"/>
          <s v="11/nov"/>
          <s v="12/nov"/>
          <s v="13/nov"/>
          <s v="14/nov"/>
          <s v="15/nov"/>
          <s v="16/nov"/>
          <s v="17/nov"/>
          <s v="18/nov"/>
          <s v="19/nov"/>
          <s v="20/nov"/>
          <s v="21/nov"/>
          <s v="22/nov"/>
          <s v="23/nov"/>
          <s v="24/nov"/>
          <s v="25/nov"/>
          <s v="26/nov"/>
          <s v="27/nov"/>
          <s v="28/nov"/>
          <s v="29/nov"/>
          <s v="30/nov"/>
          <s v="1/dec"/>
          <s v="2/dec"/>
          <s v="3/dec"/>
          <s v="4/dec"/>
          <s v="5/dec"/>
          <s v="6/dec"/>
          <s v="7/dec"/>
          <s v="8/dec"/>
          <s v="9/dec"/>
          <s v="10/dec"/>
          <s v="11/dec"/>
          <s v="12/dec"/>
          <s v="13/dec"/>
          <s v="14/dec"/>
          <s v="15/dec"/>
          <s v="16/dec"/>
          <s v="17/dec"/>
          <s v="18/dec"/>
          <s v="19/dec"/>
          <s v="20/dec"/>
          <s v="21/dec"/>
          <s v="22/dec"/>
          <s v="23/dec"/>
          <s v="24/dec"/>
          <s v="25/dec"/>
          <s v="26/dec"/>
          <s v="27/dec"/>
          <s v="28/dec"/>
          <s v="29/dec"/>
          <s v="30/dec"/>
          <s v="31/dec"/>
          <s v="&gt;1/03/2023"/>
        </groupItems>
      </fieldGroup>
    </cacheField>
    <cacheField name="Maanden (datum)" numFmtId="0" databaseField="0">
      <fieldGroup base="0">
        <rangePr groupBy="months" startDate="2023-01-04T00:00:00" endDate="2023-03-01T00:00:00"/>
        <groupItems count="14">
          <s v="&lt;4/01/2023"/>
          <s v="jan"/>
          <s v="feb"/>
          <s v="mrt"/>
          <s v="apr"/>
          <s v="mei"/>
          <s v="jun"/>
          <s v="jul"/>
          <s v="aug"/>
          <s v="sep"/>
          <s v="okt"/>
          <s v="nov"/>
          <s v="dec"/>
          <s v="&gt;1/03/2023"/>
        </groupItems>
      </fieldGroup>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3">
  <r>
    <x v="0"/>
    <m/>
    <m/>
    <s v=""/>
    <s v=""/>
    <s v=""/>
    <s v=""/>
    <m/>
    <s v=" ONTVANGEN"/>
    <n v="0"/>
    <n v="0"/>
    <s v=""/>
  </r>
  <r>
    <x v="1"/>
    <d v="1899-12-30T09:00:00"/>
    <d v="1899-12-30T16:30:00"/>
    <d v="1899-12-30T07:00:00"/>
    <n v="70"/>
    <n v="8.75"/>
    <n v="78.75"/>
    <n v="9.6"/>
    <s v="kaatsheuvel - lommel -"/>
    <m/>
    <n v="88.35"/>
    <s v=""/>
  </r>
  <r>
    <x v="1"/>
    <m/>
    <m/>
    <s v=""/>
    <s v=""/>
    <s v=""/>
    <s v=""/>
    <n v="36"/>
    <s v="231km à 7/100km = "/>
    <m/>
    <n v="36"/>
    <s v=""/>
  </r>
  <r>
    <x v="1"/>
    <m/>
    <m/>
    <s v=""/>
    <s v=""/>
    <s v=""/>
    <s v=""/>
    <n v="75"/>
    <s v="wisselstuk NL MARAISA"/>
    <m/>
    <n v="75"/>
    <s v=""/>
  </r>
  <r>
    <x v="2"/>
    <d v="1899-12-30T13:00:00"/>
    <d v="1899-12-30T17:30:00"/>
    <d v="1899-12-30T04:30:00"/>
    <n v="45"/>
    <n v="5.625"/>
    <n v="50.625"/>
    <m/>
    <m/>
    <m/>
    <n v="50.625"/>
    <s v=""/>
  </r>
  <r>
    <x v="2"/>
    <m/>
    <m/>
    <s v=""/>
    <s v=""/>
    <s v=""/>
    <s v=""/>
    <n v="9"/>
    <s v="Totaal 68km à 7/100km = "/>
    <m/>
    <n v="9"/>
    <s v=""/>
  </r>
  <r>
    <x v="3"/>
    <d v="1899-12-30T09:00:00"/>
    <d v="1899-12-30T12:00:00"/>
    <d v="1899-12-30T03:00:00"/>
    <n v="30"/>
    <n v="3.75"/>
    <n v="33.75"/>
    <m/>
    <m/>
    <m/>
    <n v="33.75"/>
    <s v=""/>
  </r>
  <r>
    <x v="3"/>
    <d v="1899-12-30T13:30:00"/>
    <d v="1899-12-30T18:30:00"/>
    <d v="1899-12-30T05:00:00"/>
    <n v="50.000000000000007"/>
    <n v="6.2500000000000009"/>
    <n v="56.250000000000007"/>
    <m/>
    <m/>
    <m/>
    <n v="56.250000000000007"/>
    <s v=""/>
  </r>
  <r>
    <x v="3"/>
    <m/>
    <m/>
    <s v=""/>
    <s v=""/>
    <s v=""/>
    <s v=""/>
    <n v="46"/>
    <s v="km vergoeding"/>
    <m/>
    <n v="46"/>
    <s v=""/>
  </r>
  <r>
    <x v="4"/>
    <d v="1899-12-30T09:00:00"/>
    <d v="1899-12-30T16:00:00"/>
    <d v="1899-12-30T06:30:00"/>
    <n v="65"/>
    <n v="8.125"/>
    <n v="73.125"/>
    <m/>
    <m/>
    <m/>
    <n v="73.125"/>
    <s v=""/>
  </r>
  <r>
    <x v="4"/>
    <m/>
    <m/>
    <s v=""/>
    <s v=""/>
    <s v=""/>
    <s v=""/>
    <n v="5.25"/>
    <s v="km vergoeding joel en terug"/>
    <m/>
    <n v="5.25"/>
    <s v=""/>
  </r>
  <r>
    <x v="5"/>
    <d v="1899-12-30T09:00:00"/>
    <d v="1899-12-30T18:00:00"/>
    <d v="1899-12-30T08:30:00"/>
    <n v="85"/>
    <n v="10.625"/>
    <n v="95.625"/>
    <m/>
    <m/>
    <m/>
    <n v="95.625"/>
    <s v=""/>
  </r>
  <r>
    <x v="5"/>
    <m/>
    <m/>
    <s v=""/>
    <s v=""/>
    <s v=""/>
    <s v=""/>
    <n v="6"/>
    <s v="depannage"/>
    <m/>
    <n v="6"/>
    <s v=""/>
  </r>
  <r>
    <x v="5"/>
    <m/>
    <m/>
    <s v=""/>
    <s v=""/>
    <s v=""/>
    <s v=""/>
    <n v="15"/>
    <s v="tanken zwarte clio"/>
    <m/>
    <n v="15"/>
    <s v=""/>
  </r>
  <r>
    <x v="6"/>
    <d v="1899-12-30T09:00:00"/>
    <d v="1899-12-30T12:00:00"/>
    <d v="1899-12-30T03:00:00"/>
    <n v="30"/>
    <n v="3.75"/>
    <n v="33.75"/>
    <m/>
    <m/>
    <m/>
    <n v="33.75"/>
    <s v=""/>
  </r>
  <r>
    <x v="7"/>
    <d v="1899-12-30T09:00:00"/>
    <d v="1899-12-30T11:00:00"/>
    <d v="1899-12-30T02:00:00"/>
    <n v="19.999999999999996"/>
    <n v="2.4999999999999996"/>
    <n v="22.499999999999996"/>
    <m/>
    <m/>
    <m/>
    <n v="22.499999999999996"/>
    <s v=""/>
  </r>
  <r>
    <x v="7"/>
    <m/>
    <m/>
    <s v=""/>
    <s v=""/>
    <s v=""/>
    <s v=""/>
    <n v="334"/>
    <s v="wisselstuk Noyens"/>
    <m/>
    <n v="334"/>
    <s v=""/>
  </r>
  <r>
    <x v="7"/>
    <m/>
    <m/>
    <s v=""/>
    <s v=""/>
    <s v=""/>
    <s v=""/>
    <n v="11.46"/>
    <s v="tanken 116 km"/>
    <m/>
    <n v="11.46"/>
    <s v=""/>
  </r>
  <r>
    <x v="7"/>
    <m/>
    <m/>
    <s v=""/>
    <s v=""/>
    <s v=""/>
    <s v=""/>
    <m/>
    <s v="ontvangen"/>
    <n v="1000"/>
    <n v="-1000"/>
    <s v=""/>
  </r>
  <r>
    <x v="8"/>
    <d v="1899-12-30T12:30:00"/>
    <d v="1899-12-30T13:30:00"/>
    <d v="1899-12-30T01:00:00"/>
    <n v="9.9999999999999911"/>
    <n v="1.2499999999999989"/>
    <n v="11.249999999999989"/>
    <m/>
    <m/>
    <m/>
    <n v="11.249999999999989"/>
    <s v=""/>
  </r>
  <r>
    <x v="9"/>
    <d v="1899-12-30T11:00:00"/>
    <d v="1899-12-30T12:30:00"/>
    <d v="1899-12-30T01:00:00"/>
    <n v="10.000000000000014"/>
    <n v="1.2500000000000018"/>
    <n v="11.250000000000016"/>
    <m/>
    <m/>
    <m/>
    <n v="11.250000000000016"/>
    <s v=""/>
  </r>
  <r>
    <x v="9"/>
    <d v="1899-12-30T13:30:00"/>
    <d v="1899-12-30T18:00:00"/>
    <d v="1899-12-30T04:30:00"/>
    <n v="45"/>
    <n v="5.625"/>
    <n v="50.625"/>
    <m/>
    <m/>
    <m/>
    <n v="50.625"/>
    <s v=""/>
  </r>
  <r>
    <x v="9"/>
    <m/>
    <m/>
    <s v=""/>
    <s v=""/>
    <s v=""/>
    <s v=""/>
    <n v="14"/>
    <s v="P.U. doc Bornem - Edegem 100km"/>
    <m/>
    <n v="14"/>
    <s v=""/>
  </r>
  <r>
    <x v="10"/>
    <d v="1899-12-30T10:00:00"/>
    <d v="1899-12-30T11:00:00"/>
    <d v="1899-12-30T01:00:00"/>
    <n v="9.9999999999999911"/>
    <n v="1.2499999999999989"/>
    <n v="11.249999999999989"/>
    <m/>
    <m/>
    <m/>
    <n v="11.249999999999989"/>
    <s v=""/>
  </r>
  <r>
    <x v="11"/>
    <d v="1899-12-30T13:00:00"/>
    <d v="1899-12-30T15:30:00"/>
    <d v="1899-12-30T02:30:00"/>
    <n v="25.000000000000018"/>
    <n v="3.1250000000000022"/>
    <n v="28.125000000000021"/>
    <m/>
    <m/>
    <m/>
    <n v="28.125000000000021"/>
    <s v=""/>
  </r>
  <r>
    <x v="11"/>
    <d v="1899-12-30T16:00:00"/>
    <d v="1899-12-30T20:00:00"/>
    <d v="1899-12-30T04:00:00"/>
    <n v="40.000000000000014"/>
    <n v="5.0000000000000018"/>
    <n v="45.000000000000014"/>
    <m/>
    <m/>
    <m/>
    <n v="45.000000000000014"/>
    <s v=""/>
  </r>
  <r>
    <x v="12"/>
    <m/>
    <m/>
    <s v=""/>
    <s v=""/>
    <s v=""/>
    <s v=""/>
    <m/>
    <s v="ganse dag doctor"/>
    <m/>
    <s v=""/>
    <s v=""/>
  </r>
  <r>
    <x v="13"/>
    <d v="1899-12-30T13:00:00"/>
    <d v="1899-12-30T18:00:00"/>
    <d v="1899-12-30T05:00:00"/>
    <n v="50.000000000000007"/>
    <n v="6.2500000000000009"/>
    <n v="56.250000000000007"/>
    <m/>
    <m/>
    <m/>
    <n v="56.250000000000007"/>
    <s v=""/>
  </r>
  <r>
    <x v="13"/>
    <m/>
    <m/>
    <s v=""/>
    <s v=""/>
    <s v=""/>
    <s v=""/>
    <n v="15"/>
    <s v="tanken met wgen van Sam"/>
    <m/>
    <n v="15"/>
    <s v=""/>
  </r>
  <r>
    <x v="13"/>
    <m/>
    <m/>
    <s v=""/>
    <s v=""/>
    <s v=""/>
    <s v=""/>
    <n v="10"/>
    <s v="70km vergoeding"/>
    <m/>
    <n v="10"/>
    <s v=""/>
  </r>
  <r>
    <x v="14"/>
    <d v="1899-12-30T08:00:00"/>
    <d v="1899-12-30T14:30:00"/>
    <d v="1899-12-30T06:00:00"/>
    <n v="59.999999999999993"/>
    <n v="7.4999999999999991"/>
    <n v="67.499999999999986"/>
    <m/>
    <m/>
    <m/>
    <n v="67.499999999999986"/>
    <s v=""/>
  </r>
  <r>
    <x v="14"/>
    <m/>
    <m/>
    <s v=""/>
    <s v=""/>
    <s v=""/>
    <s v=""/>
    <n v="13"/>
    <s v="tanken suzuki"/>
    <m/>
    <n v="13"/>
    <s v=""/>
  </r>
  <r>
    <x v="15"/>
    <d v="1899-12-30T09:30:00"/>
    <d v="1899-12-30T15:00:00"/>
    <d v="1899-12-30T05:00:00"/>
    <n v="50"/>
    <n v="6.25"/>
    <n v="56.25"/>
    <m/>
    <m/>
    <m/>
    <n v="56.25"/>
    <s v=""/>
  </r>
  <r>
    <x v="15"/>
    <m/>
    <m/>
    <s v=""/>
    <s v=""/>
    <s v=""/>
    <s v=""/>
    <n v="20"/>
    <s v="tanken 10u45 Pollet"/>
    <m/>
    <n v="20"/>
    <s v=""/>
  </r>
  <r>
    <x v="16"/>
    <d v="1899-12-30T11:00:00"/>
    <d v="1899-12-30T17:00:00"/>
    <d v="1899-12-30T05:30:00"/>
    <n v="55.000000000000007"/>
    <n v="6.8750000000000009"/>
    <n v="61.875000000000007"/>
    <m/>
    <m/>
    <m/>
    <n v="61.875000000000007"/>
    <s v=""/>
  </r>
  <r>
    <x v="17"/>
    <d v="1899-12-30T08:00:00"/>
    <d v="1899-12-30T09:00:00"/>
    <d v="1899-12-30T01:00:00"/>
    <n v="10.000000000000004"/>
    <n v="1.2500000000000004"/>
    <n v="11.250000000000004"/>
    <m/>
    <m/>
    <m/>
    <n v="11.250000000000004"/>
    <s v=""/>
  </r>
  <r>
    <x v="17"/>
    <m/>
    <m/>
    <s v=""/>
    <s v=""/>
    <s v=""/>
    <s v=""/>
    <n v="72"/>
    <s v="wisselstuk - "/>
    <m/>
    <n v="72"/>
    <s v=""/>
  </r>
  <r>
    <x v="17"/>
    <m/>
    <m/>
    <s v=""/>
    <s v=""/>
    <s v=""/>
    <s v=""/>
    <m/>
    <s v="ontvangen"/>
    <n v="540"/>
    <n v="-540"/>
    <n v="6.3100000000000591"/>
  </r>
  <r>
    <x v="18"/>
    <d v="1899-12-30T11:00:00"/>
    <d v="1899-12-30T15:00:00"/>
    <d v="1899-12-30T03:30:00"/>
    <n v="35"/>
    <n v="4.375"/>
    <n v="39.375"/>
    <m/>
    <m/>
    <m/>
    <n v="39.375"/>
    <s v=""/>
  </r>
  <r>
    <x v="18"/>
    <m/>
    <m/>
    <s v=""/>
    <s v=""/>
    <s v=""/>
    <s v=""/>
    <n v="35"/>
    <s v="232km "/>
    <m/>
    <n v="35"/>
    <s v=""/>
  </r>
  <r>
    <x v="19"/>
    <m/>
    <m/>
    <s v=""/>
    <s v=""/>
    <s v=""/>
    <s v=""/>
    <m/>
    <s v="ontvangen 11,-teveel bet jan"/>
    <n v="11"/>
    <n v="-11"/>
    <s v=""/>
  </r>
  <r>
    <x v="20"/>
    <d v="1899-12-30T09:00:00"/>
    <d v="1899-12-30T12:00:00"/>
    <d v="1899-12-30T03:00:00"/>
    <n v="30"/>
    <n v="3.75"/>
    <n v="33.75"/>
    <m/>
    <m/>
    <m/>
    <n v="33.75"/>
    <s v=""/>
  </r>
  <r>
    <x v="20"/>
    <d v="1899-12-30T13:00:00"/>
    <d v="1899-12-30T18:30:00"/>
    <d v="1899-12-30T05:30:00"/>
    <n v="55.000000000000014"/>
    <n v="6.8750000000000018"/>
    <n v="61.875000000000014"/>
    <m/>
    <m/>
    <m/>
    <n v="61.875000000000014"/>
    <s v=""/>
  </r>
  <r>
    <x v="20"/>
    <m/>
    <m/>
    <s v=""/>
    <s v=""/>
    <s v=""/>
    <s v=""/>
    <n v="10"/>
    <s v="70 km verg E.W."/>
    <m/>
    <n v="10"/>
    <s v=""/>
  </r>
  <r>
    <x v="21"/>
    <d v="1899-12-30T09:00:00"/>
    <d v="1899-12-30T15:00:00"/>
    <d v="1899-12-30T05:30:00"/>
    <n v="55"/>
    <n v="6.875"/>
    <n v="61.875"/>
    <m/>
    <m/>
    <m/>
    <n v="61.875"/>
    <s v=""/>
  </r>
  <r>
    <x v="21"/>
    <d v="1899-12-30T16:30:00"/>
    <d v="1899-12-30T18:30:00"/>
    <d v="1899-12-30T02:00:00"/>
    <n v="20.000000000000007"/>
    <n v="2.5000000000000009"/>
    <n v="22.500000000000007"/>
    <m/>
    <m/>
    <m/>
    <n v="22.500000000000007"/>
    <s v=""/>
  </r>
  <r>
    <x v="22"/>
    <d v="1899-12-30T11:00:00"/>
    <d v="1899-12-30T12:30:00"/>
    <d v="1899-12-30T01:00:00"/>
    <n v="10.000000000000014"/>
    <n v="1.2500000000000018"/>
    <n v="11.250000000000016"/>
    <m/>
    <m/>
    <m/>
    <n v="11.250000000000016"/>
    <s v=""/>
  </r>
  <r>
    <x v="22"/>
    <m/>
    <m/>
    <s v=""/>
    <s v=""/>
    <s v=""/>
    <s v=""/>
    <n v="20"/>
    <s v="tanken Tiguan"/>
    <m/>
    <n v="20"/>
    <s v=""/>
  </r>
  <r>
    <x v="23"/>
    <d v="1899-12-30T12:30:00"/>
    <d v="1899-12-30T17:00:00"/>
    <d v="1899-12-30T04:30:00"/>
    <n v="45"/>
    <n v="5.625"/>
    <n v="50.625"/>
    <m/>
    <m/>
    <m/>
    <n v="50.625"/>
    <s v=""/>
  </r>
  <r>
    <x v="23"/>
    <m/>
    <m/>
    <s v=""/>
    <s v=""/>
    <s v=""/>
    <s v=""/>
    <n v="15"/>
    <s v="Tanken "/>
    <m/>
    <n v="15"/>
    <s v=""/>
  </r>
  <r>
    <x v="24"/>
    <d v="1899-12-30T06:30:00"/>
    <d v="1899-12-30T16:30:00"/>
    <d v="1899-12-30T09:30:00"/>
    <n v="95"/>
    <n v="11.875"/>
    <n v="106.875"/>
    <m/>
    <m/>
    <m/>
    <n v="106.875"/>
    <s v=""/>
  </r>
  <r>
    <x v="24"/>
    <m/>
    <m/>
    <s v=""/>
    <s v=""/>
    <s v=""/>
    <s v=""/>
    <n v="15.1"/>
    <s v="tanken Fordje"/>
    <m/>
    <n v="15.1"/>
    <s v=""/>
  </r>
  <r>
    <x v="24"/>
    <m/>
    <m/>
    <s v=""/>
    <s v=""/>
    <s v=""/>
    <s v=""/>
    <n v="15"/>
    <s v="tanken Caddy"/>
    <m/>
    <n v="15"/>
    <s v=""/>
  </r>
  <r>
    <x v="25"/>
    <d v="1899-12-30T13:00:00"/>
    <d v="1899-12-30T16:00:00"/>
    <d v="1899-12-30T03:00:00"/>
    <n v="30"/>
    <n v="3.75"/>
    <n v="33.75"/>
    <m/>
    <m/>
    <m/>
    <n v="33.75"/>
    <s v=""/>
  </r>
  <r>
    <x v="25"/>
    <m/>
    <m/>
    <s v=""/>
    <s v=""/>
    <s v=""/>
    <s v=""/>
    <n v="0"/>
    <s v="70km verg.gratis P.U. scootmobil"/>
    <m/>
    <n v="0"/>
    <s v=""/>
  </r>
  <r>
    <x v="26"/>
    <d v="1899-12-30T11:00:00"/>
    <d v="1899-12-30T14:00:00"/>
    <d v="1899-12-30T02:30:00"/>
    <n v="25.000000000000014"/>
    <n v="3.1250000000000018"/>
    <n v="28.125000000000014"/>
    <m/>
    <m/>
    <m/>
    <n v="28.125000000000014"/>
    <s v=""/>
  </r>
  <r>
    <x v="26"/>
    <m/>
    <m/>
    <s v=""/>
    <s v=""/>
    <s v=""/>
    <s v=""/>
    <n v="14.3"/>
    <s v=" 120km P.U. Ford Nederland"/>
    <m/>
    <n v="14.3"/>
    <s v=""/>
  </r>
  <r>
    <x v="26"/>
    <d v="1899-12-30T16:30:00"/>
    <d v="1899-12-30T17:30:00"/>
    <d v="1899-12-30T01:00:00"/>
    <n v="9.9999999999999911"/>
    <n v="1.2499999999999989"/>
    <n v="11.249999999999989"/>
    <m/>
    <m/>
    <m/>
    <n v="11.249999999999989"/>
    <s v=""/>
  </r>
  <r>
    <x v="27"/>
    <d v="1899-12-30T09:00:00"/>
    <d v="1899-12-30T11:00:00"/>
    <d v="1899-12-30T02:00:00"/>
    <n v="19.999999999999996"/>
    <n v="2.4999999999999996"/>
    <n v="22.499999999999996"/>
    <m/>
    <m/>
    <m/>
    <n v="22.499999999999996"/>
    <s v=""/>
  </r>
  <r>
    <x v="27"/>
    <d v="1899-12-30T12:00:00"/>
    <d v="1899-12-30T13:00:00"/>
    <d v="1899-12-30T01:00:00"/>
    <n v="9.9999999999999911"/>
    <n v="1.2499999999999989"/>
    <n v="11.249999999999989"/>
    <m/>
    <m/>
    <m/>
    <n v="11.249999999999989"/>
    <s v=""/>
  </r>
  <r>
    <x v="27"/>
    <d v="1899-12-30T13:00:00"/>
    <d v="1899-12-30T17:00:00"/>
    <d v="1899-12-30T04:00:00"/>
    <n v="40.000000000000014"/>
    <n v="5.0000000000000018"/>
    <n v="45.000000000000014"/>
    <m/>
    <m/>
    <m/>
    <n v="45.000000000000014"/>
    <s v=""/>
  </r>
  <r>
    <x v="27"/>
    <m/>
    <m/>
    <s v=""/>
    <s v=""/>
    <s v=""/>
    <s v=""/>
    <n v="20"/>
    <s v="LOTUS lichten voor TC Kontich"/>
    <m/>
    <n v="20"/>
    <s v=""/>
  </r>
  <r>
    <x v="27"/>
    <m/>
    <m/>
    <s v=""/>
    <s v=""/>
    <s v=""/>
    <s v=""/>
    <n v="21"/>
    <s v="366km-2x36home=290km paar dagen"/>
    <m/>
    <n v="21"/>
    <s v=""/>
  </r>
  <r>
    <x v="28"/>
    <d v="1899-12-30T12:00:00"/>
    <d v="1899-12-30T14:30:00"/>
    <d v="1899-12-30T02:30:00"/>
    <n v="24.999999999999993"/>
    <n v="3.1249999999999991"/>
    <n v="28.124999999999993"/>
    <n v="3.75"/>
    <s v="PU plein-TC kontich Caddy-Lotus licht-TC"/>
    <m/>
    <n v="31.874999999999993"/>
    <s v=""/>
  </r>
  <r>
    <x v="28"/>
    <m/>
    <m/>
    <s v=""/>
    <s v=""/>
    <s v=""/>
    <s v=""/>
    <n v="0"/>
    <s v="herkeuring - plein "/>
    <m/>
    <n v="0"/>
    <s v=""/>
  </r>
  <r>
    <x v="29"/>
    <m/>
    <m/>
    <s v=""/>
    <s v=""/>
    <s v=""/>
    <s v=""/>
    <n v="0"/>
    <s v="Alain"/>
    <m/>
    <n v="0"/>
    <s v=""/>
  </r>
  <r>
    <x v="29"/>
    <m/>
    <m/>
    <s v=""/>
    <s v=""/>
    <s v=""/>
    <s v=""/>
    <m/>
    <s v="ontvangen"/>
    <n v="450"/>
    <n v="-450"/>
    <s v=""/>
  </r>
  <r>
    <x v="30"/>
    <d v="1899-12-30T08:00:00"/>
    <d v="1899-12-30T08:30:00"/>
    <d v="1899-12-30T00:30:00"/>
    <n v="5.0000000000000089"/>
    <n v="0.62500000000000111"/>
    <n v="5.6250000000000098"/>
    <m/>
    <m/>
    <m/>
    <n v="5.6250000000000098"/>
    <s v=""/>
  </r>
  <r>
    <x v="31"/>
    <m/>
    <m/>
    <s v=""/>
    <s v=""/>
    <s v=""/>
    <s v=""/>
    <m/>
    <s v="alain"/>
    <m/>
    <s v=""/>
    <s v=""/>
  </r>
  <r>
    <x v="32"/>
    <m/>
    <m/>
    <s v=""/>
    <s v=""/>
    <s v=""/>
    <s v=""/>
    <m/>
    <s v="techn werkloos"/>
    <m/>
    <s v=""/>
    <s v=""/>
  </r>
  <r>
    <x v="33"/>
    <d v="1899-12-30T11:00:00"/>
    <d v="1899-12-30T12:00:00"/>
    <d v="1899-12-30T01:00:00"/>
    <n v="10.000000000000004"/>
    <n v="1.2500000000000004"/>
    <n v="11.250000000000004"/>
    <m/>
    <m/>
    <m/>
    <n v="11.250000000000004"/>
    <s v=""/>
  </r>
  <r>
    <x v="33"/>
    <d v="1899-12-30T13:00:00"/>
    <d v="1899-12-30T14:00:00"/>
    <d v="1899-12-30T01:00:00"/>
    <n v="10.000000000000018"/>
    <n v="1.2500000000000022"/>
    <n v="11.25000000000002"/>
    <m/>
    <m/>
    <m/>
    <n v="11.25000000000002"/>
    <s v=""/>
  </r>
  <r>
    <x v="33"/>
    <d v="1899-12-30T15:30:00"/>
    <d v="1899-12-30T16:30:00"/>
    <d v="1899-12-30T01:00:00"/>
    <n v="9.9999999999999911"/>
    <n v="1.2499999999999989"/>
    <n v="11.249999999999989"/>
    <m/>
    <m/>
    <m/>
    <n v="11.249999999999989"/>
    <n v="315.64999999999998"/>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EA5A0FE3-E39C-46E8-9EB5-9E78EA1811B5}" name="Draaitabel2" cacheId="11" applyNumberFormats="0" applyBorderFormats="0" applyFontFormats="0" applyPatternFormats="0" applyAlignmentFormats="0" applyWidthHeightFormats="1" dataCaption="Waarden" updatedVersion="8" minRefreshableVersion="3" useAutoFormatting="1" itemPrintTitles="1" createdVersion="8" indent="0" outline="1" outlineData="1" multipleFieldFilters="0">
  <location ref="P1:U4" firstHeaderRow="0" firstDataRow="1" firstDataCol="1"/>
  <pivotFields count="14">
    <pivotField numFmtId="16" showAll="0">
      <items count="35">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t="default"/>
      </items>
    </pivotField>
    <pivotField showAll="0"/>
    <pivotField showAll="0"/>
    <pivotField dataField="1" showAll="0"/>
    <pivotField dataField="1" showAll="0"/>
    <pivotField dataField="1" showAll="0"/>
    <pivotField showAll="0"/>
    <pivotField dataField="1" showAll="0"/>
    <pivotField showAll="0"/>
    <pivotField dataField="1" showAll="0"/>
    <pivotField showAll="0"/>
    <pivotField showAll="0"/>
    <pivotField showAll="0">
      <items count="369">
        <item sd="0" x="0"/>
        <item sd="0" x="1"/>
        <item sd="0" x="2"/>
        <item sd="0" x="3"/>
        <item sd="0" x="4"/>
        <item sd="0" x="5"/>
        <item sd="0" x="6"/>
        <item sd="0" x="7"/>
        <item sd="0" x="8"/>
        <item sd="0" x="9"/>
        <item sd="0" x="10"/>
        <item sd="0" x="11"/>
        <item sd="0" x="12"/>
        <item sd="0" x="13"/>
        <item sd="0" x="14"/>
        <item sd="0" x="15"/>
        <item sd="0" x="16"/>
        <item sd="0" x="17"/>
        <item sd="0" x="18"/>
        <item sd="0" x="19"/>
        <item sd="0" x="20"/>
        <item sd="0" x="21"/>
        <item sd="0" x="22"/>
        <item sd="0" x="23"/>
        <item sd="0" x="24"/>
        <item sd="0" x="25"/>
        <item sd="0" x="26"/>
        <item sd="0" x="27"/>
        <item sd="0" x="28"/>
        <item sd="0" x="29"/>
        <item sd="0" x="30"/>
        <item sd="0" x="31"/>
        <item sd="0" x="32"/>
        <item sd="0" x="33"/>
        <item sd="0" x="34"/>
        <item sd="0" x="35"/>
        <item sd="0" x="36"/>
        <item sd="0" x="37"/>
        <item sd="0" x="38"/>
        <item sd="0" x="39"/>
        <item sd="0" x="40"/>
        <item sd="0" x="41"/>
        <item sd="0" x="42"/>
        <item sd="0" x="43"/>
        <item sd="0" x="44"/>
        <item sd="0" x="45"/>
        <item sd="0" x="46"/>
        <item sd="0" x="47"/>
        <item sd="0" x="48"/>
        <item sd="0" x="49"/>
        <item sd="0" x="50"/>
        <item sd="0" x="51"/>
        <item sd="0" x="52"/>
        <item sd="0" x="53"/>
        <item sd="0" x="54"/>
        <item sd="0" x="55"/>
        <item sd="0" x="56"/>
        <item sd="0" x="57"/>
        <item sd="0" x="58"/>
        <item sd="0" x="59"/>
        <item sd="0" x="60"/>
        <item sd="0" x="61"/>
        <item sd="0" x="62"/>
        <item sd="0" x="63"/>
        <item sd="0" x="64"/>
        <item sd="0" x="65"/>
        <item sd="0" x="66"/>
        <item sd="0" x="67"/>
        <item sd="0" x="68"/>
        <item sd="0" x="69"/>
        <item sd="0" x="70"/>
        <item sd="0" x="71"/>
        <item sd="0" x="72"/>
        <item sd="0" x="73"/>
        <item sd="0" x="74"/>
        <item sd="0" x="75"/>
        <item sd="0" x="76"/>
        <item sd="0" x="77"/>
        <item sd="0" x="78"/>
        <item sd="0" x="79"/>
        <item sd="0" x="80"/>
        <item sd="0" x="81"/>
        <item sd="0" x="82"/>
        <item sd="0" x="83"/>
        <item sd="0" x="84"/>
        <item sd="0" x="85"/>
        <item sd="0" x="86"/>
        <item sd="0" x="87"/>
        <item sd="0" x="88"/>
        <item sd="0" x="89"/>
        <item sd="0" x="90"/>
        <item sd="0" x="91"/>
        <item sd="0" x="92"/>
        <item sd="0" x="93"/>
        <item sd="0" x="94"/>
        <item sd="0" x="95"/>
        <item sd="0" x="96"/>
        <item sd="0" x="97"/>
        <item sd="0" x="98"/>
        <item sd="0" x="99"/>
        <item sd="0" x="100"/>
        <item sd="0" x="101"/>
        <item sd="0" x="102"/>
        <item sd="0" x="103"/>
        <item sd="0" x="104"/>
        <item sd="0" x="105"/>
        <item sd="0" x="106"/>
        <item sd="0" x="107"/>
        <item sd="0" x="108"/>
        <item sd="0" x="109"/>
        <item sd="0" x="110"/>
        <item sd="0" x="111"/>
        <item sd="0" x="112"/>
        <item sd="0" x="113"/>
        <item sd="0" x="114"/>
        <item sd="0" x="115"/>
        <item sd="0" x="116"/>
        <item sd="0" x="117"/>
        <item sd="0" x="118"/>
        <item sd="0" x="119"/>
        <item sd="0" x="120"/>
        <item sd="0" x="121"/>
        <item sd="0" x="122"/>
        <item sd="0" x="123"/>
        <item sd="0" x="124"/>
        <item sd="0" x="125"/>
        <item sd="0" x="126"/>
        <item sd="0" x="127"/>
        <item sd="0" x="128"/>
        <item sd="0" x="129"/>
        <item sd="0" x="130"/>
        <item sd="0" x="131"/>
        <item sd="0" x="132"/>
        <item sd="0" x="133"/>
        <item sd="0" x="134"/>
        <item sd="0" x="135"/>
        <item sd="0" x="136"/>
        <item sd="0" x="137"/>
        <item sd="0" x="138"/>
        <item sd="0" x="139"/>
        <item sd="0" x="140"/>
        <item sd="0" x="141"/>
        <item sd="0" x="142"/>
        <item sd="0" x="143"/>
        <item sd="0" x="144"/>
        <item sd="0" x="145"/>
        <item sd="0" x="146"/>
        <item sd="0" x="147"/>
        <item sd="0" x="148"/>
        <item sd="0" x="149"/>
        <item sd="0" x="150"/>
        <item sd="0" x="151"/>
        <item sd="0" x="152"/>
        <item sd="0" x="153"/>
        <item sd="0" x="154"/>
        <item sd="0" x="155"/>
        <item sd="0" x="156"/>
        <item sd="0" x="157"/>
        <item sd="0" x="158"/>
        <item sd="0" x="159"/>
        <item sd="0" x="160"/>
        <item sd="0" x="161"/>
        <item sd="0" x="162"/>
        <item sd="0" x="163"/>
        <item sd="0" x="164"/>
        <item sd="0" x="165"/>
        <item sd="0" x="166"/>
        <item sd="0" x="167"/>
        <item sd="0" x="168"/>
        <item sd="0" x="169"/>
        <item sd="0" x="170"/>
        <item sd="0" x="171"/>
        <item sd="0" x="172"/>
        <item sd="0" x="173"/>
        <item sd="0" x="174"/>
        <item sd="0" x="175"/>
        <item sd="0" x="176"/>
        <item sd="0" x="177"/>
        <item sd="0" x="178"/>
        <item sd="0" x="179"/>
        <item sd="0" x="180"/>
        <item sd="0" x="181"/>
        <item sd="0" x="182"/>
        <item sd="0" x="183"/>
        <item sd="0" x="184"/>
        <item sd="0" x="185"/>
        <item sd="0" x="186"/>
        <item sd="0" x="187"/>
        <item sd="0" x="188"/>
        <item sd="0" x="189"/>
        <item sd="0" x="190"/>
        <item sd="0" x="191"/>
        <item sd="0" x="192"/>
        <item sd="0" x="193"/>
        <item sd="0" x="194"/>
        <item sd="0" x="195"/>
        <item sd="0" x="196"/>
        <item sd="0" x="197"/>
        <item sd="0" x="198"/>
        <item sd="0" x="199"/>
        <item sd="0" x="200"/>
        <item sd="0" x="201"/>
        <item sd="0" x="202"/>
        <item sd="0" x="203"/>
        <item sd="0" x="204"/>
        <item sd="0" x="205"/>
        <item sd="0" x="206"/>
        <item sd="0" x="207"/>
        <item sd="0" x="208"/>
        <item sd="0" x="209"/>
        <item sd="0" x="210"/>
        <item sd="0" x="211"/>
        <item sd="0" x="212"/>
        <item sd="0" x="213"/>
        <item sd="0" x="214"/>
        <item sd="0" x="215"/>
        <item sd="0" x="216"/>
        <item sd="0" x="217"/>
        <item sd="0" x="218"/>
        <item sd="0" x="219"/>
        <item sd="0" x="220"/>
        <item sd="0" x="221"/>
        <item sd="0" x="222"/>
        <item sd="0" x="223"/>
        <item sd="0" x="224"/>
        <item sd="0" x="225"/>
        <item sd="0" x="226"/>
        <item sd="0" x="227"/>
        <item sd="0" x="228"/>
        <item sd="0" x="229"/>
        <item sd="0" x="230"/>
        <item sd="0" x="231"/>
        <item sd="0" x="232"/>
        <item sd="0" x="233"/>
        <item sd="0" x="234"/>
        <item sd="0" x="235"/>
        <item sd="0" x="236"/>
        <item sd="0" x="237"/>
        <item sd="0" x="238"/>
        <item sd="0" x="239"/>
        <item sd="0" x="240"/>
        <item sd="0" x="241"/>
        <item sd="0" x="242"/>
        <item sd="0" x="243"/>
        <item sd="0" x="244"/>
        <item sd="0" x="245"/>
        <item sd="0" x="246"/>
        <item sd="0" x="247"/>
        <item sd="0" x="248"/>
        <item sd="0" x="249"/>
        <item sd="0" x="250"/>
        <item sd="0" x="251"/>
        <item sd="0" x="252"/>
        <item sd="0" x="253"/>
        <item sd="0" x="254"/>
        <item sd="0" x="255"/>
        <item sd="0" x="256"/>
        <item sd="0" x="257"/>
        <item sd="0" x="258"/>
        <item sd="0" x="259"/>
        <item sd="0" x="260"/>
        <item sd="0" x="261"/>
        <item sd="0" x="262"/>
        <item sd="0" x="263"/>
        <item sd="0" x="264"/>
        <item sd="0" x="265"/>
        <item sd="0" x="266"/>
        <item sd="0" x="267"/>
        <item sd="0" x="268"/>
        <item sd="0" x="269"/>
        <item sd="0" x="270"/>
        <item sd="0" x="271"/>
        <item sd="0" x="272"/>
        <item sd="0" x="273"/>
        <item sd="0" x="274"/>
        <item sd="0" x="275"/>
        <item sd="0" x="276"/>
        <item sd="0" x="277"/>
        <item sd="0" x="278"/>
        <item sd="0" x="279"/>
        <item sd="0" x="280"/>
        <item sd="0" x="281"/>
        <item sd="0" x="282"/>
        <item sd="0" x="283"/>
        <item sd="0" x="284"/>
        <item sd="0" x="285"/>
        <item sd="0" x="286"/>
        <item sd="0" x="287"/>
        <item sd="0" x="288"/>
        <item sd="0" x="289"/>
        <item sd="0" x="290"/>
        <item sd="0" x="291"/>
        <item sd="0" x="292"/>
        <item sd="0" x="293"/>
        <item sd="0" x="294"/>
        <item sd="0" x="295"/>
        <item sd="0" x="296"/>
        <item sd="0" x="297"/>
        <item sd="0" x="298"/>
        <item sd="0" x="299"/>
        <item sd="0" x="300"/>
        <item sd="0" x="301"/>
        <item sd="0" x="302"/>
        <item sd="0" x="303"/>
        <item sd="0" x="304"/>
        <item sd="0" x="305"/>
        <item sd="0" x="306"/>
        <item sd="0" x="307"/>
        <item sd="0" x="308"/>
        <item sd="0" x="309"/>
        <item sd="0" x="310"/>
        <item sd="0" x="311"/>
        <item sd="0" x="312"/>
        <item sd="0" x="313"/>
        <item sd="0" x="314"/>
        <item sd="0" x="315"/>
        <item sd="0" x="316"/>
        <item sd="0" x="317"/>
        <item sd="0" x="318"/>
        <item sd="0" x="319"/>
        <item sd="0" x="320"/>
        <item sd="0" x="321"/>
        <item sd="0" x="322"/>
        <item sd="0" x="323"/>
        <item sd="0" x="324"/>
        <item sd="0" x="325"/>
        <item sd="0" x="326"/>
        <item sd="0" x="327"/>
        <item sd="0" x="328"/>
        <item sd="0" x="329"/>
        <item sd="0" x="330"/>
        <item sd="0" x="331"/>
        <item sd="0" x="332"/>
        <item sd="0" x="333"/>
        <item sd="0" x="334"/>
        <item sd="0" x="335"/>
        <item sd="0" x="336"/>
        <item sd="0" x="337"/>
        <item sd="0" x="338"/>
        <item sd="0" x="339"/>
        <item sd="0" x="340"/>
        <item sd="0" x="341"/>
        <item sd="0" x="342"/>
        <item sd="0" x="343"/>
        <item sd="0" x="344"/>
        <item sd="0" x="345"/>
        <item sd="0" x="346"/>
        <item sd="0" x="347"/>
        <item sd="0" x="348"/>
        <item sd="0" x="349"/>
        <item sd="0" x="350"/>
        <item sd="0" x="351"/>
        <item sd="0" x="352"/>
        <item sd="0" x="353"/>
        <item sd="0" x="354"/>
        <item sd="0" x="355"/>
        <item sd="0" x="356"/>
        <item sd="0" x="357"/>
        <item sd="0" x="358"/>
        <item sd="0" x="359"/>
        <item sd="0" x="360"/>
        <item sd="0" x="361"/>
        <item sd="0" x="362"/>
        <item sd="0" x="363"/>
        <item sd="0" x="364"/>
        <item sd="0" x="365"/>
        <item sd="0" x="366"/>
        <item sd="0" x="367"/>
        <item t="default"/>
      </items>
    </pivotField>
    <pivotField axis="axisRow" showAll="0">
      <items count="15">
        <item sd="0" x="0"/>
        <item sd="0" x="1"/>
        <item sd="0" x="2"/>
        <item sd="0" x="3"/>
        <item sd="0" x="4"/>
        <item sd="0" x="5"/>
        <item sd="0" x="6"/>
        <item sd="0" x="7"/>
        <item sd="0" x="8"/>
        <item sd="0" x="9"/>
        <item sd="0" x="10"/>
        <item sd="0" x="11"/>
        <item sd="0" x="12"/>
        <item sd="0" x="13"/>
        <item t="default"/>
      </items>
    </pivotField>
  </pivotFields>
  <rowFields count="1">
    <field x="13"/>
  </rowFields>
  <rowItems count="3">
    <i>
      <x v="1"/>
    </i>
    <i>
      <x v="2"/>
    </i>
    <i t="grand">
      <x/>
    </i>
  </rowItems>
  <colFields count="1">
    <field x="-2"/>
  </colFields>
  <colItems count="5">
    <i>
      <x/>
    </i>
    <i i="1">
      <x v="1"/>
    </i>
    <i i="2">
      <x v="2"/>
    </i>
    <i i="3">
      <x v="3"/>
    </i>
    <i i="4">
      <x v="4"/>
    </i>
  </colItems>
  <dataFields count="5">
    <dataField name=" gew. Uren" fld="3" baseField="13" baseItem="1" numFmtId="171"/>
    <dataField name="  loon" fld="4" baseField="13" baseItem="1"/>
    <dataField name=" W.H.W" fld="5" baseField="13" baseItem="1"/>
    <dataField name=" vergoeding" fld="7" baseField="13" baseItem="1"/>
    <dataField name=" ontvangen" fld="9" baseField="13" baseItem="1"/>
  </dataField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71F4180-4E27-4C4F-82D0-6380B9677D0C}" name="Tabel1" displayName="Tabel1" ref="A1:L74" totalsRowShown="0" dataDxfId="3">
  <autoFilter ref="A1:L74" xr:uid="{471F4180-4E27-4C4F-82D0-6380B9677D0C}"/>
  <tableColumns count="12">
    <tableColumn id="1" xr3:uid="{2DFB6269-B669-415A-BCBD-5B06FED73FA8}" name="datum" dataDxfId="14"/>
    <tableColumn id="2" xr3:uid="{FEE14D02-A934-49F8-8E87-E928591D7010}" name="begin" dataDxfId="13"/>
    <tableColumn id="3" xr3:uid="{F5B39762-99AC-482B-BF57-E3631C6DDB94}" name="einde" dataDxfId="12"/>
    <tableColumn id="4" xr3:uid="{4D0E4C32-990D-481F-A844-378528949DF0}" name="gew. Uren" dataDxfId="11">
      <calculatedColumnFormula>IF(C2&lt;&gt;"",IF(AND(B2&lt;0.5,C2&gt;0.5),C2-B2-"0:30",C2-B2),"")</calculatedColumnFormula>
    </tableColumn>
    <tableColumn id="5" xr3:uid="{A97FC0BD-FBC1-4162-82E7-3C85830ADB83}" name="urenx10" dataDxfId="10">
      <calculatedColumnFormula>IF(C2&lt;&gt;"",D2*24*10,"")</calculatedColumnFormula>
    </tableColumn>
    <tableColumn id="6" xr3:uid="{51D50162-C742-446C-BD54-8D7B0C36BB94}" name="W.H.W" dataDxfId="9">
      <calculatedColumnFormula>IF(C2&lt;&gt;"",D2*24*1.25,"")</calculatedColumnFormula>
    </tableColumn>
    <tableColumn id="7" xr3:uid="{EEB83E28-93BB-420F-831C-FA9C1F2FD318}" name="te onv." dataDxfId="8">
      <calculatedColumnFormula>IF(C2&lt;&gt;"",E2+F2,"")</calculatedColumnFormula>
    </tableColumn>
    <tableColumn id="8" xr3:uid="{71D3B669-ED93-493E-BE74-F4722CB58DC0}" name="vergoeding" dataDxfId="7"/>
    <tableColumn id="9" xr3:uid="{D0D4F74F-30C2-4C64-8194-58A7E5EBE16E}" name="Opmerkinng" dataDxfId="6"/>
    <tableColumn id="10" xr3:uid="{7C769A04-BBE7-480C-816B-5F7959FED99A}" name="ontvangen" dataDxfId="5"/>
    <tableColumn id="11" xr3:uid="{574344E8-7A34-4786-9C7C-F9F8155128D4}" name="bedrag" dataDxfId="0">
      <calculatedColumnFormula>IF(OR(C2&lt;&gt;"",H2&lt;&gt;"",J2&lt;&gt;""),SUM(G2:H2)-J2,"")</calculatedColumnFormula>
    </tableColumn>
    <tableColumn id="12" xr3:uid="{7AD7FCCE-3261-4317-AB29-FA296ACD0601}" name="tot maand" dataDxfId="4">
      <calculatedColumnFormula>IF(A2&lt;&gt;"",IF(OR(A3="",MONTH(A2)&lt;&gt;MONTH(A3)),SUM($K$1:K2)-SUM($L$1:L1),""),"")</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2.bin"/><Relationship Id="rId1" Type="http://schemas.openxmlformats.org/officeDocument/2006/relationships/pivotTable" Target="../pivotTables/pivotTable1.xml"/><Relationship Id="rId5" Type="http://schemas.openxmlformats.org/officeDocument/2006/relationships/comments" Target="../comments8.xml"/><Relationship Id="rId4"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0"/>
  <sheetViews>
    <sheetView topLeftCell="A14" workbookViewId="0">
      <selection activeCell="I27" sqref="I27"/>
    </sheetView>
  </sheetViews>
  <sheetFormatPr defaultRowHeight="15" x14ac:dyDescent="0.25"/>
  <cols>
    <col min="1" max="1" width="11.5703125" customWidth="1"/>
    <col min="6" max="6" width="38.5703125" customWidth="1"/>
    <col min="7" max="7" width="11.85546875" customWidth="1"/>
    <col min="8" max="8" width="18.42578125" customWidth="1"/>
  </cols>
  <sheetData>
    <row r="1" spans="1:8" ht="28.5" x14ac:dyDescent="0.45">
      <c r="A1" s="14" t="s">
        <v>8</v>
      </c>
      <c r="B1" s="13" t="s">
        <v>7</v>
      </c>
      <c r="C1" s="12" t="s">
        <v>6</v>
      </c>
      <c r="D1" s="11" t="s">
        <v>5</v>
      </c>
      <c r="E1" s="10" t="s">
        <v>4</v>
      </c>
      <c r="F1" s="9">
        <f>SUM(B2+D2+E2)</f>
        <v>633.69000000000005</v>
      </c>
      <c r="G1" s="8" t="s">
        <v>3</v>
      </c>
      <c r="H1" s="7" t="s">
        <v>2</v>
      </c>
    </row>
    <row r="2" spans="1:8" ht="21" x14ac:dyDescent="0.35">
      <c r="A2" s="6" t="s">
        <v>1</v>
      </c>
      <c r="B2" s="5">
        <v>51</v>
      </c>
      <c r="D2">
        <f>SUM(D3:D61)</f>
        <v>400</v>
      </c>
      <c r="E2" s="4">
        <f>SUM(E3:E61)</f>
        <v>182.69000000000003</v>
      </c>
      <c r="F2" s="3" t="s">
        <v>0</v>
      </c>
      <c r="G2" s="2">
        <f>SUM(G3:G61)</f>
        <v>572</v>
      </c>
      <c r="H2" s="1">
        <f>SUM(F1-G2)</f>
        <v>61.690000000000055</v>
      </c>
    </row>
    <row r="3" spans="1:8" x14ac:dyDescent="0.25">
      <c r="A3" s="15">
        <v>44931</v>
      </c>
      <c r="F3" t="s">
        <v>10</v>
      </c>
    </row>
    <row r="4" spans="1:8" x14ac:dyDescent="0.25">
      <c r="A4" s="15">
        <v>44932</v>
      </c>
      <c r="B4">
        <v>9</v>
      </c>
      <c r="C4">
        <v>12</v>
      </c>
      <c r="D4">
        <v>30</v>
      </c>
      <c r="E4">
        <v>3.75</v>
      </c>
    </row>
    <row r="5" spans="1:8" x14ac:dyDescent="0.25">
      <c r="A5" s="15">
        <v>44935</v>
      </c>
      <c r="B5">
        <v>12.3</v>
      </c>
      <c r="C5">
        <v>13.3</v>
      </c>
      <c r="D5">
        <v>10</v>
      </c>
      <c r="E5">
        <v>1.25</v>
      </c>
      <c r="F5" t="s">
        <v>17</v>
      </c>
    </row>
    <row r="6" spans="1:8" x14ac:dyDescent="0.25">
      <c r="A6" s="15">
        <v>44936</v>
      </c>
      <c r="B6">
        <v>8</v>
      </c>
      <c r="C6">
        <v>8.3000000000000007</v>
      </c>
      <c r="D6">
        <v>5</v>
      </c>
      <c r="E6">
        <v>0.62</v>
      </c>
      <c r="F6" t="s">
        <v>21</v>
      </c>
    </row>
    <row r="7" spans="1:8" x14ac:dyDescent="0.25">
      <c r="B7">
        <v>16</v>
      </c>
      <c r="C7">
        <v>17.3</v>
      </c>
      <c r="D7">
        <v>15</v>
      </c>
      <c r="E7">
        <v>1.87</v>
      </c>
      <c r="F7" t="s">
        <v>22</v>
      </c>
    </row>
    <row r="8" spans="1:8" x14ac:dyDescent="0.25">
      <c r="A8" s="15">
        <v>44937</v>
      </c>
      <c r="F8" t="s">
        <v>24</v>
      </c>
    </row>
    <row r="9" spans="1:8" x14ac:dyDescent="0.25">
      <c r="A9" s="15">
        <v>44938</v>
      </c>
      <c r="B9">
        <v>13</v>
      </c>
      <c r="C9">
        <v>18</v>
      </c>
      <c r="D9">
        <v>50</v>
      </c>
      <c r="E9">
        <v>3.75</v>
      </c>
      <c r="F9" t="s">
        <v>28</v>
      </c>
    </row>
    <row r="10" spans="1:8" x14ac:dyDescent="0.25">
      <c r="E10">
        <v>26</v>
      </c>
      <c r="F10" t="s">
        <v>29</v>
      </c>
    </row>
    <row r="11" spans="1:8" x14ac:dyDescent="0.25">
      <c r="A11" s="15">
        <v>44938</v>
      </c>
      <c r="E11">
        <v>6</v>
      </c>
      <c r="F11" t="s">
        <v>30</v>
      </c>
    </row>
    <row r="12" spans="1:8" x14ac:dyDescent="0.25">
      <c r="A12" s="15">
        <v>44939</v>
      </c>
      <c r="E12">
        <v>5</v>
      </c>
      <c r="F12" t="s">
        <v>34</v>
      </c>
    </row>
    <row r="13" spans="1:8" ht="18.75" x14ac:dyDescent="0.3">
      <c r="F13" s="17" t="s">
        <v>35</v>
      </c>
      <c r="G13" s="17">
        <v>202</v>
      </c>
    </row>
    <row r="14" spans="1:8" x14ac:dyDescent="0.25">
      <c r="A14" s="15">
        <v>44942</v>
      </c>
      <c r="B14">
        <v>9</v>
      </c>
      <c r="C14">
        <v>12</v>
      </c>
      <c r="D14">
        <v>30</v>
      </c>
      <c r="E14">
        <v>3.75</v>
      </c>
      <c r="F14" t="s">
        <v>36</v>
      </c>
    </row>
    <row r="15" spans="1:8" x14ac:dyDescent="0.25">
      <c r="A15" s="15">
        <v>44942</v>
      </c>
      <c r="B15">
        <v>13.3</v>
      </c>
      <c r="C15">
        <v>14</v>
      </c>
      <c r="D15">
        <v>5</v>
      </c>
      <c r="E15">
        <v>0.65</v>
      </c>
      <c r="F15" t="s">
        <v>38</v>
      </c>
    </row>
    <row r="16" spans="1:8" x14ac:dyDescent="0.25">
      <c r="A16" s="15">
        <v>44942</v>
      </c>
      <c r="E16">
        <v>10</v>
      </c>
      <c r="F16" t="s">
        <v>43</v>
      </c>
    </row>
    <row r="17" spans="1:7" x14ac:dyDescent="0.25">
      <c r="A17" s="15">
        <v>44944</v>
      </c>
      <c r="B17">
        <v>10</v>
      </c>
      <c r="C17">
        <v>12</v>
      </c>
      <c r="D17">
        <v>20</v>
      </c>
      <c r="E17">
        <v>2.5</v>
      </c>
      <c r="F17" t="s">
        <v>41</v>
      </c>
    </row>
    <row r="18" spans="1:7" x14ac:dyDescent="0.25">
      <c r="A18" s="15">
        <v>44944</v>
      </c>
      <c r="B18">
        <v>13</v>
      </c>
      <c r="C18">
        <v>14.3</v>
      </c>
      <c r="D18">
        <v>15</v>
      </c>
      <c r="E18">
        <v>1.9</v>
      </c>
      <c r="F18" t="s">
        <v>42</v>
      </c>
    </row>
    <row r="19" spans="1:7" x14ac:dyDescent="0.25">
      <c r="A19" s="15">
        <v>44945</v>
      </c>
      <c r="B19">
        <v>8</v>
      </c>
      <c r="F19" t="s">
        <v>44</v>
      </c>
    </row>
    <row r="20" spans="1:7" x14ac:dyDescent="0.25">
      <c r="A20" s="15">
        <v>44945</v>
      </c>
      <c r="E20">
        <v>89</v>
      </c>
      <c r="F20" t="s">
        <v>49</v>
      </c>
    </row>
    <row r="21" spans="1:7" x14ac:dyDescent="0.25">
      <c r="A21" s="15">
        <v>44945</v>
      </c>
      <c r="B21">
        <v>9</v>
      </c>
      <c r="C21">
        <v>12.3</v>
      </c>
      <c r="D21">
        <v>35</v>
      </c>
      <c r="E21">
        <v>3.75</v>
      </c>
      <c r="F21" t="s">
        <v>45</v>
      </c>
    </row>
    <row r="22" spans="1:7" x14ac:dyDescent="0.25">
      <c r="A22" s="15">
        <v>44946</v>
      </c>
      <c r="B22">
        <v>7.3</v>
      </c>
      <c r="C22">
        <v>12.3</v>
      </c>
      <c r="D22">
        <v>50</v>
      </c>
      <c r="E22">
        <v>6.25</v>
      </c>
      <c r="F22" t="s">
        <v>47</v>
      </c>
    </row>
    <row r="23" spans="1:7" x14ac:dyDescent="0.25">
      <c r="A23" s="15">
        <v>44949</v>
      </c>
      <c r="F23" t="s">
        <v>54</v>
      </c>
    </row>
    <row r="24" spans="1:7" x14ac:dyDescent="0.25">
      <c r="A24" s="15">
        <v>44950</v>
      </c>
      <c r="B24">
        <v>11</v>
      </c>
      <c r="C24">
        <v>12</v>
      </c>
      <c r="D24">
        <v>10</v>
      </c>
      <c r="E24">
        <v>1.25</v>
      </c>
      <c r="F24" t="s">
        <v>55</v>
      </c>
    </row>
    <row r="25" spans="1:7" x14ac:dyDescent="0.25">
      <c r="B25">
        <v>13</v>
      </c>
      <c r="C25">
        <v>14</v>
      </c>
      <c r="D25">
        <v>10</v>
      </c>
      <c r="E25">
        <v>1.25</v>
      </c>
      <c r="F25" t="s">
        <v>56</v>
      </c>
    </row>
    <row r="26" spans="1:7" x14ac:dyDescent="0.25">
      <c r="A26" s="15">
        <v>44951</v>
      </c>
      <c r="D26">
        <v>20</v>
      </c>
      <c r="E26">
        <v>2.5</v>
      </c>
      <c r="F26" t="s">
        <v>61</v>
      </c>
    </row>
    <row r="27" spans="1:7" x14ac:dyDescent="0.25">
      <c r="A27" s="15">
        <v>44952</v>
      </c>
      <c r="D27">
        <v>10</v>
      </c>
      <c r="E27">
        <v>1.25</v>
      </c>
      <c r="F27" t="s">
        <v>60</v>
      </c>
    </row>
    <row r="28" spans="1:7" x14ac:dyDescent="0.25">
      <c r="A28" s="15">
        <v>44953</v>
      </c>
      <c r="B28">
        <v>8</v>
      </c>
      <c r="C28">
        <v>11</v>
      </c>
      <c r="D28">
        <v>30</v>
      </c>
      <c r="E28">
        <v>3.75</v>
      </c>
      <c r="F28" t="s">
        <v>63</v>
      </c>
    </row>
    <row r="29" spans="1:7" x14ac:dyDescent="0.25">
      <c r="A29" s="15">
        <v>44956</v>
      </c>
      <c r="B29">
        <v>10.3</v>
      </c>
      <c r="C29">
        <v>16</v>
      </c>
      <c r="D29">
        <v>55</v>
      </c>
      <c r="E29">
        <v>6.65</v>
      </c>
      <c r="F29" t="s">
        <v>71</v>
      </c>
    </row>
    <row r="30" spans="1:7" ht="15.75" x14ac:dyDescent="0.25">
      <c r="A30" s="15">
        <v>44957</v>
      </c>
      <c r="F30" s="18" t="s">
        <v>69</v>
      </c>
      <c r="G30" s="18">
        <v>370</v>
      </c>
    </row>
  </sheetData>
  <pageMargins left="0.7" right="0.7" top="0.75" bottom="0.75" header="0.3" footer="0.3"/>
  <pageSetup paperSize="9" orientation="landscape"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CE9535-10B7-4B9C-AD2C-5373837F1C6C}">
  <dimension ref="A1"/>
  <sheetViews>
    <sheetView workbookViewId="0"/>
  </sheetViews>
  <sheetFormatPr defaultRowHeight="15" x14ac:dyDescent="0.25"/>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54A32-54F0-4677-84CF-BD3026AAE6A3}">
  <dimension ref="A1:H42"/>
  <sheetViews>
    <sheetView topLeftCell="A14" workbookViewId="0">
      <selection activeCell="E40" sqref="E40:F40"/>
    </sheetView>
  </sheetViews>
  <sheetFormatPr defaultRowHeight="15" x14ac:dyDescent="0.25"/>
  <cols>
    <col min="1" max="1" width="11.5703125" customWidth="1"/>
    <col min="2" max="2" width="9.140625" customWidth="1"/>
    <col min="6" max="6" width="38.5703125" customWidth="1"/>
    <col min="7" max="7" width="13.85546875" customWidth="1"/>
    <col min="8" max="8" width="18.42578125" customWidth="1"/>
  </cols>
  <sheetData>
    <row r="1" spans="1:8" ht="28.5" x14ac:dyDescent="0.45">
      <c r="A1" s="14" t="s">
        <v>9</v>
      </c>
      <c r="B1" s="13" t="s">
        <v>7</v>
      </c>
      <c r="C1" s="12" t="s">
        <v>6</v>
      </c>
      <c r="D1" s="11" t="s">
        <v>5</v>
      </c>
      <c r="E1" s="10" t="s">
        <v>4</v>
      </c>
      <c r="F1" s="9">
        <f>SUM(B2+D2+E2)</f>
        <v>2496.46</v>
      </c>
      <c r="G1" s="8" t="s">
        <v>3</v>
      </c>
      <c r="H1" s="7" t="s">
        <v>2</v>
      </c>
    </row>
    <row r="2" spans="1:8" ht="21" x14ac:dyDescent="0.35">
      <c r="A2" s="6" t="s">
        <v>1</v>
      </c>
      <c r="B2" s="5">
        <v>982</v>
      </c>
      <c r="D2">
        <f>SUM(D3:D83)</f>
        <v>740</v>
      </c>
      <c r="E2" s="4">
        <f>SUM(E3:E63)</f>
        <v>774.46</v>
      </c>
      <c r="F2" s="3" t="s">
        <v>0</v>
      </c>
      <c r="G2" s="2">
        <f>SUM(G3:G46)</f>
        <v>2485</v>
      </c>
      <c r="H2" s="1">
        <f>SUM(F1-G2)</f>
        <v>11.460000000000036</v>
      </c>
    </row>
    <row r="3" spans="1:8" ht="15.75" x14ac:dyDescent="0.25">
      <c r="A3" s="15">
        <v>44930</v>
      </c>
      <c r="F3" s="18" t="s">
        <v>16</v>
      </c>
      <c r="G3" s="18">
        <v>945</v>
      </c>
    </row>
    <row r="4" spans="1:8" x14ac:dyDescent="0.25">
      <c r="A4" s="15">
        <v>44931</v>
      </c>
      <c r="B4">
        <v>9</v>
      </c>
      <c r="C4">
        <v>16.3</v>
      </c>
      <c r="D4">
        <v>75</v>
      </c>
      <c r="E4">
        <v>9.6</v>
      </c>
      <c r="F4" t="s">
        <v>11</v>
      </c>
    </row>
    <row r="5" spans="1:8" x14ac:dyDescent="0.25">
      <c r="E5">
        <v>36</v>
      </c>
      <c r="F5" t="s">
        <v>12</v>
      </c>
    </row>
    <row r="6" spans="1:8" x14ac:dyDescent="0.25">
      <c r="E6">
        <v>75</v>
      </c>
      <c r="F6" t="s">
        <v>13</v>
      </c>
    </row>
    <row r="7" spans="1:8" x14ac:dyDescent="0.25">
      <c r="A7" s="15">
        <v>44932</v>
      </c>
      <c r="B7">
        <v>13</v>
      </c>
      <c r="C7">
        <v>17.3</v>
      </c>
      <c r="D7">
        <v>45</v>
      </c>
      <c r="E7">
        <v>5.25</v>
      </c>
      <c r="F7" t="s">
        <v>14</v>
      </c>
    </row>
    <row r="8" spans="1:8" x14ac:dyDescent="0.25">
      <c r="E8">
        <v>9</v>
      </c>
      <c r="F8" t="s">
        <v>15</v>
      </c>
    </row>
    <row r="9" spans="1:8" x14ac:dyDescent="0.25">
      <c r="A9" s="15">
        <v>44935</v>
      </c>
      <c r="B9">
        <v>9</v>
      </c>
      <c r="C9">
        <v>12</v>
      </c>
      <c r="D9">
        <v>30</v>
      </c>
      <c r="E9">
        <v>3.75</v>
      </c>
      <c r="F9" t="s">
        <v>18</v>
      </c>
    </row>
    <row r="10" spans="1:8" x14ac:dyDescent="0.25">
      <c r="A10" s="15">
        <v>44935</v>
      </c>
      <c r="B10">
        <v>13.3</v>
      </c>
      <c r="C10">
        <v>18.3</v>
      </c>
      <c r="D10">
        <v>50</v>
      </c>
      <c r="E10">
        <v>6.25</v>
      </c>
      <c r="F10" t="s">
        <v>19</v>
      </c>
    </row>
    <row r="11" spans="1:8" x14ac:dyDescent="0.25">
      <c r="E11">
        <v>46</v>
      </c>
      <c r="F11" t="s">
        <v>20</v>
      </c>
    </row>
    <row r="12" spans="1:8" x14ac:dyDescent="0.25">
      <c r="A12" s="15">
        <v>44936</v>
      </c>
      <c r="B12">
        <v>9</v>
      </c>
      <c r="C12">
        <v>16</v>
      </c>
      <c r="D12">
        <v>65</v>
      </c>
      <c r="E12">
        <v>7.9</v>
      </c>
    </row>
    <row r="13" spans="1:8" x14ac:dyDescent="0.25">
      <c r="E13">
        <v>5.25</v>
      </c>
      <c r="F13" t="s">
        <v>23</v>
      </c>
    </row>
    <row r="14" spans="1:8" x14ac:dyDescent="0.25">
      <c r="A14" s="15">
        <v>11</v>
      </c>
      <c r="B14">
        <v>9</v>
      </c>
      <c r="C14">
        <v>18</v>
      </c>
      <c r="D14">
        <v>60</v>
      </c>
      <c r="E14">
        <v>8.75</v>
      </c>
      <c r="F14" t="s">
        <v>26</v>
      </c>
    </row>
    <row r="15" spans="1:8" x14ac:dyDescent="0.25">
      <c r="E15">
        <v>6</v>
      </c>
      <c r="F15" t="s">
        <v>25</v>
      </c>
    </row>
    <row r="16" spans="1:8" x14ac:dyDescent="0.25">
      <c r="A16" s="15">
        <v>44937</v>
      </c>
      <c r="E16">
        <v>15</v>
      </c>
      <c r="F16" t="s">
        <v>27</v>
      </c>
    </row>
    <row r="17" spans="1:7" x14ac:dyDescent="0.25">
      <c r="A17" s="15">
        <v>44938</v>
      </c>
      <c r="B17">
        <v>9</v>
      </c>
      <c r="C17">
        <v>12</v>
      </c>
      <c r="D17">
        <v>30</v>
      </c>
      <c r="E17">
        <v>3.75</v>
      </c>
    </row>
    <row r="18" spans="1:7" x14ac:dyDescent="0.25">
      <c r="A18" s="15">
        <v>44939</v>
      </c>
      <c r="D18">
        <v>20</v>
      </c>
      <c r="E18">
        <v>2.5</v>
      </c>
    </row>
    <row r="19" spans="1:7" x14ac:dyDescent="0.25">
      <c r="A19" s="15">
        <v>44939</v>
      </c>
      <c r="E19">
        <v>334</v>
      </c>
      <c r="F19" t="s">
        <v>31</v>
      </c>
    </row>
    <row r="20" spans="1:7" x14ac:dyDescent="0.25">
      <c r="E20">
        <v>11.46</v>
      </c>
      <c r="F20" t="s">
        <v>32</v>
      </c>
    </row>
    <row r="21" spans="1:7" ht="21" x14ac:dyDescent="0.35">
      <c r="F21" s="16" t="s">
        <v>33</v>
      </c>
      <c r="G21" s="16">
        <v>1000</v>
      </c>
    </row>
    <row r="22" spans="1:7" x14ac:dyDescent="0.25">
      <c r="A22" s="15">
        <v>44942</v>
      </c>
      <c r="B22">
        <v>12.3</v>
      </c>
      <c r="C22">
        <v>13.3</v>
      </c>
      <c r="D22">
        <v>10</v>
      </c>
      <c r="E22">
        <v>1.25</v>
      </c>
      <c r="F22" t="s">
        <v>37</v>
      </c>
    </row>
    <row r="23" spans="1:7" x14ac:dyDescent="0.25">
      <c r="A23" s="15">
        <v>44943</v>
      </c>
      <c r="B23">
        <v>11</v>
      </c>
      <c r="C23">
        <v>12.3</v>
      </c>
      <c r="D23">
        <v>15</v>
      </c>
      <c r="E23">
        <v>2.5</v>
      </c>
    </row>
    <row r="24" spans="1:7" x14ac:dyDescent="0.25">
      <c r="A24" s="15">
        <v>44943</v>
      </c>
      <c r="B24">
        <v>13.3</v>
      </c>
      <c r="C24">
        <v>18</v>
      </c>
      <c r="D24">
        <v>45</v>
      </c>
      <c r="E24">
        <v>5</v>
      </c>
    </row>
    <row r="25" spans="1:7" x14ac:dyDescent="0.25">
      <c r="A25" s="15">
        <v>44943</v>
      </c>
      <c r="E25">
        <v>14</v>
      </c>
      <c r="F25" t="s">
        <v>40</v>
      </c>
    </row>
    <row r="26" spans="1:7" x14ac:dyDescent="0.25">
      <c r="A26" s="15">
        <v>44944</v>
      </c>
      <c r="B26">
        <v>10</v>
      </c>
      <c r="C26">
        <v>11</v>
      </c>
      <c r="D26">
        <v>10</v>
      </c>
      <c r="E26">
        <v>1.25</v>
      </c>
      <c r="F26" t="s">
        <v>39</v>
      </c>
    </row>
    <row r="27" spans="1:7" x14ac:dyDescent="0.25">
      <c r="A27" s="15">
        <v>44945</v>
      </c>
    </row>
    <row r="28" spans="1:7" x14ac:dyDescent="0.25">
      <c r="A28" s="15">
        <v>44946</v>
      </c>
      <c r="B28">
        <v>13</v>
      </c>
      <c r="C28">
        <v>15.3</v>
      </c>
      <c r="D28">
        <v>25</v>
      </c>
      <c r="E28">
        <v>2.5</v>
      </c>
      <c r="F28" t="s">
        <v>46</v>
      </c>
    </row>
    <row r="29" spans="1:7" x14ac:dyDescent="0.25">
      <c r="B29">
        <v>16</v>
      </c>
      <c r="C29">
        <v>20</v>
      </c>
      <c r="D29">
        <v>40</v>
      </c>
      <c r="E29">
        <v>5</v>
      </c>
      <c r="F29" t="s">
        <v>48</v>
      </c>
    </row>
    <row r="30" spans="1:7" x14ac:dyDescent="0.25">
      <c r="A30" s="15">
        <v>44949</v>
      </c>
      <c r="F30" t="s">
        <v>50</v>
      </c>
    </row>
    <row r="31" spans="1:7" x14ac:dyDescent="0.25">
      <c r="A31" s="15">
        <v>44950</v>
      </c>
      <c r="B31">
        <v>13</v>
      </c>
      <c r="C31">
        <v>18</v>
      </c>
      <c r="D31">
        <v>50</v>
      </c>
      <c r="E31">
        <v>6.25</v>
      </c>
      <c r="F31" t="s">
        <v>51</v>
      </c>
    </row>
    <row r="32" spans="1:7" x14ac:dyDescent="0.25">
      <c r="E32">
        <v>15</v>
      </c>
      <c r="F32" t="s">
        <v>52</v>
      </c>
    </row>
    <row r="33" spans="1:7" x14ac:dyDescent="0.25">
      <c r="E33">
        <v>10</v>
      </c>
      <c r="F33" t="s">
        <v>53</v>
      </c>
    </row>
    <row r="34" spans="1:7" x14ac:dyDescent="0.25">
      <c r="A34" s="15">
        <v>44951</v>
      </c>
      <c r="D34">
        <v>60</v>
      </c>
      <c r="E34">
        <v>7.5</v>
      </c>
    </row>
    <row r="35" spans="1:7" x14ac:dyDescent="0.25">
      <c r="A35" s="15">
        <v>44951</v>
      </c>
      <c r="E35">
        <v>13</v>
      </c>
      <c r="F35" t="s">
        <v>59</v>
      </c>
    </row>
    <row r="36" spans="1:7" x14ac:dyDescent="0.25">
      <c r="A36" s="15">
        <v>44952</v>
      </c>
      <c r="B36" t="s">
        <v>57</v>
      </c>
      <c r="C36" t="s">
        <v>58</v>
      </c>
      <c r="D36">
        <v>50</v>
      </c>
      <c r="E36">
        <v>6.25</v>
      </c>
    </row>
    <row r="37" spans="1:7" x14ac:dyDescent="0.25">
      <c r="A37" s="15">
        <v>44952</v>
      </c>
      <c r="E37">
        <v>20</v>
      </c>
      <c r="F37" t="s">
        <v>62</v>
      </c>
    </row>
    <row r="38" spans="1:7" x14ac:dyDescent="0.25">
      <c r="A38" s="15">
        <v>44953</v>
      </c>
      <c r="B38">
        <v>11</v>
      </c>
      <c r="C38">
        <v>17</v>
      </c>
      <c r="D38">
        <v>50</v>
      </c>
      <c r="E38">
        <v>6.25</v>
      </c>
      <c r="F38" t="s">
        <v>64</v>
      </c>
    </row>
    <row r="39" spans="1:7" x14ac:dyDescent="0.25">
      <c r="A39" s="15">
        <v>44956</v>
      </c>
      <c r="B39">
        <v>8</v>
      </c>
      <c r="C39">
        <v>9</v>
      </c>
      <c r="D39">
        <v>10</v>
      </c>
      <c r="E39">
        <v>1.25</v>
      </c>
      <c r="F39" t="s">
        <v>70</v>
      </c>
    </row>
    <row r="40" spans="1:7" x14ac:dyDescent="0.25">
      <c r="A40" s="15">
        <v>44956</v>
      </c>
      <c r="E40">
        <v>72</v>
      </c>
      <c r="F40" t="s">
        <v>66</v>
      </c>
    </row>
    <row r="41" spans="1:7" ht="18.75" x14ac:dyDescent="0.3">
      <c r="A41" s="15">
        <v>44956</v>
      </c>
      <c r="F41" s="17" t="s">
        <v>65</v>
      </c>
      <c r="G41" s="17">
        <v>540</v>
      </c>
    </row>
    <row r="42" spans="1:7" x14ac:dyDescent="0.25">
      <c r="A42" s="15">
        <v>44957</v>
      </c>
    </row>
  </sheetData>
  <pageMargins left="0.25" right="0.25" top="0.75" bottom="0.75" header="0.3" footer="0.3"/>
  <pageSetup paperSize="13" orientation="landscape"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0FC550-FD06-4087-B293-7A42F6E31CA4}">
  <dimension ref="A1:H38"/>
  <sheetViews>
    <sheetView workbookViewId="0">
      <selection activeCell="E36" sqref="E36"/>
    </sheetView>
  </sheetViews>
  <sheetFormatPr defaultRowHeight="15" x14ac:dyDescent="0.25"/>
  <cols>
    <col min="1" max="1" width="11.5703125" customWidth="1"/>
    <col min="6" max="6" width="38.5703125" customWidth="1"/>
    <col min="7" max="7" width="11.85546875" customWidth="1"/>
    <col min="8" max="8" width="18.42578125" customWidth="1"/>
  </cols>
  <sheetData>
    <row r="1" spans="1:8" ht="28.5" x14ac:dyDescent="0.45">
      <c r="A1" s="14" t="s">
        <v>8</v>
      </c>
      <c r="B1" s="13" t="s">
        <v>7</v>
      </c>
      <c r="C1" s="12" t="s">
        <v>6</v>
      </c>
      <c r="D1" s="11" t="s">
        <v>5</v>
      </c>
      <c r="E1" s="10" t="s">
        <v>4</v>
      </c>
      <c r="F1" s="9">
        <f>SUM(B2+D2+E2)</f>
        <v>782.2</v>
      </c>
      <c r="G1" s="8" t="s">
        <v>3</v>
      </c>
      <c r="H1" s="7" t="s">
        <v>2</v>
      </c>
    </row>
    <row r="2" spans="1:8" ht="21" x14ac:dyDescent="0.35">
      <c r="A2" s="6" t="s">
        <v>1</v>
      </c>
      <c r="B2" s="5">
        <v>0</v>
      </c>
      <c r="D2">
        <f>SUM(D3:D63)</f>
        <v>570</v>
      </c>
      <c r="E2" s="4">
        <f>SUM(E3:E63)</f>
        <v>212.2</v>
      </c>
      <c r="F2" s="3" t="s">
        <v>0</v>
      </c>
      <c r="G2" s="2">
        <f>SUM(G3:G63)</f>
        <v>461</v>
      </c>
      <c r="H2" s="1">
        <f>SUM(F1-G2)</f>
        <v>321.20000000000005</v>
      </c>
    </row>
    <row r="3" spans="1:8" x14ac:dyDescent="0.25">
      <c r="A3" s="15">
        <v>44958</v>
      </c>
      <c r="B3">
        <v>11</v>
      </c>
      <c r="C3">
        <v>15</v>
      </c>
      <c r="D3">
        <v>40</v>
      </c>
      <c r="E3">
        <v>5</v>
      </c>
      <c r="F3" t="s">
        <v>67</v>
      </c>
    </row>
    <row r="4" spans="1:8" x14ac:dyDescent="0.25">
      <c r="A4" s="15">
        <v>44958</v>
      </c>
      <c r="E4">
        <v>35</v>
      </c>
      <c r="F4" t="s">
        <v>68</v>
      </c>
    </row>
    <row r="5" spans="1:8" s="21" customFormat="1" ht="18.75" x14ac:dyDescent="0.3">
      <c r="A5" s="20">
        <v>44959</v>
      </c>
      <c r="F5" s="22" t="s">
        <v>105</v>
      </c>
      <c r="G5" s="22">
        <v>11</v>
      </c>
    </row>
    <row r="6" spans="1:8" x14ac:dyDescent="0.25">
      <c r="A6" s="15">
        <v>44963</v>
      </c>
      <c r="B6">
        <v>9</v>
      </c>
      <c r="C6">
        <v>12</v>
      </c>
      <c r="D6">
        <v>30</v>
      </c>
      <c r="E6">
        <v>3.75</v>
      </c>
    </row>
    <row r="7" spans="1:8" x14ac:dyDescent="0.25">
      <c r="A7" s="15">
        <v>44963</v>
      </c>
      <c r="B7">
        <v>13</v>
      </c>
      <c r="C7">
        <v>18.3</v>
      </c>
      <c r="D7">
        <v>55</v>
      </c>
      <c r="E7">
        <v>6.25</v>
      </c>
      <c r="F7" t="s">
        <v>19</v>
      </c>
    </row>
    <row r="8" spans="1:8" x14ac:dyDescent="0.25">
      <c r="A8" s="15">
        <v>44963</v>
      </c>
      <c r="E8">
        <v>10</v>
      </c>
      <c r="F8" t="s">
        <v>74</v>
      </c>
    </row>
    <row r="9" spans="1:8" x14ac:dyDescent="0.25">
      <c r="A9" s="15">
        <v>44964</v>
      </c>
      <c r="B9">
        <v>9</v>
      </c>
      <c r="C9">
        <v>15</v>
      </c>
      <c r="D9">
        <v>50</v>
      </c>
      <c r="E9">
        <v>6.25</v>
      </c>
    </row>
    <row r="10" spans="1:8" x14ac:dyDescent="0.25">
      <c r="A10" s="15">
        <v>44964</v>
      </c>
      <c r="B10">
        <v>16.3</v>
      </c>
      <c r="C10">
        <v>18</v>
      </c>
      <c r="D10">
        <v>25</v>
      </c>
      <c r="E10">
        <v>2.5</v>
      </c>
      <c r="F10" t="s">
        <v>81</v>
      </c>
    </row>
    <row r="11" spans="1:8" x14ac:dyDescent="0.25">
      <c r="A11" s="15">
        <v>44965</v>
      </c>
      <c r="B11">
        <v>11</v>
      </c>
      <c r="C11">
        <v>12.3</v>
      </c>
      <c r="D11">
        <v>15</v>
      </c>
      <c r="E11">
        <v>1.9</v>
      </c>
      <c r="F11" t="s">
        <v>78</v>
      </c>
    </row>
    <row r="12" spans="1:8" x14ac:dyDescent="0.25">
      <c r="E12">
        <v>20</v>
      </c>
      <c r="F12" t="s">
        <v>77</v>
      </c>
    </row>
    <row r="13" spans="1:8" x14ac:dyDescent="0.25">
      <c r="A13" s="15">
        <v>44966</v>
      </c>
    </row>
    <row r="14" spans="1:8" x14ac:dyDescent="0.25">
      <c r="A14" s="15">
        <v>44967</v>
      </c>
      <c r="B14" t="s">
        <v>83</v>
      </c>
      <c r="C14">
        <v>17</v>
      </c>
      <c r="D14">
        <v>45</v>
      </c>
      <c r="E14">
        <v>5.6</v>
      </c>
      <c r="F14" t="s">
        <v>84</v>
      </c>
    </row>
    <row r="15" spans="1:8" x14ac:dyDescent="0.25">
      <c r="A15" s="15">
        <v>44967</v>
      </c>
      <c r="E15">
        <v>15</v>
      </c>
      <c r="F15" t="s">
        <v>87</v>
      </c>
    </row>
    <row r="16" spans="1:8" x14ac:dyDescent="0.25">
      <c r="A16" s="15">
        <v>44970</v>
      </c>
      <c r="B16">
        <v>6.3</v>
      </c>
      <c r="C16">
        <v>16</v>
      </c>
      <c r="D16">
        <v>95</v>
      </c>
      <c r="E16">
        <v>12</v>
      </c>
      <c r="F16" t="s">
        <v>82</v>
      </c>
    </row>
    <row r="17" spans="1:7" x14ac:dyDescent="0.25">
      <c r="A17" s="15">
        <v>44970</v>
      </c>
      <c r="E17">
        <v>15.1</v>
      </c>
      <c r="F17" t="s">
        <v>85</v>
      </c>
    </row>
    <row r="18" spans="1:7" x14ac:dyDescent="0.25">
      <c r="A18" s="15">
        <v>44970</v>
      </c>
      <c r="E18">
        <v>15</v>
      </c>
      <c r="F18" t="s">
        <v>86</v>
      </c>
    </row>
    <row r="19" spans="1:7" x14ac:dyDescent="0.25">
      <c r="A19" s="15">
        <v>44971</v>
      </c>
      <c r="B19">
        <v>13</v>
      </c>
      <c r="C19">
        <v>16</v>
      </c>
      <c r="D19">
        <v>30</v>
      </c>
      <c r="E19">
        <v>3.75</v>
      </c>
    </row>
    <row r="20" spans="1:7" x14ac:dyDescent="0.25">
      <c r="A20" s="15">
        <v>44971</v>
      </c>
      <c r="F20" t="s">
        <v>97</v>
      </c>
    </row>
    <row r="21" spans="1:7" x14ac:dyDescent="0.25">
      <c r="A21" s="15">
        <v>44972</v>
      </c>
      <c r="B21">
        <v>11</v>
      </c>
      <c r="C21">
        <v>14</v>
      </c>
      <c r="D21">
        <v>25</v>
      </c>
      <c r="E21">
        <v>2.95</v>
      </c>
      <c r="F21" t="s">
        <v>94</v>
      </c>
    </row>
    <row r="22" spans="1:7" x14ac:dyDescent="0.25">
      <c r="A22" s="15">
        <v>44972</v>
      </c>
      <c r="E22">
        <v>14.3</v>
      </c>
      <c r="F22" t="s">
        <v>95</v>
      </c>
    </row>
    <row r="23" spans="1:7" x14ac:dyDescent="0.25">
      <c r="A23" s="15">
        <v>44972</v>
      </c>
      <c r="B23">
        <v>16.3</v>
      </c>
      <c r="C23">
        <v>17.3</v>
      </c>
      <c r="D23">
        <v>10</v>
      </c>
      <c r="E23">
        <v>1.25</v>
      </c>
      <c r="F23" t="s">
        <v>96</v>
      </c>
    </row>
    <row r="24" spans="1:7" x14ac:dyDescent="0.25">
      <c r="A24" s="15">
        <v>44973</v>
      </c>
      <c r="B24">
        <v>9</v>
      </c>
      <c r="C24">
        <v>11</v>
      </c>
      <c r="D24">
        <v>20</v>
      </c>
      <c r="E24">
        <v>2.5</v>
      </c>
      <c r="F24" t="s">
        <v>101</v>
      </c>
    </row>
    <row r="25" spans="1:7" x14ac:dyDescent="0.25">
      <c r="A25" s="15">
        <v>44973</v>
      </c>
      <c r="B25">
        <v>12</v>
      </c>
      <c r="C25">
        <v>13</v>
      </c>
      <c r="F25" t="s">
        <v>104</v>
      </c>
    </row>
    <row r="26" spans="1:7" x14ac:dyDescent="0.25">
      <c r="A26" s="15">
        <v>44973</v>
      </c>
      <c r="B26">
        <v>13</v>
      </c>
      <c r="C26">
        <v>17</v>
      </c>
      <c r="D26">
        <v>40</v>
      </c>
      <c r="E26">
        <v>5</v>
      </c>
      <c r="F26" t="s">
        <v>102</v>
      </c>
    </row>
    <row r="27" spans="1:7" x14ac:dyDescent="0.25">
      <c r="A27" s="15"/>
      <c r="D27">
        <v>20</v>
      </c>
      <c r="F27" t="s">
        <v>122</v>
      </c>
    </row>
    <row r="28" spans="1:7" x14ac:dyDescent="0.25">
      <c r="E28">
        <v>21</v>
      </c>
      <c r="F28" t="s">
        <v>103</v>
      </c>
    </row>
    <row r="29" spans="1:7" x14ac:dyDescent="0.25">
      <c r="A29" s="15">
        <v>44974</v>
      </c>
      <c r="B29">
        <v>12</v>
      </c>
      <c r="C29">
        <v>14.3</v>
      </c>
      <c r="D29">
        <v>35</v>
      </c>
      <c r="E29">
        <v>3.75</v>
      </c>
      <c r="F29" t="s">
        <v>106</v>
      </c>
    </row>
    <row r="30" spans="1:7" x14ac:dyDescent="0.25">
      <c r="A30" s="15">
        <v>44974</v>
      </c>
      <c r="F30" t="s">
        <v>107</v>
      </c>
    </row>
    <row r="31" spans="1:7" x14ac:dyDescent="0.25">
      <c r="A31" s="15">
        <v>44977</v>
      </c>
      <c r="F31" t="s">
        <v>111</v>
      </c>
    </row>
    <row r="32" spans="1:7" s="21" customFormat="1" ht="18.75" x14ac:dyDescent="0.3">
      <c r="A32" s="20">
        <v>44977</v>
      </c>
      <c r="F32" s="22" t="s">
        <v>65</v>
      </c>
      <c r="G32" s="22">
        <v>450</v>
      </c>
    </row>
    <row r="33" spans="1:6" x14ac:dyDescent="0.25">
      <c r="A33" s="15">
        <v>44981</v>
      </c>
      <c r="D33">
        <v>5</v>
      </c>
      <c r="E33">
        <v>0.6</v>
      </c>
    </row>
    <row r="34" spans="1:6" x14ac:dyDescent="0.25">
      <c r="A34" s="15">
        <v>44983</v>
      </c>
      <c r="F34" t="s">
        <v>111</v>
      </c>
    </row>
    <row r="35" spans="1:6" x14ac:dyDescent="0.25">
      <c r="A35" s="15">
        <v>44984</v>
      </c>
      <c r="F35" t="s">
        <v>120</v>
      </c>
    </row>
    <row r="36" spans="1:6" x14ac:dyDescent="0.25">
      <c r="A36" s="15">
        <v>44985</v>
      </c>
      <c r="B36">
        <v>11</v>
      </c>
      <c r="C36">
        <v>12</v>
      </c>
      <c r="D36">
        <v>10</v>
      </c>
      <c r="E36">
        <v>1.25</v>
      </c>
      <c r="F36" t="s">
        <v>116</v>
      </c>
    </row>
    <row r="37" spans="1:6" x14ac:dyDescent="0.25">
      <c r="B37">
        <v>13</v>
      </c>
      <c r="C37">
        <v>14</v>
      </c>
      <c r="D37">
        <v>10</v>
      </c>
      <c r="E37">
        <v>1.25</v>
      </c>
      <c r="F37" t="s">
        <v>117</v>
      </c>
    </row>
    <row r="38" spans="1:6" x14ac:dyDescent="0.25">
      <c r="B38">
        <v>15.3</v>
      </c>
      <c r="C38">
        <v>16.3</v>
      </c>
      <c r="D38">
        <v>10</v>
      </c>
      <c r="E38">
        <v>1.25</v>
      </c>
      <c r="F38" t="s">
        <v>119</v>
      </c>
    </row>
  </sheetData>
  <pageMargins left="0.7" right="0.7" top="0.75" bottom="0.75" header="0.3" footer="0.3"/>
  <pageSetup paperSize="9" orientation="landscape" r:id="rId1"/>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03FD37-3BD4-4005-A445-1C5F0F739570}">
  <dimension ref="A1:H35"/>
  <sheetViews>
    <sheetView topLeftCell="A5" workbookViewId="0">
      <selection activeCell="A17" sqref="A17:F22"/>
    </sheetView>
  </sheetViews>
  <sheetFormatPr defaultRowHeight="15" x14ac:dyDescent="0.25"/>
  <cols>
    <col min="1" max="1" width="11.5703125" customWidth="1"/>
    <col min="6" max="6" width="38.5703125" customWidth="1"/>
    <col min="7" max="7" width="11.85546875" customWidth="1"/>
    <col min="8" max="8" width="18.42578125" customWidth="1"/>
  </cols>
  <sheetData>
    <row r="1" spans="1:8" ht="28.5" x14ac:dyDescent="0.45">
      <c r="A1" s="14" t="s">
        <v>141</v>
      </c>
      <c r="B1" s="13" t="s">
        <v>7</v>
      </c>
      <c r="C1" s="12" t="s">
        <v>6</v>
      </c>
      <c r="D1" s="11" t="s">
        <v>5</v>
      </c>
      <c r="E1" s="10" t="s">
        <v>4</v>
      </c>
      <c r="F1" s="9">
        <f>SUM(B2+D2+E2)</f>
        <v>1060.4000000000001</v>
      </c>
      <c r="G1" s="8" t="s">
        <v>3</v>
      </c>
      <c r="H1" s="7" t="s">
        <v>2</v>
      </c>
    </row>
    <row r="2" spans="1:8" ht="21" x14ac:dyDescent="0.35">
      <c r="A2" s="6" t="s">
        <v>1</v>
      </c>
      <c r="B2" s="5">
        <v>321</v>
      </c>
      <c r="D2">
        <f>SUM(D3:D63)</f>
        <v>370</v>
      </c>
      <c r="E2" s="4">
        <f>SUM(E3:E63)</f>
        <v>369.40000000000003</v>
      </c>
      <c r="F2" s="3" t="s">
        <v>0</v>
      </c>
      <c r="G2" s="2">
        <f>SUM(G3:G63)</f>
        <v>703</v>
      </c>
      <c r="H2" s="1">
        <f>SUM(F1-G2)</f>
        <v>357.40000000000009</v>
      </c>
    </row>
    <row r="3" spans="1:8" x14ac:dyDescent="0.25">
      <c r="A3" s="15">
        <v>44986</v>
      </c>
      <c r="F3" t="s">
        <v>120</v>
      </c>
    </row>
    <row r="4" spans="1:8" x14ac:dyDescent="0.25">
      <c r="A4" s="15">
        <v>44987</v>
      </c>
      <c r="F4" t="s">
        <v>120</v>
      </c>
    </row>
    <row r="6" spans="1:8" x14ac:dyDescent="0.25">
      <c r="A6" s="15">
        <v>44988</v>
      </c>
      <c r="F6" t="s">
        <v>123</v>
      </c>
    </row>
    <row r="7" spans="1:8" x14ac:dyDescent="0.25">
      <c r="A7" s="15">
        <v>44991</v>
      </c>
      <c r="B7">
        <v>10</v>
      </c>
      <c r="C7">
        <v>15</v>
      </c>
      <c r="D7">
        <v>45</v>
      </c>
      <c r="E7">
        <v>6.25</v>
      </c>
      <c r="F7" t="s">
        <v>125</v>
      </c>
    </row>
    <row r="8" spans="1:8" ht="18.75" x14ac:dyDescent="0.3">
      <c r="A8" s="15">
        <v>44991</v>
      </c>
      <c r="F8" s="17" t="s">
        <v>65</v>
      </c>
      <c r="G8" s="17">
        <v>301</v>
      </c>
    </row>
    <row r="9" spans="1:8" x14ac:dyDescent="0.25">
      <c r="A9" s="15">
        <v>44992</v>
      </c>
      <c r="E9">
        <v>260</v>
      </c>
      <c r="F9" t="s">
        <v>128</v>
      </c>
    </row>
    <row r="10" spans="1:8" x14ac:dyDescent="0.25">
      <c r="A10" s="15">
        <v>44993</v>
      </c>
      <c r="F10" t="s">
        <v>128</v>
      </c>
    </row>
    <row r="11" spans="1:8" x14ac:dyDescent="0.25">
      <c r="A11" s="15">
        <v>44994</v>
      </c>
      <c r="F11" t="s">
        <v>111</v>
      </c>
    </row>
    <row r="12" spans="1:8" x14ac:dyDescent="0.25">
      <c r="A12" s="15">
        <v>44998</v>
      </c>
      <c r="B12">
        <v>19</v>
      </c>
      <c r="C12">
        <v>22</v>
      </c>
      <c r="E12">
        <v>3.75</v>
      </c>
      <c r="F12" t="s">
        <v>132</v>
      </c>
    </row>
    <row r="13" spans="1:8" x14ac:dyDescent="0.25">
      <c r="A13" s="15">
        <v>44999</v>
      </c>
      <c r="B13">
        <v>7.3</v>
      </c>
      <c r="C13">
        <v>11.3</v>
      </c>
      <c r="D13">
        <v>40</v>
      </c>
      <c r="E13">
        <v>5</v>
      </c>
      <c r="F13" t="s">
        <v>134</v>
      </c>
    </row>
    <row r="14" spans="1:8" x14ac:dyDescent="0.25">
      <c r="A14" s="15">
        <v>45000</v>
      </c>
      <c r="B14">
        <v>13.45</v>
      </c>
      <c r="C14">
        <v>14.15</v>
      </c>
      <c r="D14">
        <v>5</v>
      </c>
      <c r="E14">
        <v>0.65</v>
      </c>
      <c r="F14" t="s">
        <v>139</v>
      </c>
    </row>
    <row r="15" spans="1:8" x14ac:dyDescent="0.25">
      <c r="A15" s="15">
        <v>45000</v>
      </c>
      <c r="B15">
        <v>15.3</v>
      </c>
      <c r="C15">
        <v>17</v>
      </c>
      <c r="D15">
        <v>15</v>
      </c>
      <c r="E15">
        <v>1.8</v>
      </c>
      <c r="F15" t="s">
        <v>140</v>
      </c>
    </row>
    <row r="16" spans="1:8" ht="18.75" x14ac:dyDescent="0.3">
      <c r="F16" s="17" t="s">
        <v>110</v>
      </c>
      <c r="G16" s="17">
        <v>402</v>
      </c>
    </row>
    <row r="17" spans="1:6" x14ac:dyDescent="0.25">
      <c r="A17" s="15">
        <v>45001</v>
      </c>
      <c r="B17">
        <v>11.3</v>
      </c>
      <c r="C17">
        <v>12</v>
      </c>
      <c r="D17">
        <v>5</v>
      </c>
      <c r="E17">
        <v>0.6</v>
      </c>
      <c r="F17" t="s">
        <v>155</v>
      </c>
    </row>
    <row r="18" spans="1:6" x14ac:dyDescent="0.25">
      <c r="B18">
        <v>15</v>
      </c>
      <c r="C18">
        <v>16</v>
      </c>
      <c r="D18">
        <v>10</v>
      </c>
      <c r="E18">
        <v>1.25</v>
      </c>
    </row>
    <row r="19" spans="1:6" x14ac:dyDescent="0.25">
      <c r="B19">
        <v>9.3000000000000007</v>
      </c>
      <c r="C19">
        <v>11.3</v>
      </c>
      <c r="D19">
        <v>20</v>
      </c>
      <c r="E19">
        <v>2.5</v>
      </c>
      <c r="F19" s="15">
        <v>45002</v>
      </c>
    </row>
    <row r="20" spans="1:6" x14ac:dyDescent="0.25">
      <c r="A20" s="15">
        <v>45002</v>
      </c>
      <c r="B20">
        <v>13</v>
      </c>
      <c r="C20">
        <v>15</v>
      </c>
      <c r="D20">
        <v>20</v>
      </c>
      <c r="E20">
        <v>2.5</v>
      </c>
      <c r="F20" t="s">
        <v>150</v>
      </c>
    </row>
    <row r="21" spans="1:6" x14ac:dyDescent="0.25">
      <c r="A21" s="15">
        <v>45002</v>
      </c>
      <c r="B21">
        <v>15</v>
      </c>
      <c r="C21">
        <v>16</v>
      </c>
      <c r="D21">
        <v>10</v>
      </c>
      <c r="E21">
        <v>5.25</v>
      </c>
      <c r="F21" t="s">
        <v>151</v>
      </c>
    </row>
    <row r="22" spans="1:6" x14ac:dyDescent="0.25">
      <c r="A22" s="15">
        <v>45006</v>
      </c>
      <c r="B22">
        <v>8</v>
      </c>
      <c r="C22">
        <v>10</v>
      </c>
      <c r="D22">
        <v>20</v>
      </c>
      <c r="E22">
        <v>2.25</v>
      </c>
      <c r="F22" t="s">
        <v>145</v>
      </c>
    </row>
    <row r="23" spans="1:6" x14ac:dyDescent="0.25">
      <c r="A23" s="15">
        <v>45006</v>
      </c>
      <c r="E23">
        <v>10</v>
      </c>
      <c r="F23" t="s">
        <v>146</v>
      </c>
    </row>
    <row r="24" spans="1:6" x14ac:dyDescent="0.25">
      <c r="A24" s="15">
        <v>45007</v>
      </c>
      <c r="B24">
        <v>8</v>
      </c>
      <c r="C24">
        <v>17</v>
      </c>
      <c r="D24">
        <v>90</v>
      </c>
      <c r="E24">
        <v>11</v>
      </c>
      <c r="F24" t="s">
        <v>147</v>
      </c>
    </row>
    <row r="25" spans="1:6" x14ac:dyDescent="0.25">
      <c r="A25" s="15">
        <v>45008</v>
      </c>
      <c r="E25">
        <v>8</v>
      </c>
      <c r="F25" t="s">
        <v>148</v>
      </c>
    </row>
    <row r="26" spans="1:6" x14ac:dyDescent="0.25">
      <c r="A26" s="15">
        <v>45009</v>
      </c>
      <c r="F26" t="s">
        <v>111</v>
      </c>
    </row>
    <row r="27" spans="1:6" x14ac:dyDescent="0.25">
      <c r="A27" s="15">
        <v>45011</v>
      </c>
      <c r="B27">
        <v>10</v>
      </c>
      <c r="C27">
        <v>11.3</v>
      </c>
      <c r="D27">
        <v>15</v>
      </c>
      <c r="E27">
        <v>1.85</v>
      </c>
      <c r="F27" t="s">
        <v>158</v>
      </c>
    </row>
    <row r="28" spans="1:6" x14ac:dyDescent="0.25">
      <c r="A28" s="15">
        <v>45011</v>
      </c>
      <c r="B28">
        <v>13.3</v>
      </c>
      <c r="C28">
        <v>17</v>
      </c>
      <c r="D28">
        <v>35</v>
      </c>
      <c r="E28">
        <v>3.75</v>
      </c>
      <c r="F28" t="s">
        <v>159</v>
      </c>
    </row>
    <row r="29" spans="1:6" x14ac:dyDescent="0.25">
      <c r="A29" s="15">
        <v>45011</v>
      </c>
      <c r="E29">
        <v>18</v>
      </c>
      <c r="F29" t="s">
        <v>161</v>
      </c>
    </row>
    <row r="30" spans="1:6" x14ac:dyDescent="0.25">
      <c r="A30" s="15">
        <v>45012</v>
      </c>
      <c r="D30">
        <v>20</v>
      </c>
      <c r="E30">
        <v>2.5</v>
      </c>
    </row>
    <row r="31" spans="1:6" x14ac:dyDescent="0.25">
      <c r="A31" s="15">
        <v>45013</v>
      </c>
      <c r="D31">
        <v>10</v>
      </c>
      <c r="E31">
        <v>1.25</v>
      </c>
    </row>
    <row r="32" spans="1:6" x14ac:dyDescent="0.25">
      <c r="A32" s="15">
        <v>45014</v>
      </c>
    </row>
    <row r="33" spans="1:6" x14ac:dyDescent="0.25">
      <c r="A33" s="15">
        <v>45015</v>
      </c>
      <c r="B33">
        <v>8.3000000000000007</v>
      </c>
      <c r="C33">
        <v>9.3000000000000007</v>
      </c>
      <c r="D33">
        <v>10</v>
      </c>
      <c r="E33">
        <v>1.25</v>
      </c>
      <c r="F33" t="s">
        <v>168</v>
      </c>
    </row>
    <row r="34" spans="1:6" x14ac:dyDescent="0.25">
      <c r="A34" s="15">
        <v>45016</v>
      </c>
      <c r="F34" t="s">
        <v>171</v>
      </c>
    </row>
    <row r="35" spans="1:6" x14ac:dyDescent="0.25">
      <c r="A35" s="15">
        <v>45016</v>
      </c>
      <c r="E35">
        <v>20</v>
      </c>
      <c r="F35" t="s">
        <v>172</v>
      </c>
    </row>
  </sheetData>
  <pageMargins left="0.7" right="0.7" top="0.75" bottom="0.75" header="0.3" footer="0.3"/>
  <pageSetup paperSize="9" orientation="landscape" r:id="rId1"/>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ACF11E-9D0B-4719-9B20-9C94FD56FAE9}">
  <dimension ref="A1:H34"/>
  <sheetViews>
    <sheetView topLeftCell="A8" workbookViewId="0">
      <selection activeCell="F36" sqref="F36"/>
    </sheetView>
  </sheetViews>
  <sheetFormatPr defaultRowHeight="15" x14ac:dyDescent="0.25"/>
  <cols>
    <col min="1" max="1" width="11.5703125" customWidth="1"/>
    <col min="6" max="6" width="42.42578125" customWidth="1"/>
    <col min="7" max="7" width="10.7109375" customWidth="1"/>
    <col min="8" max="8" width="18.42578125" customWidth="1"/>
  </cols>
  <sheetData>
    <row r="1" spans="1:8" ht="28.5" x14ac:dyDescent="0.45">
      <c r="A1" s="14" t="s">
        <v>8</v>
      </c>
      <c r="B1" s="13" t="s">
        <v>7</v>
      </c>
      <c r="C1" s="12" t="s">
        <v>6</v>
      </c>
      <c r="D1" s="11" t="s">
        <v>5</v>
      </c>
      <c r="E1" s="10" t="s">
        <v>4</v>
      </c>
      <c r="F1" s="9">
        <f>SUM(B2+D2+E2)</f>
        <v>1456.96</v>
      </c>
      <c r="G1" s="8" t="s">
        <v>3</v>
      </c>
      <c r="H1" s="7" t="s">
        <v>2</v>
      </c>
    </row>
    <row r="2" spans="1:8" ht="21" x14ac:dyDescent="0.35">
      <c r="A2" s="6" t="s">
        <v>1</v>
      </c>
      <c r="B2" s="5">
        <v>357</v>
      </c>
      <c r="D2">
        <f>SUM(D3:D39)</f>
        <v>815</v>
      </c>
      <c r="E2" s="4">
        <f>SUM(E3:E43)</f>
        <v>284.96000000000004</v>
      </c>
      <c r="F2" s="3" t="s">
        <v>0</v>
      </c>
      <c r="G2" s="2">
        <f>SUM(G3:G43)</f>
        <v>858.5</v>
      </c>
      <c r="H2" s="1">
        <f>SUM(F1-G2)</f>
        <v>598.46</v>
      </c>
    </row>
    <row r="3" spans="1:8" x14ac:dyDescent="0.25">
      <c r="A3" s="15">
        <v>45019</v>
      </c>
      <c r="F3" t="s">
        <v>177</v>
      </c>
    </row>
    <row r="4" spans="1:8" ht="18.75" x14ac:dyDescent="0.3">
      <c r="A4" s="15">
        <v>45020</v>
      </c>
      <c r="F4" s="17" t="s">
        <v>65</v>
      </c>
      <c r="G4" s="17">
        <v>362</v>
      </c>
    </row>
    <row r="5" spans="1:8" x14ac:dyDescent="0.25">
      <c r="A5" s="15">
        <v>45020</v>
      </c>
      <c r="B5">
        <v>11</v>
      </c>
      <c r="C5">
        <v>18</v>
      </c>
      <c r="D5">
        <v>60</v>
      </c>
      <c r="E5">
        <v>8.5</v>
      </c>
    </row>
    <row r="6" spans="1:8" x14ac:dyDescent="0.25">
      <c r="A6" s="15">
        <v>45020</v>
      </c>
      <c r="E6">
        <v>15</v>
      </c>
      <c r="F6" t="s">
        <v>178</v>
      </c>
    </row>
    <row r="7" spans="1:8" x14ac:dyDescent="0.25">
      <c r="A7" s="15">
        <v>45021</v>
      </c>
      <c r="B7">
        <v>9</v>
      </c>
      <c r="C7">
        <v>17</v>
      </c>
      <c r="D7">
        <v>70</v>
      </c>
      <c r="E7">
        <v>10</v>
      </c>
      <c r="F7" t="s">
        <v>183</v>
      </c>
    </row>
    <row r="8" spans="1:8" x14ac:dyDescent="0.25">
      <c r="A8" s="15">
        <v>45022</v>
      </c>
      <c r="B8">
        <v>10</v>
      </c>
      <c r="C8">
        <v>18</v>
      </c>
      <c r="D8">
        <v>70</v>
      </c>
      <c r="E8">
        <v>10</v>
      </c>
      <c r="F8" t="s">
        <v>183</v>
      </c>
    </row>
    <row r="9" spans="1:8" x14ac:dyDescent="0.25">
      <c r="A9" s="15">
        <v>45023</v>
      </c>
      <c r="B9">
        <v>8.3000000000000007</v>
      </c>
      <c r="C9">
        <v>18.3</v>
      </c>
      <c r="D9">
        <v>90</v>
      </c>
      <c r="E9">
        <v>11.25</v>
      </c>
      <c r="F9" t="s">
        <v>182</v>
      </c>
    </row>
    <row r="10" spans="1:8" x14ac:dyDescent="0.25">
      <c r="E10">
        <v>28</v>
      </c>
      <c r="F10" t="s">
        <v>187</v>
      </c>
    </row>
    <row r="11" spans="1:8" x14ac:dyDescent="0.25">
      <c r="A11" s="15">
        <v>45027</v>
      </c>
      <c r="D11">
        <v>10</v>
      </c>
      <c r="E11">
        <v>1.25</v>
      </c>
    </row>
    <row r="12" spans="1:8" x14ac:dyDescent="0.25">
      <c r="A12" s="15">
        <v>45028</v>
      </c>
      <c r="B12">
        <v>11</v>
      </c>
      <c r="C12">
        <v>16</v>
      </c>
      <c r="D12">
        <v>50</v>
      </c>
      <c r="E12">
        <v>6.25</v>
      </c>
      <c r="F12" t="s">
        <v>188</v>
      </c>
    </row>
    <row r="13" spans="1:8" x14ac:dyDescent="0.25">
      <c r="A13" s="15">
        <v>45028</v>
      </c>
      <c r="E13">
        <v>2.5</v>
      </c>
      <c r="F13" t="s">
        <v>189</v>
      </c>
    </row>
    <row r="14" spans="1:8" x14ac:dyDescent="0.25">
      <c r="A14" s="15">
        <v>45028</v>
      </c>
      <c r="B14">
        <v>16.3</v>
      </c>
      <c r="C14">
        <v>17</v>
      </c>
      <c r="D14">
        <v>5</v>
      </c>
      <c r="E14">
        <v>0.62</v>
      </c>
      <c r="F14" t="s">
        <v>190</v>
      </c>
    </row>
    <row r="15" spans="1:8" x14ac:dyDescent="0.25">
      <c r="A15" s="15">
        <v>45029</v>
      </c>
      <c r="B15">
        <v>10</v>
      </c>
      <c r="C15">
        <v>18.3</v>
      </c>
      <c r="D15">
        <v>85</v>
      </c>
      <c r="E15">
        <v>10</v>
      </c>
      <c r="F15" t="s">
        <v>192</v>
      </c>
    </row>
    <row r="16" spans="1:8" x14ac:dyDescent="0.25">
      <c r="E16">
        <v>16.5</v>
      </c>
      <c r="F16" t="s">
        <v>193</v>
      </c>
      <c r="G16">
        <v>16.5</v>
      </c>
    </row>
    <row r="17" spans="1:7" x14ac:dyDescent="0.25">
      <c r="A17" s="15">
        <v>45030</v>
      </c>
      <c r="B17">
        <v>10</v>
      </c>
      <c r="C17">
        <v>12.3</v>
      </c>
      <c r="D17">
        <v>25</v>
      </c>
      <c r="E17">
        <v>3.1</v>
      </c>
    </row>
    <row r="18" spans="1:7" x14ac:dyDescent="0.25">
      <c r="A18" s="15">
        <v>45030</v>
      </c>
      <c r="B18">
        <v>16</v>
      </c>
      <c r="C18">
        <v>17</v>
      </c>
      <c r="D18">
        <v>20</v>
      </c>
      <c r="E18">
        <v>2.5</v>
      </c>
      <c r="F18" t="s">
        <v>195</v>
      </c>
    </row>
    <row r="19" spans="1:7" ht="18.75" x14ac:dyDescent="0.3">
      <c r="A19" s="15">
        <v>45030</v>
      </c>
      <c r="F19" s="17" t="s">
        <v>196</v>
      </c>
      <c r="G19" s="17">
        <v>400</v>
      </c>
    </row>
    <row r="20" spans="1:7" x14ac:dyDescent="0.25">
      <c r="A20" s="15">
        <v>45033</v>
      </c>
      <c r="B20">
        <v>14.3</v>
      </c>
      <c r="C20">
        <v>18.3</v>
      </c>
      <c r="D20">
        <v>40</v>
      </c>
      <c r="E20">
        <v>5</v>
      </c>
      <c r="F20" t="s">
        <v>201</v>
      </c>
    </row>
    <row r="21" spans="1:7" x14ac:dyDescent="0.25">
      <c r="A21" s="15">
        <v>45034</v>
      </c>
      <c r="F21" t="s">
        <v>209</v>
      </c>
    </row>
    <row r="22" spans="1:7" x14ac:dyDescent="0.25">
      <c r="A22" s="15">
        <v>45035</v>
      </c>
      <c r="B22">
        <v>9.3000000000000007</v>
      </c>
      <c r="C22">
        <v>14.3</v>
      </c>
      <c r="D22">
        <v>50</v>
      </c>
      <c r="E22">
        <v>6.25</v>
      </c>
      <c r="F22" t="s">
        <v>202</v>
      </c>
    </row>
    <row r="23" spans="1:7" x14ac:dyDescent="0.25">
      <c r="A23" s="15">
        <v>45035</v>
      </c>
      <c r="E23">
        <v>65</v>
      </c>
      <c r="F23" t="s">
        <v>206</v>
      </c>
      <c r="G23">
        <v>65</v>
      </c>
    </row>
    <row r="24" spans="1:7" x14ac:dyDescent="0.25">
      <c r="A24" s="15">
        <v>45036</v>
      </c>
      <c r="E24">
        <v>15</v>
      </c>
      <c r="F24" t="s">
        <v>214</v>
      </c>
      <c r="G24">
        <v>15</v>
      </c>
    </row>
    <row r="25" spans="1:7" x14ac:dyDescent="0.25">
      <c r="A25" s="15">
        <v>45036</v>
      </c>
      <c r="E25">
        <v>10.99</v>
      </c>
      <c r="F25" t="s">
        <v>222</v>
      </c>
    </row>
    <row r="26" spans="1:7" x14ac:dyDescent="0.25">
      <c r="A26" s="15">
        <v>45036</v>
      </c>
      <c r="B26">
        <v>14</v>
      </c>
      <c r="C26">
        <v>15</v>
      </c>
      <c r="D26">
        <v>10</v>
      </c>
      <c r="E26">
        <v>1.25</v>
      </c>
      <c r="F26" t="s">
        <v>207</v>
      </c>
    </row>
    <row r="27" spans="1:7" x14ac:dyDescent="0.25">
      <c r="A27" s="15">
        <v>45037</v>
      </c>
      <c r="F27" t="s">
        <v>126</v>
      </c>
    </row>
    <row r="28" spans="1:7" x14ac:dyDescent="0.25">
      <c r="A28" s="15">
        <v>45040</v>
      </c>
      <c r="B28">
        <v>15.3</v>
      </c>
      <c r="C28">
        <v>16.3</v>
      </c>
      <c r="D28">
        <v>10</v>
      </c>
      <c r="E28">
        <v>7.25</v>
      </c>
      <c r="F28" t="s">
        <v>213</v>
      </c>
    </row>
    <row r="29" spans="1:7" x14ac:dyDescent="0.25">
      <c r="A29" s="15">
        <v>45041</v>
      </c>
      <c r="F29" t="s">
        <v>216</v>
      </c>
    </row>
    <row r="30" spans="1:7" x14ac:dyDescent="0.25">
      <c r="A30" s="15">
        <v>45041</v>
      </c>
      <c r="B30">
        <v>10.3</v>
      </c>
      <c r="C30">
        <v>16.3</v>
      </c>
      <c r="D30">
        <v>60</v>
      </c>
      <c r="E30">
        <v>7.5</v>
      </c>
      <c r="F30" t="s">
        <v>217</v>
      </c>
    </row>
    <row r="31" spans="1:7" x14ac:dyDescent="0.25">
      <c r="A31" s="15">
        <v>45042</v>
      </c>
    </row>
    <row r="32" spans="1:7" x14ac:dyDescent="0.25">
      <c r="A32" s="15">
        <v>45043</v>
      </c>
      <c r="B32">
        <v>10</v>
      </c>
      <c r="C32">
        <v>17.3</v>
      </c>
      <c r="D32">
        <v>75</v>
      </c>
      <c r="E32">
        <v>10</v>
      </c>
      <c r="F32" t="s">
        <v>219</v>
      </c>
    </row>
    <row r="33" spans="1:6" x14ac:dyDescent="0.25">
      <c r="A33" s="15">
        <v>45044</v>
      </c>
      <c r="B33">
        <v>10.3</v>
      </c>
      <c r="C33">
        <v>19.3</v>
      </c>
      <c r="D33">
        <v>85</v>
      </c>
      <c r="E33">
        <v>11.25</v>
      </c>
      <c r="F33" t="s">
        <v>219</v>
      </c>
    </row>
    <row r="34" spans="1:6" x14ac:dyDescent="0.25">
      <c r="A34" s="15">
        <v>45044</v>
      </c>
      <c r="E34">
        <v>20</v>
      </c>
      <c r="F34" t="s">
        <v>221</v>
      </c>
    </row>
  </sheetData>
  <pageMargins left="0.31496062992125984" right="0.31496062992125984" top="0.15748031496062992" bottom="0.15748031496062992" header="0.19685039370078741" footer="0.11811023622047245"/>
  <pageSetup paperSize="9" orientation="landscape" r:id="rId1"/>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5E78B0-C9FE-49C3-9B69-5486C5D15EEF}">
  <dimension ref="A1:H28"/>
  <sheetViews>
    <sheetView topLeftCell="A17" workbookViewId="0">
      <selection activeCell="H23" sqref="H23"/>
    </sheetView>
  </sheetViews>
  <sheetFormatPr defaultRowHeight="15" x14ac:dyDescent="0.25"/>
  <cols>
    <col min="1" max="1" width="11.5703125" customWidth="1"/>
    <col min="6" max="6" width="40" customWidth="1"/>
    <col min="7" max="7" width="11.85546875" customWidth="1"/>
    <col min="8" max="8" width="18.42578125" customWidth="1"/>
  </cols>
  <sheetData>
    <row r="1" spans="1:8" ht="28.5" x14ac:dyDescent="0.45">
      <c r="A1" s="14" t="s">
        <v>8</v>
      </c>
      <c r="B1" s="13" t="s">
        <v>7</v>
      </c>
      <c r="C1" s="12" t="s">
        <v>6</v>
      </c>
      <c r="D1" s="11" t="s">
        <v>5</v>
      </c>
      <c r="E1" s="10" t="s">
        <v>4</v>
      </c>
      <c r="F1" s="9">
        <f>SUM(B2+D2+E2)</f>
        <v>1151</v>
      </c>
      <c r="G1" s="8" t="s">
        <v>3</v>
      </c>
      <c r="H1" s="7" t="s">
        <v>2</v>
      </c>
    </row>
    <row r="2" spans="1:8" ht="21" x14ac:dyDescent="0.35">
      <c r="A2" s="6" t="s">
        <v>1</v>
      </c>
      <c r="B2" s="5">
        <v>598</v>
      </c>
      <c r="D2">
        <f>SUM(D3:D65)</f>
        <v>351.5</v>
      </c>
      <c r="E2" s="4">
        <f>SUM(E3:E65)</f>
        <v>201.5</v>
      </c>
      <c r="F2" s="3" t="s">
        <v>0</v>
      </c>
      <c r="G2" s="2">
        <f>SUM(G3:G65)</f>
        <v>590</v>
      </c>
      <c r="H2" s="24">
        <f>SUM(F1-G2)</f>
        <v>561</v>
      </c>
    </row>
    <row r="3" spans="1:8" x14ac:dyDescent="0.25">
      <c r="A3" s="15">
        <v>45048</v>
      </c>
      <c r="B3">
        <v>10</v>
      </c>
      <c r="C3">
        <v>14.3</v>
      </c>
      <c r="D3">
        <v>45</v>
      </c>
      <c r="E3">
        <v>5.6</v>
      </c>
      <c r="F3" t="s">
        <v>223</v>
      </c>
    </row>
    <row r="4" spans="1:8" x14ac:dyDescent="0.25">
      <c r="E4">
        <v>18</v>
      </c>
      <c r="F4" t="s">
        <v>224</v>
      </c>
    </row>
    <row r="5" spans="1:8" x14ac:dyDescent="0.25">
      <c r="A5" s="15">
        <v>45049</v>
      </c>
      <c r="F5" s="25" t="s">
        <v>235</v>
      </c>
    </row>
    <row r="6" spans="1:8" x14ac:dyDescent="0.25">
      <c r="A6" s="15">
        <v>45050</v>
      </c>
      <c r="F6" t="s">
        <v>236</v>
      </c>
    </row>
    <row r="7" spans="1:8" x14ac:dyDescent="0.25">
      <c r="A7" s="15">
        <v>45051</v>
      </c>
      <c r="F7" t="s">
        <v>231</v>
      </c>
    </row>
    <row r="9" spans="1:8" x14ac:dyDescent="0.25">
      <c r="A9" s="15">
        <v>45054</v>
      </c>
      <c r="B9">
        <v>8</v>
      </c>
      <c r="C9">
        <v>9</v>
      </c>
      <c r="D9">
        <v>10</v>
      </c>
      <c r="E9">
        <v>1.25</v>
      </c>
    </row>
    <row r="10" spans="1:8" x14ac:dyDescent="0.25">
      <c r="A10" s="15">
        <v>45054</v>
      </c>
      <c r="F10" t="s">
        <v>226</v>
      </c>
    </row>
    <row r="11" spans="1:8" ht="18.75" x14ac:dyDescent="0.3">
      <c r="A11" s="15"/>
      <c r="F11" s="17" t="s">
        <v>227</v>
      </c>
      <c r="G11" s="17">
        <v>590</v>
      </c>
    </row>
    <row r="12" spans="1:8" x14ac:dyDescent="0.25">
      <c r="A12" s="15">
        <v>45055</v>
      </c>
      <c r="B12">
        <v>12.3</v>
      </c>
      <c r="C12">
        <v>16</v>
      </c>
      <c r="D12">
        <v>35</v>
      </c>
      <c r="E12">
        <v>3.75</v>
      </c>
    </row>
    <row r="13" spans="1:8" x14ac:dyDescent="0.25">
      <c r="A13" s="15">
        <v>45056</v>
      </c>
      <c r="B13">
        <v>9</v>
      </c>
      <c r="C13">
        <v>10.3</v>
      </c>
      <c r="D13">
        <v>15</v>
      </c>
      <c r="E13">
        <v>1.9</v>
      </c>
      <c r="F13" t="s">
        <v>237</v>
      </c>
    </row>
    <row r="14" spans="1:8" x14ac:dyDescent="0.25">
      <c r="A14" s="15">
        <v>45056</v>
      </c>
      <c r="B14">
        <v>14</v>
      </c>
      <c r="C14">
        <v>15.3</v>
      </c>
      <c r="D14">
        <v>15</v>
      </c>
      <c r="E14">
        <v>1.9</v>
      </c>
      <c r="F14" t="s">
        <v>238</v>
      </c>
    </row>
    <row r="15" spans="1:8" x14ac:dyDescent="0.25">
      <c r="A15" s="15">
        <v>45057</v>
      </c>
      <c r="B15">
        <v>13</v>
      </c>
      <c r="C15">
        <v>17</v>
      </c>
      <c r="D15">
        <v>40</v>
      </c>
      <c r="E15">
        <v>5</v>
      </c>
      <c r="F15" t="s">
        <v>240</v>
      </c>
    </row>
    <row r="16" spans="1:8" x14ac:dyDescent="0.25">
      <c r="A16" s="15">
        <v>45058</v>
      </c>
      <c r="B16">
        <v>11</v>
      </c>
      <c r="C16">
        <v>12</v>
      </c>
      <c r="D16">
        <v>10</v>
      </c>
      <c r="E16">
        <v>5.25</v>
      </c>
      <c r="F16" t="s">
        <v>241</v>
      </c>
    </row>
    <row r="17" spans="1:6" x14ac:dyDescent="0.25">
      <c r="A17" s="15">
        <v>45058</v>
      </c>
      <c r="B17">
        <v>15.3</v>
      </c>
      <c r="C17">
        <v>17</v>
      </c>
      <c r="D17">
        <v>15</v>
      </c>
      <c r="E17">
        <v>1.9</v>
      </c>
      <c r="F17" t="s">
        <v>243</v>
      </c>
    </row>
    <row r="18" spans="1:6" x14ac:dyDescent="0.25">
      <c r="A18" s="15">
        <v>45061</v>
      </c>
      <c r="B18">
        <v>9</v>
      </c>
      <c r="C18">
        <v>9.3000000000000007</v>
      </c>
      <c r="D18">
        <v>5</v>
      </c>
      <c r="E18">
        <v>0.65</v>
      </c>
      <c r="F18" t="s">
        <v>245</v>
      </c>
    </row>
    <row r="19" spans="1:6" x14ac:dyDescent="0.25">
      <c r="A19" s="15">
        <v>45062</v>
      </c>
      <c r="B19">
        <v>10</v>
      </c>
      <c r="C19">
        <v>12</v>
      </c>
      <c r="D19">
        <v>20</v>
      </c>
      <c r="E19">
        <v>2.5</v>
      </c>
      <c r="F19" t="s">
        <v>246</v>
      </c>
    </row>
    <row r="20" spans="1:6" x14ac:dyDescent="0.25">
      <c r="A20" s="15">
        <v>45063</v>
      </c>
      <c r="E20">
        <v>22</v>
      </c>
      <c r="F20" t="s">
        <v>249</v>
      </c>
    </row>
    <row r="21" spans="1:6" x14ac:dyDescent="0.25">
      <c r="A21" s="15">
        <v>45063</v>
      </c>
      <c r="D21">
        <v>10</v>
      </c>
      <c r="E21">
        <v>3.25</v>
      </c>
      <c r="F21" t="s">
        <v>250</v>
      </c>
    </row>
    <row r="22" spans="1:6" x14ac:dyDescent="0.25">
      <c r="A22" s="15">
        <v>45068</v>
      </c>
      <c r="B22">
        <v>10.3</v>
      </c>
      <c r="C22">
        <v>12.3</v>
      </c>
      <c r="D22">
        <v>20</v>
      </c>
      <c r="E22">
        <v>5.5</v>
      </c>
      <c r="F22" t="s">
        <v>256</v>
      </c>
    </row>
    <row r="23" spans="1:6" x14ac:dyDescent="0.25">
      <c r="A23" s="15">
        <v>45068</v>
      </c>
      <c r="B23">
        <v>13.3</v>
      </c>
      <c r="C23">
        <v>16</v>
      </c>
      <c r="D23">
        <v>1.5</v>
      </c>
      <c r="E23">
        <v>1.8</v>
      </c>
      <c r="F23" t="s">
        <v>255</v>
      </c>
    </row>
    <row r="24" spans="1:6" x14ac:dyDescent="0.25">
      <c r="A24" s="15">
        <v>45069</v>
      </c>
      <c r="B24">
        <v>9.3000000000000007</v>
      </c>
      <c r="C24">
        <v>11</v>
      </c>
      <c r="D24">
        <v>15</v>
      </c>
      <c r="E24">
        <v>13</v>
      </c>
      <c r="F24" t="s">
        <v>259</v>
      </c>
    </row>
    <row r="25" spans="1:6" x14ac:dyDescent="0.25">
      <c r="A25" s="15">
        <v>45069</v>
      </c>
      <c r="B25">
        <v>14</v>
      </c>
      <c r="C25">
        <v>16.3</v>
      </c>
      <c r="D25">
        <v>25</v>
      </c>
      <c r="E25">
        <v>22.5</v>
      </c>
      <c r="F25" t="s">
        <v>261</v>
      </c>
    </row>
    <row r="26" spans="1:6" x14ac:dyDescent="0.25">
      <c r="A26" s="15">
        <v>45069</v>
      </c>
      <c r="E26">
        <v>59</v>
      </c>
      <c r="F26" t="s">
        <v>260</v>
      </c>
    </row>
    <row r="27" spans="1:6" x14ac:dyDescent="0.25">
      <c r="A27" s="15">
        <v>45070</v>
      </c>
      <c r="B27">
        <v>9</v>
      </c>
      <c r="C27">
        <v>17</v>
      </c>
      <c r="D27">
        <v>70</v>
      </c>
      <c r="E27">
        <v>26.75</v>
      </c>
      <c r="F27" t="s">
        <v>264</v>
      </c>
    </row>
    <row r="28" spans="1:6" ht="18.75" x14ac:dyDescent="0.3">
      <c r="A28" s="23">
        <v>45049</v>
      </c>
      <c r="B28" s="17"/>
      <c r="C28" s="17"/>
      <c r="D28" s="17"/>
      <c r="E28" s="17"/>
      <c r="F28" s="17" t="s">
        <v>272</v>
      </c>
    </row>
  </sheetData>
  <pageMargins left="0.7" right="0.7" top="0.75" bottom="0.75" header="0.3" footer="0.3"/>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F1B457-66E3-496A-9965-8ED1120F9E50}">
  <dimension ref="A1:H2"/>
  <sheetViews>
    <sheetView workbookViewId="0">
      <selection activeCell="B2" sqref="B2"/>
    </sheetView>
  </sheetViews>
  <sheetFormatPr defaultRowHeight="15" x14ac:dyDescent="0.25"/>
  <cols>
    <col min="1" max="1" width="11.5703125" customWidth="1"/>
    <col min="6" max="6" width="38.5703125" customWidth="1"/>
    <col min="7" max="7" width="11.85546875" customWidth="1"/>
    <col min="8" max="8" width="18.42578125" customWidth="1"/>
  </cols>
  <sheetData>
    <row r="1" spans="1:8" ht="28.5" x14ac:dyDescent="0.45">
      <c r="A1" s="14" t="s">
        <v>8</v>
      </c>
      <c r="B1" s="13" t="s">
        <v>7</v>
      </c>
      <c r="C1" s="12" t="s">
        <v>6</v>
      </c>
      <c r="D1" s="11" t="s">
        <v>5</v>
      </c>
      <c r="E1" s="10" t="s">
        <v>4</v>
      </c>
      <c r="F1" s="9">
        <f>SUM(B2+D2+E2)</f>
        <v>0</v>
      </c>
      <c r="G1" s="8" t="s">
        <v>3</v>
      </c>
      <c r="H1" s="7" t="s">
        <v>2</v>
      </c>
    </row>
    <row r="2" spans="1:8" ht="21" x14ac:dyDescent="0.35">
      <c r="A2" s="6" t="s">
        <v>1</v>
      </c>
      <c r="B2" s="5">
        <v>0</v>
      </c>
      <c r="D2">
        <f>SUM('[1]1-A'!D3:D39)</f>
        <v>0</v>
      </c>
      <c r="E2" s="4">
        <f>SUM('[1]1-A'!E3:E43)</f>
        <v>0</v>
      </c>
      <c r="F2" s="3" t="s">
        <v>0</v>
      </c>
      <c r="G2" s="2">
        <f>SUM('[1]1-A'!G3:G43)</f>
        <v>0</v>
      </c>
      <c r="H2" s="1">
        <f>SUM(F1-G2)</f>
        <v>0</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0AE273-AC8E-46D6-9598-DDACD57D4167}">
  <dimension ref="A1:H4"/>
  <sheetViews>
    <sheetView workbookViewId="0">
      <selection activeCell="G3" sqref="G3"/>
    </sheetView>
  </sheetViews>
  <sheetFormatPr defaultRowHeight="15" x14ac:dyDescent="0.25"/>
  <cols>
    <col min="1" max="1" width="11.5703125" customWidth="1"/>
    <col min="6" max="6" width="38.5703125" customWidth="1"/>
    <col min="7" max="7" width="11.85546875" customWidth="1"/>
    <col min="8" max="8" width="18.42578125" customWidth="1"/>
  </cols>
  <sheetData>
    <row r="1" spans="1:8" ht="28.5" x14ac:dyDescent="0.45">
      <c r="A1" s="14" t="s">
        <v>8</v>
      </c>
      <c r="B1" s="13" t="s">
        <v>7</v>
      </c>
      <c r="C1" s="12" t="s">
        <v>6</v>
      </c>
      <c r="D1" s="11">
        <v>10</v>
      </c>
      <c r="E1" s="10" t="s">
        <v>4</v>
      </c>
      <c r="F1" s="9" t="e">
        <f>SUM(B2+D2+E2)</f>
        <v>#REF!</v>
      </c>
      <c r="G1" s="8" t="s">
        <v>3</v>
      </c>
      <c r="H1" s="7" t="s">
        <v>2</v>
      </c>
    </row>
    <row r="2" spans="1:8" ht="21" x14ac:dyDescent="0.35">
      <c r="A2" s="6" t="s">
        <v>1</v>
      </c>
      <c r="B2" s="5">
        <v>51</v>
      </c>
      <c r="D2" t="e">
        <f>SUM('[1]1-A'!D3:D39)</f>
        <v>#REF!</v>
      </c>
      <c r="E2" s="4" t="e">
        <f>SUM('[1]1-A'!E3:E43)</f>
        <v>#REF!</v>
      </c>
      <c r="F2" s="3" t="s">
        <v>0</v>
      </c>
      <c r="G2" s="2" t="e">
        <f>SUM('[1]1-A'!G3:G43)</f>
        <v>#REF!</v>
      </c>
      <c r="H2" s="1" t="e">
        <f>SUM(F1-G2)</f>
        <v>#REF!</v>
      </c>
    </row>
    <row r="3" spans="1:8" x14ac:dyDescent="0.25">
      <c r="A3" s="15">
        <v>45111</v>
      </c>
      <c r="B3">
        <v>8</v>
      </c>
      <c r="C3">
        <v>17</v>
      </c>
      <c r="D3">
        <v>60</v>
      </c>
      <c r="E3">
        <v>10</v>
      </c>
      <c r="F3" t="s">
        <v>284</v>
      </c>
    </row>
    <row r="4" spans="1:8" x14ac:dyDescent="0.25">
      <c r="A4" s="15">
        <v>45114</v>
      </c>
      <c r="B4">
        <v>8</v>
      </c>
      <c r="C4">
        <v>18</v>
      </c>
      <c r="D4">
        <v>80</v>
      </c>
      <c r="E4">
        <v>1</v>
      </c>
      <c r="F4" t="s">
        <v>285</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E0E8BE-E9C0-4D07-9E00-8AB0C57E46DB}">
  <dimension ref="A1"/>
  <sheetViews>
    <sheetView workbookViewId="0"/>
  </sheetViews>
  <sheetFormatPr defaultRowHeight="15" x14ac:dyDescent="0.25"/>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3B2337-18BA-499F-9253-0DDD13CED8A9}">
  <dimension ref="A1"/>
  <sheetViews>
    <sheetView workbookViewId="0"/>
  </sheetViews>
  <sheetFormatPr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9C46D-1A75-445F-AC9C-384B6A4E49EF}">
  <dimension ref="A1:H33"/>
  <sheetViews>
    <sheetView topLeftCell="A11" workbookViewId="0">
      <selection activeCell="A21" sqref="A21"/>
    </sheetView>
  </sheetViews>
  <sheetFormatPr defaultRowHeight="15" x14ac:dyDescent="0.25"/>
  <cols>
    <col min="1" max="1" width="11.5703125" customWidth="1"/>
    <col min="2" max="2" width="9.140625" customWidth="1"/>
    <col min="6" max="6" width="39.7109375" customWidth="1"/>
    <col min="7" max="7" width="11.85546875" customWidth="1"/>
    <col min="8" max="8" width="18.42578125" customWidth="1"/>
  </cols>
  <sheetData>
    <row r="1" spans="1:8" ht="28.5" x14ac:dyDescent="0.45">
      <c r="A1" s="14" t="s">
        <v>8</v>
      </c>
      <c r="B1" s="13" t="s">
        <v>7</v>
      </c>
      <c r="C1" s="12" t="s">
        <v>6</v>
      </c>
      <c r="D1" s="11" t="s">
        <v>5</v>
      </c>
      <c r="E1" s="10" t="s">
        <v>4</v>
      </c>
      <c r="F1" s="9">
        <f>SUM(B2+D2+E2)</f>
        <v>668.25</v>
      </c>
      <c r="G1" s="8" t="s">
        <v>3</v>
      </c>
      <c r="H1" s="7" t="s">
        <v>2</v>
      </c>
    </row>
    <row r="2" spans="1:8" ht="21" x14ac:dyDescent="0.35">
      <c r="A2" s="6" t="s">
        <v>1</v>
      </c>
      <c r="B2" s="5">
        <v>62</v>
      </c>
      <c r="D2">
        <f>SUM(D3:D60)</f>
        <v>521.5</v>
      </c>
      <c r="E2" s="4">
        <f>SUM(E3:E60)</f>
        <v>84.75</v>
      </c>
      <c r="F2" s="3" t="s">
        <v>0</v>
      </c>
      <c r="G2" s="2">
        <f>SUM(G3:G60)</f>
        <v>370</v>
      </c>
      <c r="H2" s="1">
        <f>SUM(F1-G2)</f>
        <v>298.25</v>
      </c>
    </row>
    <row r="3" spans="1:8" x14ac:dyDescent="0.25">
      <c r="A3" s="15">
        <v>44958</v>
      </c>
      <c r="B3">
        <v>9</v>
      </c>
      <c r="C3">
        <v>11</v>
      </c>
      <c r="D3">
        <v>20</v>
      </c>
      <c r="E3">
        <v>2.5</v>
      </c>
    </row>
    <row r="4" spans="1:8" x14ac:dyDescent="0.25">
      <c r="A4" s="15">
        <v>44958</v>
      </c>
      <c r="B4">
        <v>15</v>
      </c>
      <c r="C4">
        <v>17</v>
      </c>
      <c r="D4">
        <v>20</v>
      </c>
      <c r="E4">
        <v>2.5</v>
      </c>
    </row>
    <row r="5" spans="1:8" x14ac:dyDescent="0.25">
      <c r="A5" s="15">
        <v>44959</v>
      </c>
      <c r="B5">
        <v>9</v>
      </c>
      <c r="C5">
        <v>16</v>
      </c>
      <c r="E5">
        <v>5</v>
      </c>
      <c r="F5" t="s">
        <v>72</v>
      </c>
    </row>
    <row r="6" spans="1:8" x14ac:dyDescent="0.25">
      <c r="A6" s="15">
        <v>44959</v>
      </c>
      <c r="B6">
        <v>9</v>
      </c>
      <c r="C6">
        <v>16</v>
      </c>
      <c r="D6">
        <v>60</v>
      </c>
      <c r="E6">
        <v>7.5</v>
      </c>
      <c r="F6" t="s">
        <v>73</v>
      </c>
    </row>
    <row r="8" spans="1:8" x14ac:dyDescent="0.25">
      <c r="A8" s="15">
        <v>44963</v>
      </c>
      <c r="B8">
        <v>13</v>
      </c>
      <c r="C8">
        <v>14</v>
      </c>
      <c r="D8">
        <v>10</v>
      </c>
      <c r="E8">
        <v>1.25</v>
      </c>
      <c r="F8" t="s">
        <v>79</v>
      </c>
    </row>
    <row r="9" spans="1:8" x14ac:dyDescent="0.25">
      <c r="A9" s="15">
        <v>44964</v>
      </c>
      <c r="B9">
        <v>15</v>
      </c>
      <c r="C9">
        <v>16.3</v>
      </c>
      <c r="D9">
        <v>15</v>
      </c>
      <c r="E9">
        <v>1.9</v>
      </c>
      <c r="F9" t="s">
        <v>80</v>
      </c>
    </row>
    <row r="10" spans="1:8" x14ac:dyDescent="0.25">
      <c r="A10" s="15">
        <v>44964</v>
      </c>
    </row>
    <row r="11" spans="1:8" x14ac:dyDescent="0.25">
      <c r="A11" s="15">
        <v>44965</v>
      </c>
      <c r="B11">
        <v>9</v>
      </c>
      <c r="C11">
        <v>11</v>
      </c>
      <c r="D11">
        <v>20</v>
      </c>
      <c r="E11">
        <v>2.5</v>
      </c>
      <c r="F11" t="s">
        <v>75</v>
      </c>
    </row>
    <row r="12" spans="1:8" x14ac:dyDescent="0.25">
      <c r="A12" s="15">
        <v>44965</v>
      </c>
      <c r="B12">
        <v>13</v>
      </c>
      <c r="C12">
        <v>15</v>
      </c>
      <c r="D12">
        <v>20</v>
      </c>
      <c r="E12">
        <v>2.5</v>
      </c>
      <c r="F12" t="s">
        <v>76</v>
      </c>
    </row>
    <row r="13" spans="1:8" x14ac:dyDescent="0.25">
      <c r="A13" s="15">
        <v>44966</v>
      </c>
    </row>
    <row r="14" spans="1:8" x14ac:dyDescent="0.25">
      <c r="A14" s="15">
        <v>44967</v>
      </c>
      <c r="B14">
        <v>9</v>
      </c>
      <c r="C14">
        <v>12</v>
      </c>
      <c r="D14">
        <v>30</v>
      </c>
      <c r="E14">
        <v>3.75</v>
      </c>
      <c r="F14" t="s">
        <v>88</v>
      </c>
    </row>
    <row r="15" spans="1:8" x14ac:dyDescent="0.25">
      <c r="A15" s="15">
        <v>44970</v>
      </c>
      <c r="F15" t="s">
        <v>89</v>
      </c>
    </row>
    <row r="16" spans="1:8" x14ac:dyDescent="0.25">
      <c r="A16" s="15">
        <v>44971</v>
      </c>
      <c r="B16">
        <v>9</v>
      </c>
      <c r="C16">
        <v>12</v>
      </c>
      <c r="D16">
        <v>30</v>
      </c>
      <c r="E16">
        <v>3.75</v>
      </c>
      <c r="F16" t="s">
        <v>90</v>
      </c>
    </row>
    <row r="17" spans="1:7" x14ac:dyDescent="0.25">
      <c r="A17" s="15">
        <v>44972</v>
      </c>
      <c r="B17">
        <v>9</v>
      </c>
      <c r="C17">
        <v>11</v>
      </c>
      <c r="D17">
        <v>20</v>
      </c>
      <c r="E17">
        <v>2.5</v>
      </c>
      <c r="F17" t="s">
        <v>91</v>
      </c>
    </row>
    <row r="18" spans="1:7" x14ac:dyDescent="0.25">
      <c r="A18" s="15">
        <v>44972</v>
      </c>
      <c r="B18">
        <v>14</v>
      </c>
      <c r="C18">
        <v>14.3</v>
      </c>
      <c r="D18">
        <v>5</v>
      </c>
      <c r="E18">
        <v>0.6</v>
      </c>
      <c r="F18" t="s">
        <v>92</v>
      </c>
    </row>
    <row r="19" spans="1:7" x14ac:dyDescent="0.25">
      <c r="A19" s="15">
        <v>44972</v>
      </c>
      <c r="B19">
        <v>15.3</v>
      </c>
      <c r="C19">
        <v>16.3</v>
      </c>
      <c r="D19">
        <v>10</v>
      </c>
      <c r="E19">
        <v>1.25</v>
      </c>
      <c r="F19" t="s">
        <v>93</v>
      </c>
    </row>
    <row r="20" spans="1:7" s="21" customFormat="1" ht="18.75" x14ac:dyDescent="0.3">
      <c r="A20" s="20">
        <v>44972</v>
      </c>
      <c r="F20" s="22" t="s">
        <v>98</v>
      </c>
      <c r="G20" s="22">
        <v>20</v>
      </c>
    </row>
    <row r="21" spans="1:7" x14ac:dyDescent="0.25">
      <c r="A21" s="15">
        <v>44973</v>
      </c>
      <c r="B21">
        <v>11</v>
      </c>
      <c r="C21">
        <v>12</v>
      </c>
      <c r="D21">
        <v>10</v>
      </c>
      <c r="E21">
        <v>1.25</v>
      </c>
      <c r="F21" s="19" t="s">
        <v>99</v>
      </c>
    </row>
    <row r="22" spans="1:7" x14ac:dyDescent="0.25">
      <c r="A22" s="15">
        <v>44973</v>
      </c>
      <c r="B22">
        <v>12</v>
      </c>
      <c r="C22">
        <v>13</v>
      </c>
      <c r="F22" t="s">
        <v>100</v>
      </c>
    </row>
    <row r="23" spans="1:7" x14ac:dyDescent="0.25">
      <c r="A23" s="15">
        <v>44974</v>
      </c>
      <c r="B23">
        <v>14.3</v>
      </c>
      <c r="C23">
        <v>16</v>
      </c>
      <c r="D23">
        <v>1.5</v>
      </c>
      <c r="E23">
        <v>1.9</v>
      </c>
      <c r="F23" t="s">
        <v>108</v>
      </c>
    </row>
    <row r="24" spans="1:7" x14ac:dyDescent="0.25">
      <c r="A24" s="15">
        <v>44977</v>
      </c>
      <c r="B24">
        <v>9</v>
      </c>
      <c r="C24">
        <v>16</v>
      </c>
      <c r="D24">
        <v>65</v>
      </c>
      <c r="E24">
        <v>8.5</v>
      </c>
      <c r="F24" t="s">
        <v>109</v>
      </c>
    </row>
    <row r="25" spans="1:7" s="21" customFormat="1" ht="18.75" x14ac:dyDescent="0.3">
      <c r="A25" s="20">
        <v>44977</v>
      </c>
      <c r="B25" s="21">
        <v>0</v>
      </c>
      <c r="F25" s="22" t="s">
        <v>110</v>
      </c>
      <c r="G25" s="22">
        <v>350</v>
      </c>
    </row>
    <row r="26" spans="1:7" x14ac:dyDescent="0.25">
      <c r="A26" s="15">
        <v>44978</v>
      </c>
      <c r="E26">
        <v>10</v>
      </c>
      <c r="F26" t="s">
        <v>113</v>
      </c>
    </row>
    <row r="27" spans="1:7" x14ac:dyDescent="0.25">
      <c r="A27" s="15">
        <v>44979</v>
      </c>
      <c r="F27" t="s">
        <v>112</v>
      </c>
    </row>
    <row r="28" spans="1:7" x14ac:dyDescent="0.25">
      <c r="A28" s="15">
        <v>44980</v>
      </c>
      <c r="B28">
        <v>9</v>
      </c>
      <c r="C28">
        <v>13</v>
      </c>
      <c r="D28">
        <v>40</v>
      </c>
      <c r="E28">
        <v>5</v>
      </c>
    </row>
    <row r="29" spans="1:7" x14ac:dyDescent="0.25">
      <c r="A29" s="15">
        <v>44981</v>
      </c>
      <c r="B29">
        <v>9</v>
      </c>
      <c r="C29">
        <v>15</v>
      </c>
      <c r="D29">
        <v>50</v>
      </c>
      <c r="E29">
        <v>7.5</v>
      </c>
      <c r="F29" t="s">
        <v>114</v>
      </c>
    </row>
    <row r="30" spans="1:7" x14ac:dyDescent="0.25">
      <c r="A30" s="15">
        <v>44983</v>
      </c>
      <c r="B30">
        <v>9</v>
      </c>
      <c r="C30">
        <v>16</v>
      </c>
      <c r="D30">
        <v>60</v>
      </c>
      <c r="E30">
        <v>8.75</v>
      </c>
      <c r="F30" t="s">
        <v>121</v>
      </c>
    </row>
    <row r="31" spans="1:7" x14ac:dyDescent="0.25">
      <c r="A31" s="15">
        <v>44984</v>
      </c>
      <c r="F31" t="s">
        <v>120</v>
      </c>
    </row>
    <row r="32" spans="1:7" x14ac:dyDescent="0.25">
      <c r="A32" s="15">
        <v>44985</v>
      </c>
      <c r="B32">
        <v>9</v>
      </c>
      <c r="C32">
        <v>11</v>
      </c>
      <c r="D32">
        <v>20</v>
      </c>
      <c r="E32">
        <v>2.5</v>
      </c>
      <c r="F32" t="s">
        <v>115</v>
      </c>
    </row>
    <row r="33" spans="2:6" x14ac:dyDescent="0.25">
      <c r="B33">
        <v>14</v>
      </c>
      <c r="C33">
        <v>15.3</v>
      </c>
      <c r="D33">
        <v>15</v>
      </c>
      <c r="E33">
        <v>1.85</v>
      </c>
      <c r="F33" t="s">
        <v>118</v>
      </c>
    </row>
  </sheetData>
  <pageMargins left="0.7" right="0.7" top="0.75" bottom="0.75" header="0.3" footer="0.3"/>
  <pageSetup paperSize="9" orientation="landscape" r:id="rId1"/>
  <legacy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0F9281-DBEA-4B2C-91F8-987955CCCDB7}">
  <dimension ref="A1:U100"/>
  <sheetViews>
    <sheetView tabSelected="1" topLeftCell="C1" workbookViewId="0">
      <selection activeCell="T12" sqref="T12"/>
    </sheetView>
  </sheetViews>
  <sheetFormatPr defaultRowHeight="15" x14ac:dyDescent="0.25"/>
  <cols>
    <col min="4" max="4" width="12.28515625" customWidth="1"/>
    <col min="5" max="5" width="10.28515625" customWidth="1"/>
    <col min="6" max="6" width="9.5703125" customWidth="1"/>
    <col min="7" max="7" width="9.42578125" bestFit="1" customWidth="1"/>
    <col min="8" max="8" width="13.140625" customWidth="1"/>
    <col min="9" max="9" width="47.7109375" customWidth="1"/>
    <col min="10" max="10" width="12.5703125" customWidth="1"/>
    <col min="11" max="11" width="19.7109375" style="37" customWidth="1"/>
    <col min="12" max="12" width="12.42578125" customWidth="1"/>
    <col min="14" max="15" width="2.7109375" customWidth="1"/>
    <col min="16" max="16" width="10.85546875" bestFit="1" customWidth="1"/>
    <col min="17" max="17" width="10.5703125" bestFit="1" customWidth="1"/>
    <col min="18" max="18" width="5.85546875" bestFit="1" customWidth="1"/>
    <col min="19" max="19" width="7.85546875" bestFit="1" customWidth="1"/>
    <col min="20" max="20" width="11.42578125" bestFit="1" customWidth="1"/>
    <col min="21" max="21" width="10.85546875" bestFit="1" customWidth="1"/>
    <col min="22" max="22" width="10.42578125" bestFit="1" customWidth="1"/>
  </cols>
  <sheetData>
    <row r="1" spans="1:21" x14ac:dyDescent="0.25">
      <c r="A1" t="s">
        <v>291</v>
      </c>
      <c r="B1" t="s">
        <v>292</v>
      </c>
      <c r="C1" t="s">
        <v>293</v>
      </c>
      <c r="D1" t="s">
        <v>294</v>
      </c>
      <c r="E1" t="s">
        <v>295</v>
      </c>
      <c r="F1" t="s">
        <v>296</v>
      </c>
      <c r="G1" t="s">
        <v>297</v>
      </c>
      <c r="H1" t="s">
        <v>298</v>
      </c>
      <c r="I1" t="s">
        <v>299</v>
      </c>
      <c r="J1" t="s">
        <v>65</v>
      </c>
      <c r="K1" s="37" t="s">
        <v>300</v>
      </c>
      <c r="L1" t="s">
        <v>301</v>
      </c>
      <c r="P1" s="31" t="s">
        <v>303</v>
      </c>
      <c r="Q1" t="s">
        <v>310</v>
      </c>
      <c r="R1" t="s">
        <v>312</v>
      </c>
      <c r="S1" t="s">
        <v>311</v>
      </c>
      <c r="T1" t="s">
        <v>306</v>
      </c>
      <c r="U1" t="s">
        <v>307</v>
      </c>
    </row>
    <row r="2" spans="1:21" ht="15.75" x14ac:dyDescent="0.25">
      <c r="A2" s="15">
        <v>44930</v>
      </c>
      <c r="D2" s="27" t="str">
        <f>IF(C2&lt;&gt;"",IF(AND(B2&lt;0.5,C2&gt;0.5),C2-B2-"0:30",C2-B2),"")</f>
        <v/>
      </c>
      <c r="E2" s="28" t="str">
        <f t="shared" ref="E2:E3" si="0">IF(C2&lt;&gt;"",D2*24*10,"")</f>
        <v/>
      </c>
      <c r="F2" s="28" t="str">
        <f>IF(C2&lt;&gt;"",D2*24*1.25,"")</f>
        <v/>
      </c>
      <c r="G2" s="29" t="str">
        <f>IF(C2&lt;&gt;"",E2+F2,"")</f>
        <v/>
      </c>
      <c r="I2" s="18" t="s">
        <v>16</v>
      </c>
      <c r="J2" s="18">
        <v>0</v>
      </c>
      <c r="K2" s="38">
        <f>IF(OR(C2&lt;&gt;"",H2&lt;&gt;"",J2&lt;&gt;""),SUM(G2:H2)-J2,"")</f>
        <v>0</v>
      </c>
      <c r="L2" s="26" t="str">
        <f>IF(OR(A3="",MONTH(A2)&lt;&gt;MONTH(A3)),SUM($K$1:K2)-SUM($L$1:L1),"")</f>
        <v/>
      </c>
      <c r="M2" s="28"/>
      <c r="P2" s="32" t="s">
        <v>305</v>
      </c>
      <c r="Q2" s="36">
        <v>3.166666666666667</v>
      </c>
      <c r="R2" s="33">
        <v>760</v>
      </c>
      <c r="S2" s="33">
        <v>95</v>
      </c>
      <c r="T2" s="33">
        <v>691.31000000000006</v>
      </c>
      <c r="U2" s="33">
        <v>1540</v>
      </c>
    </row>
    <row r="3" spans="1:21" x14ac:dyDescent="0.25">
      <c r="A3" s="15">
        <v>44931</v>
      </c>
      <c r="B3" s="27">
        <v>0.375</v>
      </c>
      <c r="C3" s="27">
        <v>0.6875</v>
      </c>
      <c r="D3" s="27">
        <f t="shared" ref="D3:D64" si="1">IF(C3&lt;&gt;"",IF(AND(B3&lt;0.5,C3&gt;0.5),C3-B3-"0:30",C3-B3),"")</f>
        <v>0.29166666666666669</v>
      </c>
      <c r="E3" s="28">
        <f t="shared" si="0"/>
        <v>70</v>
      </c>
      <c r="F3" s="28">
        <f t="shared" ref="F3:F64" si="2">IF(C3&lt;&gt;"",D3*24*1.25,"")</f>
        <v>8.75</v>
      </c>
      <c r="G3" s="29">
        <f t="shared" ref="G3:G64" si="3">IF(C3&lt;&gt;"",E3+F3,"")</f>
        <v>78.75</v>
      </c>
      <c r="H3">
        <v>9.6</v>
      </c>
      <c r="I3" t="s">
        <v>11</v>
      </c>
      <c r="K3" s="38">
        <f t="shared" ref="K3:K66" si="4">IF(OR(C3&lt;&gt;"",H3&lt;&gt;"",J3&lt;&gt;""),SUM(G3:H3)-J3,"")</f>
        <v>88.35</v>
      </c>
      <c r="L3" s="26" t="str">
        <f>IF(OR(A4="",MONTH(A3)&lt;&gt;MONTH(A4)),SUM($K$1:K3)-SUM($L$1:L2),"")</f>
        <v/>
      </c>
      <c r="P3" s="32" t="s">
        <v>309</v>
      </c>
      <c r="Q3" s="36">
        <v>2.2499999999999996</v>
      </c>
      <c r="R3" s="33">
        <v>540</v>
      </c>
      <c r="S3" s="33">
        <v>67.5</v>
      </c>
      <c r="T3" s="33">
        <v>169.14999999999998</v>
      </c>
      <c r="U3" s="33">
        <v>461</v>
      </c>
    </row>
    <row r="4" spans="1:21" x14ac:dyDescent="0.25">
      <c r="A4" s="15">
        <v>44931</v>
      </c>
      <c r="D4" s="27" t="str">
        <f t="shared" si="1"/>
        <v/>
      </c>
      <c r="E4" s="28" t="str">
        <f>IF(C4&lt;&gt;"",D4*24*10,"")</f>
        <v/>
      </c>
      <c r="F4" s="28" t="str">
        <f t="shared" si="2"/>
        <v/>
      </c>
      <c r="G4" s="29" t="str">
        <f t="shared" si="3"/>
        <v/>
      </c>
      <c r="H4">
        <v>36</v>
      </c>
      <c r="I4" t="s">
        <v>12</v>
      </c>
      <c r="K4" s="38">
        <f t="shared" si="4"/>
        <v>36</v>
      </c>
      <c r="L4" s="26" t="str">
        <f>IF(OR(A5="",MONTH(A4)&lt;&gt;MONTH(A5)),SUM($K$1:K4)-SUM($L$1:L3),"")</f>
        <v/>
      </c>
      <c r="N4" s="28"/>
      <c r="P4" s="32" t="s">
        <v>304</v>
      </c>
      <c r="Q4" s="36">
        <v>5.4166666666666661</v>
      </c>
      <c r="R4" s="33">
        <v>1300</v>
      </c>
      <c r="S4" s="33">
        <v>162.5</v>
      </c>
      <c r="T4" s="33">
        <v>860.46</v>
      </c>
      <c r="U4" s="33">
        <v>2001</v>
      </c>
    </row>
    <row r="5" spans="1:21" x14ac:dyDescent="0.25">
      <c r="A5" s="15">
        <v>44931</v>
      </c>
      <c r="D5" s="27" t="str">
        <f t="shared" si="1"/>
        <v/>
      </c>
      <c r="E5" s="28" t="str">
        <f t="shared" ref="E5:E66" si="5">IF(C5&lt;&gt;"",D5*24*10,"")</f>
        <v/>
      </c>
      <c r="F5" s="28" t="str">
        <f t="shared" si="2"/>
        <v/>
      </c>
      <c r="G5" s="29" t="str">
        <f t="shared" si="3"/>
        <v/>
      </c>
      <c r="H5">
        <v>75</v>
      </c>
      <c r="I5" t="s">
        <v>13</v>
      </c>
      <c r="K5" s="38">
        <f t="shared" si="4"/>
        <v>75</v>
      </c>
      <c r="L5" s="26" t="str">
        <f>IF(OR(A6="",MONTH(A5)&lt;&gt;MONTH(A6)),SUM($K$1:K5)-SUM($L$1:L4),"")</f>
        <v/>
      </c>
    </row>
    <row r="6" spans="1:21" x14ac:dyDescent="0.25">
      <c r="A6" s="15">
        <v>44932</v>
      </c>
      <c r="B6" s="27">
        <v>0.54166666666666663</v>
      </c>
      <c r="C6" s="27">
        <v>0.72916666666666663</v>
      </c>
      <c r="D6" s="27">
        <f t="shared" si="1"/>
        <v>0.1875</v>
      </c>
      <c r="E6" s="28">
        <f t="shared" si="5"/>
        <v>45</v>
      </c>
      <c r="F6" s="28">
        <f t="shared" si="2"/>
        <v>5.625</v>
      </c>
      <c r="G6" s="29">
        <f t="shared" si="3"/>
        <v>50.625</v>
      </c>
      <c r="H6" s="26"/>
      <c r="I6" s="26"/>
      <c r="J6" s="30"/>
      <c r="K6" s="38">
        <f t="shared" si="4"/>
        <v>50.625</v>
      </c>
      <c r="L6" s="26" t="str">
        <f>IF(OR(A7="",MONTH(A6)&lt;&gt;MONTH(A7)),SUM($K$1:K6)-SUM($L$1:L5),"")</f>
        <v/>
      </c>
    </row>
    <row r="7" spans="1:21" x14ac:dyDescent="0.25">
      <c r="A7" s="15">
        <v>44932</v>
      </c>
      <c r="D7" s="27" t="str">
        <f t="shared" si="1"/>
        <v/>
      </c>
      <c r="E7" s="28" t="str">
        <f t="shared" si="5"/>
        <v/>
      </c>
      <c r="F7" s="28" t="str">
        <f t="shared" si="2"/>
        <v/>
      </c>
      <c r="G7" s="29" t="str">
        <f t="shared" si="3"/>
        <v/>
      </c>
      <c r="H7">
        <v>9</v>
      </c>
      <c r="I7" t="s">
        <v>15</v>
      </c>
      <c r="J7" s="30"/>
      <c r="K7" s="38">
        <f t="shared" si="4"/>
        <v>9</v>
      </c>
      <c r="L7" s="26" t="str">
        <f>IF(OR(A8="",MONTH(A7)&lt;&gt;MONTH(A8)),SUM($K$1:K7)-SUM($L$1:L6),"")</f>
        <v/>
      </c>
    </row>
    <row r="8" spans="1:21" x14ac:dyDescent="0.25">
      <c r="A8" s="15">
        <v>44935</v>
      </c>
      <c r="B8" s="27">
        <v>0.375</v>
      </c>
      <c r="C8" s="27">
        <v>0.5</v>
      </c>
      <c r="D8" s="27">
        <f t="shared" si="1"/>
        <v>0.125</v>
      </c>
      <c r="E8" s="28">
        <f t="shared" si="5"/>
        <v>30</v>
      </c>
      <c r="F8" s="28">
        <f t="shared" si="2"/>
        <v>3.75</v>
      </c>
      <c r="G8" s="29">
        <f t="shared" si="3"/>
        <v>33.75</v>
      </c>
      <c r="H8" s="26"/>
      <c r="I8" s="26"/>
      <c r="J8" s="30"/>
      <c r="K8" s="38">
        <f t="shared" si="4"/>
        <v>33.75</v>
      </c>
      <c r="L8" s="26" t="str">
        <f>IF(OR(A9="",MONTH(A8)&lt;&gt;MONTH(A9)),SUM($K$1:K8)-SUM($L$1:L7),"")</f>
        <v/>
      </c>
    </row>
    <row r="9" spans="1:21" x14ac:dyDescent="0.25">
      <c r="A9" s="15">
        <v>44935</v>
      </c>
      <c r="B9" s="27">
        <v>0.5625</v>
      </c>
      <c r="C9" s="27">
        <v>0.77083333333333337</v>
      </c>
      <c r="D9" s="27">
        <f t="shared" si="1"/>
        <v>0.20833333333333337</v>
      </c>
      <c r="E9" s="28">
        <f t="shared" si="5"/>
        <v>50.000000000000007</v>
      </c>
      <c r="F9" s="28">
        <f t="shared" si="2"/>
        <v>6.2500000000000009</v>
      </c>
      <c r="G9" s="29">
        <f t="shared" si="3"/>
        <v>56.250000000000007</v>
      </c>
      <c r="H9" s="26"/>
      <c r="I9" s="26"/>
      <c r="J9" s="30"/>
      <c r="K9" s="38">
        <f t="shared" si="4"/>
        <v>56.250000000000007</v>
      </c>
      <c r="L9" s="26" t="str">
        <f>IF(OR(A10="",MONTH(A9)&lt;&gt;MONTH(A10)),SUM($K$1:K9)-SUM($L$1:L8),"")</f>
        <v/>
      </c>
    </row>
    <row r="10" spans="1:21" x14ac:dyDescent="0.25">
      <c r="A10" s="15">
        <v>44935</v>
      </c>
      <c r="D10" s="27" t="str">
        <f t="shared" si="1"/>
        <v/>
      </c>
      <c r="E10" s="28" t="str">
        <f t="shared" si="5"/>
        <v/>
      </c>
      <c r="F10" s="28" t="str">
        <f t="shared" si="2"/>
        <v/>
      </c>
      <c r="G10" s="29" t="str">
        <f t="shared" si="3"/>
        <v/>
      </c>
      <c r="H10">
        <v>46</v>
      </c>
      <c r="I10" t="s">
        <v>20</v>
      </c>
      <c r="J10" s="30"/>
      <c r="K10" s="38">
        <f t="shared" si="4"/>
        <v>46</v>
      </c>
      <c r="L10" s="26" t="str">
        <f>IF(OR(A11="",MONTH(A10)&lt;&gt;MONTH(A11)),SUM($K$1:K10)-SUM($L$1:L9),"")</f>
        <v/>
      </c>
    </row>
    <row r="11" spans="1:21" x14ac:dyDescent="0.25">
      <c r="A11" s="15">
        <v>44936</v>
      </c>
      <c r="B11" s="27">
        <v>0.375</v>
      </c>
      <c r="C11" s="27">
        <v>0.66666666666666663</v>
      </c>
      <c r="D11" s="27">
        <f t="shared" si="1"/>
        <v>0.27083333333333331</v>
      </c>
      <c r="E11" s="28">
        <f t="shared" si="5"/>
        <v>65</v>
      </c>
      <c r="F11" s="28">
        <f t="shared" si="2"/>
        <v>8.125</v>
      </c>
      <c r="G11" s="29">
        <f t="shared" si="3"/>
        <v>73.125</v>
      </c>
      <c r="H11" s="26"/>
      <c r="I11" s="26"/>
      <c r="J11" s="30"/>
      <c r="K11" s="38">
        <f t="shared" si="4"/>
        <v>73.125</v>
      </c>
      <c r="L11" s="26" t="str">
        <f>IF(OR(A12="",MONTH(A11)&lt;&gt;MONTH(A12)),SUM($K$1:K11)-SUM($L$1:L10),"")</f>
        <v/>
      </c>
    </row>
    <row r="12" spans="1:21" x14ac:dyDescent="0.25">
      <c r="A12" s="15">
        <v>44936</v>
      </c>
      <c r="D12" s="27" t="str">
        <f t="shared" si="1"/>
        <v/>
      </c>
      <c r="E12" s="28" t="str">
        <f t="shared" si="5"/>
        <v/>
      </c>
      <c r="F12" s="28" t="str">
        <f t="shared" si="2"/>
        <v/>
      </c>
      <c r="G12" s="29" t="str">
        <f t="shared" si="3"/>
        <v/>
      </c>
      <c r="H12">
        <v>5.25</v>
      </c>
      <c r="I12" t="s">
        <v>23</v>
      </c>
      <c r="J12" s="30"/>
      <c r="K12" s="38">
        <f t="shared" si="4"/>
        <v>5.25</v>
      </c>
      <c r="L12" s="26" t="str">
        <f>IF(OR(A13="",MONTH(A12)&lt;&gt;MONTH(A13)),SUM($K$1:K12)-SUM($L$1:L11),"")</f>
        <v/>
      </c>
    </row>
    <row r="13" spans="1:21" x14ac:dyDescent="0.25">
      <c r="A13" s="15">
        <v>44937</v>
      </c>
      <c r="B13" s="27">
        <v>0.375</v>
      </c>
      <c r="C13" s="27">
        <v>0.75</v>
      </c>
      <c r="D13" s="27">
        <f t="shared" si="1"/>
        <v>0.35416666666666669</v>
      </c>
      <c r="E13" s="28">
        <f t="shared" si="5"/>
        <v>85</v>
      </c>
      <c r="F13" s="28">
        <f t="shared" si="2"/>
        <v>10.625</v>
      </c>
      <c r="G13" s="29">
        <f t="shared" si="3"/>
        <v>95.625</v>
      </c>
      <c r="H13" s="26"/>
      <c r="I13" s="26"/>
      <c r="J13" s="30"/>
      <c r="K13" s="38">
        <f t="shared" si="4"/>
        <v>95.625</v>
      </c>
      <c r="L13" s="26" t="str">
        <f>IF(OR(A14="",MONTH(A13)&lt;&gt;MONTH(A14)),SUM($K$1:K13)-SUM($L$1:L12),"")</f>
        <v/>
      </c>
    </row>
    <row r="14" spans="1:21" x14ac:dyDescent="0.25">
      <c r="A14" s="15">
        <v>44937</v>
      </c>
      <c r="D14" s="27" t="str">
        <f t="shared" si="1"/>
        <v/>
      </c>
      <c r="E14" s="28" t="str">
        <f t="shared" si="5"/>
        <v/>
      </c>
      <c r="F14" s="28" t="str">
        <f t="shared" si="2"/>
        <v/>
      </c>
      <c r="G14" s="29" t="str">
        <f t="shared" si="3"/>
        <v/>
      </c>
      <c r="H14">
        <v>6</v>
      </c>
      <c r="I14" t="s">
        <v>25</v>
      </c>
      <c r="J14" s="30"/>
      <c r="K14" s="38">
        <f t="shared" si="4"/>
        <v>6</v>
      </c>
      <c r="L14" s="26" t="str">
        <f>IF(OR(A15="",MONTH(A14)&lt;&gt;MONTH(A15)),SUM($K$1:K14)-SUM($L$1:L13),"")</f>
        <v/>
      </c>
    </row>
    <row r="15" spans="1:21" x14ac:dyDescent="0.25">
      <c r="A15" s="15">
        <v>44937</v>
      </c>
      <c r="D15" s="27" t="str">
        <f t="shared" si="1"/>
        <v/>
      </c>
      <c r="E15" s="28" t="str">
        <f t="shared" si="5"/>
        <v/>
      </c>
      <c r="F15" s="28" t="str">
        <f t="shared" si="2"/>
        <v/>
      </c>
      <c r="G15" s="29" t="str">
        <f t="shared" si="3"/>
        <v/>
      </c>
      <c r="H15">
        <v>15</v>
      </c>
      <c r="I15" t="s">
        <v>27</v>
      </c>
      <c r="J15" s="30"/>
      <c r="K15" s="38">
        <f t="shared" si="4"/>
        <v>15</v>
      </c>
      <c r="L15" s="26" t="str">
        <f>IF(OR(A16="",MONTH(A15)&lt;&gt;MONTH(A16)),SUM($K$1:K15)-SUM($L$1:L14),"")</f>
        <v/>
      </c>
    </row>
    <row r="16" spans="1:21" x14ac:dyDescent="0.25">
      <c r="A16" s="15">
        <v>44938</v>
      </c>
      <c r="B16" s="27">
        <v>0.375</v>
      </c>
      <c r="C16" s="27">
        <v>0.5</v>
      </c>
      <c r="D16" s="27">
        <f t="shared" si="1"/>
        <v>0.125</v>
      </c>
      <c r="E16" s="28">
        <f t="shared" si="5"/>
        <v>30</v>
      </c>
      <c r="F16" s="28">
        <f t="shared" si="2"/>
        <v>3.75</v>
      </c>
      <c r="G16" s="29">
        <f t="shared" si="3"/>
        <v>33.75</v>
      </c>
      <c r="H16" s="26"/>
      <c r="I16" s="26"/>
      <c r="J16" s="30"/>
      <c r="K16" s="38">
        <f t="shared" si="4"/>
        <v>33.75</v>
      </c>
      <c r="L16" s="26" t="str">
        <f>IF(OR(A17="",MONTH(A16)&lt;&gt;MONTH(A17)),SUM($K$1:K16)-SUM($L$1:L15),"")</f>
        <v/>
      </c>
    </row>
    <row r="17" spans="1:12" x14ac:dyDescent="0.25">
      <c r="A17" s="15">
        <v>44939</v>
      </c>
      <c r="B17" s="27">
        <v>0.375</v>
      </c>
      <c r="C17" s="27">
        <v>0.45833333333333331</v>
      </c>
      <c r="D17" s="27">
        <f t="shared" si="1"/>
        <v>8.3333333333333315E-2</v>
      </c>
      <c r="E17" s="28">
        <f t="shared" si="5"/>
        <v>19.999999999999996</v>
      </c>
      <c r="F17" s="28">
        <f t="shared" si="2"/>
        <v>2.4999999999999996</v>
      </c>
      <c r="G17" s="29">
        <f t="shared" si="3"/>
        <v>22.499999999999996</v>
      </c>
      <c r="H17" s="26"/>
      <c r="I17" s="26"/>
      <c r="J17" s="30"/>
      <c r="K17" s="38">
        <f t="shared" si="4"/>
        <v>22.499999999999996</v>
      </c>
      <c r="L17" s="26" t="str">
        <f>IF(OR(A18="",MONTH(A17)&lt;&gt;MONTH(A18)),SUM($K$1:K17)-SUM($L$1:L16),"")</f>
        <v/>
      </c>
    </row>
    <row r="18" spans="1:12" x14ac:dyDescent="0.25">
      <c r="A18" s="15">
        <v>44939</v>
      </c>
      <c r="D18" s="27" t="str">
        <f t="shared" si="1"/>
        <v/>
      </c>
      <c r="E18" s="28" t="str">
        <f t="shared" si="5"/>
        <v/>
      </c>
      <c r="F18" s="28" t="str">
        <f t="shared" si="2"/>
        <v/>
      </c>
      <c r="G18" s="29" t="str">
        <f t="shared" si="3"/>
        <v/>
      </c>
      <c r="H18">
        <v>334</v>
      </c>
      <c r="I18" t="s">
        <v>31</v>
      </c>
      <c r="J18" s="30"/>
      <c r="K18" s="38">
        <f t="shared" si="4"/>
        <v>334</v>
      </c>
      <c r="L18" s="26" t="str">
        <f>IF(OR(A19="",MONTH(A18)&lt;&gt;MONTH(A19)),SUM($K$1:K18)-SUM($L$1:L17),"")</f>
        <v/>
      </c>
    </row>
    <row r="19" spans="1:12" x14ac:dyDescent="0.25">
      <c r="A19" s="15">
        <v>44939</v>
      </c>
      <c r="D19" s="27" t="str">
        <f t="shared" si="1"/>
        <v/>
      </c>
      <c r="E19" s="28" t="str">
        <f t="shared" si="5"/>
        <v/>
      </c>
      <c r="F19" s="28" t="str">
        <f t="shared" si="2"/>
        <v/>
      </c>
      <c r="G19" s="29" t="str">
        <f t="shared" si="3"/>
        <v/>
      </c>
      <c r="H19">
        <v>11.46</v>
      </c>
      <c r="I19" t="s">
        <v>32</v>
      </c>
      <c r="J19" s="30"/>
      <c r="K19" s="38">
        <f t="shared" si="4"/>
        <v>11.46</v>
      </c>
      <c r="L19" s="26" t="str">
        <f>IF(OR(A20="",MONTH(A19)&lt;&gt;MONTH(A20)),SUM($K$1:K19)-SUM($L$1:L18),"")</f>
        <v/>
      </c>
    </row>
    <row r="20" spans="1:12" x14ac:dyDescent="0.25">
      <c r="A20" s="15">
        <v>44939</v>
      </c>
      <c r="D20" s="27" t="str">
        <f t="shared" si="1"/>
        <v/>
      </c>
      <c r="E20" s="28" t="str">
        <f t="shared" si="5"/>
        <v/>
      </c>
      <c r="F20" s="28" t="str">
        <f t="shared" si="2"/>
        <v/>
      </c>
      <c r="G20" s="29" t="str">
        <f t="shared" si="3"/>
        <v/>
      </c>
      <c r="H20" s="26"/>
      <c r="I20" s="26" t="s">
        <v>65</v>
      </c>
      <c r="J20" s="30">
        <v>1000</v>
      </c>
      <c r="K20" s="38">
        <f t="shared" si="4"/>
        <v>-1000</v>
      </c>
      <c r="L20" s="26" t="str">
        <f>IF(OR(A21="",MONTH(A20)&lt;&gt;MONTH(A21)),SUM($K$1:K20)-SUM($L$1:L19),"")</f>
        <v/>
      </c>
    </row>
    <row r="21" spans="1:12" x14ac:dyDescent="0.25">
      <c r="A21" s="15">
        <v>44942</v>
      </c>
      <c r="B21" s="27">
        <v>0.52083333333333337</v>
      </c>
      <c r="C21" s="27">
        <v>0.5625</v>
      </c>
      <c r="D21" s="27">
        <f t="shared" si="1"/>
        <v>4.166666666666663E-2</v>
      </c>
      <c r="E21" s="28">
        <f t="shared" si="5"/>
        <v>9.9999999999999911</v>
      </c>
      <c r="F21" s="28">
        <f t="shared" si="2"/>
        <v>1.2499999999999989</v>
      </c>
      <c r="G21" s="29">
        <f t="shared" si="3"/>
        <v>11.249999999999989</v>
      </c>
      <c r="H21" s="26"/>
      <c r="I21" s="26"/>
      <c r="J21" s="30"/>
      <c r="K21" s="38">
        <f t="shared" si="4"/>
        <v>11.249999999999989</v>
      </c>
      <c r="L21" s="26" t="str">
        <f>IF(OR(A22="",MONTH(A21)&lt;&gt;MONTH(A22)),SUM($K$1:K21)-SUM($L$1:L20),"")</f>
        <v/>
      </c>
    </row>
    <row r="22" spans="1:12" x14ac:dyDescent="0.25">
      <c r="A22" s="15">
        <v>44943</v>
      </c>
      <c r="B22" s="27">
        <v>0.45833333333333331</v>
      </c>
      <c r="C22" s="27">
        <v>0.52083333333333337</v>
      </c>
      <c r="D22" s="27">
        <f t="shared" si="1"/>
        <v>4.1666666666666727E-2</v>
      </c>
      <c r="E22" s="28">
        <f t="shared" si="5"/>
        <v>10.000000000000014</v>
      </c>
      <c r="F22" s="28">
        <f t="shared" si="2"/>
        <v>1.2500000000000018</v>
      </c>
      <c r="G22" s="29">
        <f t="shared" si="3"/>
        <v>11.250000000000016</v>
      </c>
      <c r="H22" s="26"/>
      <c r="I22" s="26"/>
      <c r="J22" s="30"/>
      <c r="K22" s="38">
        <f t="shared" si="4"/>
        <v>11.250000000000016</v>
      </c>
      <c r="L22" s="26" t="str">
        <f>IF(OR(A23="",MONTH(A22)&lt;&gt;MONTH(A23)),SUM($K$1:K22)-SUM($L$1:L21),"")</f>
        <v/>
      </c>
    </row>
    <row r="23" spans="1:12" x14ac:dyDescent="0.25">
      <c r="A23" s="15">
        <v>44943</v>
      </c>
      <c r="B23" s="27">
        <v>0.5625</v>
      </c>
      <c r="C23" s="27">
        <v>0.75</v>
      </c>
      <c r="D23" s="27">
        <f t="shared" si="1"/>
        <v>0.1875</v>
      </c>
      <c r="E23" s="28">
        <f t="shared" si="5"/>
        <v>45</v>
      </c>
      <c r="F23" s="28">
        <f t="shared" si="2"/>
        <v>5.625</v>
      </c>
      <c r="G23" s="29">
        <f t="shared" si="3"/>
        <v>50.625</v>
      </c>
      <c r="H23" s="26"/>
      <c r="I23" s="26"/>
      <c r="J23" s="30"/>
      <c r="K23" s="38">
        <f t="shared" si="4"/>
        <v>50.625</v>
      </c>
      <c r="L23" s="26" t="str">
        <f>IF(OR(A24="",MONTH(A23)&lt;&gt;MONTH(A24)),SUM($K$1:K23)-SUM($L$1:L22),"")</f>
        <v/>
      </c>
    </row>
    <row r="24" spans="1:12" x14ac:dyDescent="0.25">
      <c r="A24" s="15">
        <v>44943</v>
      </c>
      <c r="D24" s="27" t="str">
        <f t="shared" si="1"/>
        <v/>
      </c>
      <c r="E24" s="28" t="str">
        <f t="shared" si="5"/>
        <v/>
      </c>
      <c r="F24" s="28" t="str">
        <f t="shared" si="2"/>
        <v/>
      </c>
      <c r="G24" s="29" t="str">
        <f t="shared" si="3"/>
        <v/>
      </c>
      <c r="H24">
        <v>14</v>
      </c>
      <c r="I24" t="s">
        <v>40</v>
      </c>
      <c r="J24" s="30"/>
      <c r="K24" s="38">
        <f t="shared" si="4"/>
        <v>14</v>
      </c>
      <c r="L24" s="26" t="str">
        <f>IF(OR(A25="",MONTH(A24)&lt;&gt;MONTH(A25)),SUM($K$1:K24)-SUM($L$1:L23),"")</f>
        <v/>
      </c>
    </row>
    <row r="25" spans="1:12" x14ac:dyDescent="0.25">
      <c r="A25" s="15">
        <v>44944</v>
      </c>
      <c r="B25" s="27">
        <v>0.41666666666666669</v>
      </c>
      <c r="C25" s="27">
        <v>0.45833333333333331</v>
      </c>
      <c r="D25" s="27">
        <f t="shared" si="1"/>
        <v>4.166666666666663E-2</v>
      </c>
      <c r="E25" s="28">
        <f t="shared" si="5"/>
        <v>9.9999999999999911</v>
      </c>
      <c r="F25" s="28">
        <f t="shared" si="2"/>
        <v>1.2499999999999989</v>
      </c>
      <c r="G25" s="29">
        <f t="shared" si="3"/>
        <v>11.249999999999989</v>
      </c>
      <c r="H25" s="26"/>
      <c r="I25" s="26"/>
      <c r="J25" s="30"/>
      <c r="K25" s="38">
        <f t="shared" si="4"/>
        <v>11.249999999999989</v>
      </c>
      <c r="L25" s="26" t="str">
        <f>IF(OR(A26="",MONTH(A25)&lt;&gt;MONTH(A26)),SUM($K$1:K25)-SUM($L$1:L24),"")</f>
        <v/>
      </c>
    </row>
    <row r="26" spans="1:12" customFormat="1" x14ac:dyDescent="0.25">
      <c r="A26" s="15">
        <v>44946</v>
      </c>
      <c r="B26" s="27">
        <v>0.54166666666666663</v>
      </c>
      <c r="C26" s="27">
        <v>0.64583333333333337</v>
      </c>
      <c r="D26" s="27">
        <f t="shared" si="1"/>
        <v>0.10416666666666674</v>
      </c>
      <c r="E26" s="28">
        <f t="shared" si="5"/>
        <v>25.000000000000018</v>
      </c>
      <c r="F26" s="28">
        <f t="shared" si="2"/>
        <v>3.1250000000000022</v>
      </c>
      <c r="G26" s="29">
        <f t="shared" si="3"/>
        <v>28.125000000000021</v>
      </c>
      <c r="H26" s="26"/>
      <c r="I26" s="26"/>
      <c r="J26" s="30"/>
      <c r="K26" s="38">
        <f t="shared" si="4"/>
        <v>28.125000000000021</v>
      </c>
      <c r="L26" s="26" t="str">
        <f>IF(OR(A27="",MONTH(A26)&lt;&gt;MONTH(A27)),SUM($K$1:K26)-SUM($L$1:L25),"")</f>
        <v/>
      </c>
    </row>
    <row r="27" spans="1:12" customFormat="1" x14ac:dyDescent="0.25">
      <c r="A27" s="15">
        <v>44946</v>
      </c>
      <c r="B27" s="27">
        <v>0.66666666666666663</v>
      </c>
      <c r="C27" s="27">
        <v>0.83333333333333337</v>
      </c>
      <c r="D27" s="27">
        <f t="shared" si="1"/>
        <v>0.16666666666666674</v>
      </c>
      <c r="E27" s="28">
        <f t="shared" si="5"/>
        <v>40.000000000000014</v>
      </c>
      <c r="F27" s="28">
        <f t="shared" si="2"/>
        <v>5.0000000000000018</v>
      </c>
      <c r="G27" s="29">
        <f t="shared" si="3"/>
        <v>45.000000000000014</v>
      </c>
      <c r="H27" s="26"/>
      <c r="I27" s="26"/>
      <c r="J27" s="30"/>
      <c r="K27" s="38">
        <f t="shared" si="4"/>
        <v>45.000000000000014</v>
      </c>
      <c r="L27" s="26" t="str">
        <f>IF(OR(A28="",MONTH(A27)&lt;&gt;MONTH(A28)),SUM($K$1:K27)-SUM($L$1:L26),"")</f>
        <v/>
      </c>
    </row>
    <row r="28" spans="1:12" customFormat="1" x14ac:dyDescent="0.25">
      <c r="A28" s="15">
        <v>44949</v>
      </c>
      <c r="D28" s="27" t="str">
        <f t="shared" si="1"/>
        <v/>
      </c>
      <c r="E28" s="28" t="str">
        <f t="shared" si="5"/>
        <v/>
      </c>
      <c r="F28" s="28" t="str">
        <f t="shared" si="2"/>
        <v/>
      </c>
      <c r="G28" s="29" t="str">
        <f t="shared" si="3"/>
        <v/>
      </c>
      <c r="H28" s="26"/>
      <c r="I28" s="26" t="s">
        <v>302</v>
      </c>
      <c r="J28" s="30"/>
      <c r="K28" s="38" t="str">
        <f t="shared" si="4"/>
        <v/>
      </c>
      <c r="L28" s="26" t="str">
        <f>IF(OR(A29="",MONTH(A28)&lt;&gt;MONTH(A29)),SUM($K$1:K28)-SUM($L$1:L27),"")</f>
        <v/>
      </c>
    </row>
    <row r="29" spans="1:12" customFormat="1" x14ac:dyDescent="0.25">
      <c r="A29" s="15">
        <v>44950</v>
      </c>
      <c r="B29" s="27">
        <v>0.54166666666666663</v>
      </c>
      <c r="C29" s="27">
        <v>0.75</v>
      </c>
      <c r="D29" s="27">
        <f t="shared" si="1"/>
        <v>0.20833333333333337</v>
      </c>
      <c r="E29" s="28">
        <f t="shared" si="5"/>
        <v>50.000000000000007</v>
      </c>
      <c r="F29" s="28">
        <f t="shared" si="2"/>
        <v>6.2500000000000009</v>
      </c>
      <c r="G29" s="29">
        <f t="shared" si="3"/>
        <v>56.250000000000007</v>
      </c>
      <c r="H29" s="26"/>
      <c r="I29" s="26"/>
      <c r="J29" s="30"/>
      <c r="K29" s="38">
        <f t="shared" si="4"/>
        <v>56.250000000000007</v>
      </c>
      <c r="L29" s="26" t="str">
        <f>IF(OR(A30="",MONTH(A29)&lt;&gt;MONTH(A30)),SUM($K$1:K29)-SUM($L$1:L28),"")</f>
        <v/>
      </c>
    </row>
    <row r="30" spans="1:12" customFormat="1" x14ac:dyDescent="0.25">
      <c r="A30" s="15">
        <v>44950</v>
      </c>
      <c r="D30" s="27" t="str">
        <f t="shared" si="1"/>
        <v/>
      </c>
      <c r="E30" s="28" t="str">
        <f t="shared" si="5"/>
        <v/>
      </c>
      <c r="F30" s="28" t="str">
        <f t="shared" si="2"/>
        <v/>
      </c>
      <c r="G30" s="29" t="str">
        <f t="shared" si="3"/>
        <v/>
      </c>
      <c r="H30">
        <v>15</v>
      </c>
      <c r="I30" t="s">
        <v>52</v>
      </c>
      <c r="J30" s="30"/>
      <c r="K30" s="38">
        <f t="shared" si="4"/>
        <v>15</v>
      </c>
      <c r="L30" s="26" t="str">
        <f>IF(OR(A31="",MONTH(A30)&lt;&gt;MONTH(A31)),SUM($K$1:K30)-SUM($L$1:L29),"")</f>
        <v/>
      </c>
    </row>
    <row r="31" spans="1:12" customFormat="1" x14ac:dyDescent="0.25">
      <c r="A31" s="15">
        <v>44950</v>
      </c>
      <c r="D31" s="27" t="str">
        <f t="shared" si="1"/>
        <v/>
      </c>
      <c r="E31" s="28" t="str">
        <f t="shared" si="5"/>
        <v/>
      </c>
      <c r="F31" s="28" t="str">
        <f t="shared" si="2"/>
        <v/>
      </c>
      <c r="G31" s="29" t="str">
        <f t="shared" si="3"/>
        <v/>
      </c>
      <c r="H31">
        <v>10</v>
      </c>
      <c r="I31" t="s">
        <v>53</v>
      </c>
      <c r="J31" s="30"/>
      <c r="K31" s="38">
        <f t="shared" si="4"/>
        <v>10</v>
      </c>
      <c r="L31" s="26" t="str">
        <f>IF(OR(A32="",MONTH(A31)&lt;&gt;MONTH(A32)),SUM($K$1:K31)-SUM($L$1:L30),"")</f>
        <v/>
      </c>
    </row>
    <row r="32" spans="1:12" customFormat="1" x14ac:dyDescent="0.25">
      <c r="A32" s="15">
        <v>44951</v>
      </c>
      <c r="B32" s="27">
        <v>0.33333333333333331</v>
      </c>
      <c r="C32" s="27">
        <v>0.60416666666666663</v>
      </c>
      <c r="D32" s="27">
        <f t="shared" si="1"/>
        <v>0.24999999999999997</v>
      </c>
      <c r="E32" s="28">
        <f t="shared" si="5"/>
        <v>59.999999999999993</v>
      </c>
      <c r="F32" s="28">
        <f t="shared" si="2"/>
        <v>7.4999999999999991</v>
      </c>
      <c r="G32" s="29">
        <f t="shared" si="3"/>
        <v>67.499999999999986</v>
      </c>
      <c r="H32" s="26"/>
      <c r="I32" s="26"/>
      <c r="J32" s="30"/>
      <c r="K32" s="38">
        <f t="shared" si="4"/>
        <v>67.499999999999986</v>
      </c>
      <c r="L32" s="26" t="str">
        <f>IF(OR(A33="",MONTH(A32)&lt;&gt;MONTH(A33)),SUM($K$1:K32)-SUM($L$1:L31),"")</f>
        <v/>
      </c>
    </row>
    <row r="33" spans="1:12" customFormat="1" x14ac:dyDescent="0.25">
      <c r="A33" s="15">
        <v>44951</v>
      </c>
      <c r="D33" s="27" t="str">
        <f t="shared" si="1"/>
        <v/>
      </c>
      <c r="E33" s="28" t="str">
        <f t="shared" si="5"/>
        <v/>
      </c>
      <c r="F33" s="28" t="str">
        <f t="shared" si="2"/>
        <v/>
      </c>
      <c r="G33" s="29" t="str">
        <f t="shared" si="3"/>
        <v/>
      </c>
      <c r="H33">
        <v>13</v>
      </c>
      <c r="I33" t="s">
        <v>59</v>
      </c>
      <c r="J33" s="30"/>
      <c r="K33" s="38">
        <f t="shared" si="4"/>
        <v>13</v>
      </c>
      <c r="L33" s="26" t="str">
        <f>IF(OR(A34="",MONTH(A33)&lt;&gt;MONTH(A34)),SUM($K$1:K33)-SUM($L$1:L32),"")</f>
        <v/>
      </c>
    </row>
    <row r="34" spans="1:12" customFormat="1" x14ac:dyDescent="0.25">
      <c r="A34" s="15">
        <v>44952</v>
      </c>
      <c r="B34" s="27">
        <v>0.39583333333333331</v>
      </c>
      <c r="C34" s="27">
        <v>0.625</v>
      </c>
      <c r="D34" s="27">
        <f t="shared" si="1"/>
        <v>0.20833333333333334</v>
      </c>
      <c r="E34" s="28">
        <f t="shared" si="5"/>
        <v>50</v>
      </c>
      <c r="F34" s="28">
        <f t="shared" si="2"/>
        <v>6.25</v>
      </c>
      <c r="G34" s="29">
        <f t="shared" si="3"/>
        <v>56.25</v>
      </c>
      <c r="H34" s="26"/>
      <c r="I34" s="26"/>
      <c r="J34" s="30"/>
      <c r="K34" s="38">
        <f t="shared" si="4"/>
        <v>56.25</v>
      </c>
      <c r="L34" s="26" t="str">
        <f>IF(OR(A35="",MONTH(A34)&lt;&gt;MONTH(A35)),SUM($K$1:K34)-SUM($L$1:L33),"")</f>
        <v/>
      </c>
    </row>
    <row r="35" spans="1:12" customFormat="1" x14ac:dyDescent="0.25">
      <c r="A35" s="15">
        <v>44952</v>
      </c>
      <c r="D35" s="27" t="str">
        <f t="shared" si="1"/>
        <v/>
      </c>
      <c r="E35" s="28" t="str">
        <f t="shared" si="5"/>
        <v/>
      </c>
      <c r="F35" s="28" t="str">
        <f t="shared" si="2"/>
        <v/>
      </c>
      <c r="G35" s="29" t="str">
        <f t="shared" si="3"/>
        <v/>
      </c>
      <c r="H35">
        <v>20</v>
      </c>
      <c r="I35" t="s">
        <v>62</v>
      </c>
      <c r="J35" s="30"/>
      <c r="K35" s="38">
        <f t="shared" si="4"/>
        <v>20</v>
      </c>
      <c r="L35" s="26" t="str">
        <f>IF(OR(A36="",MONTH(A35)&lt;&gt;MONTH(A36)),SUM($K$1:K35)-SUM($L$1:L34),"")</f>
        <v/>
      </c>
    </row>
    <row r="36" spans="1:12" customFormat="1" x14ac:dyDescent="0.25">
      <c r="A36" s="15">
        <v>44953</v>
      </c>
      <c r="B36" s="27">
        <v>0.45833333333333331</v>
      </c>
      <c r="C36" s="27">
        <v>0.70833333333333337</v>
      </c>
      <c r="D36" s="27">
        <f t="shared" si="1"/>
        <v>0.22916666666666671</v>
      </c>
      <c r="E36" s="28">
        <f t="shared" si="5"/>
        <v>55.000000000000007</v>
      </c>
      <c r="F36" s="28">
        <f t="shared" si="2"/>
        <v>6.8750000000000009</v>
      </c>
      <c r="G36" s="29">
        <f t="shared" si="3"/>
        <v>61.875000000000007</v>
      </c>
      <c r="H36" s="26"/>
      <c r="I36" s="26"/>
      <c r="J36" s="30"/>
      <c r="K36" s="38">
        <f t="shared" si="4"/>
        <v>61.875000000000007</v>
      </c>
      <c r="L36" s="26" t="str">
        <f>IF(OR(A37="",MONTH(A36)&lt;&gt;MONTH(A37)),SUM($K$1:K36)-SUM($L$1:L35),"")</f>
        <v/>
      </c>
    </row>
    <row r="37" spans="1:12" customFormat="1" x14ac:dyDescent="0.25">
      <c r="A37" s="15">
        <v>44956</v>
      </c>
      <c r="B37" s="27">
        <v>0.33333333333333331</v>
      </c>
      <c r="C37" s="27">
        <v>0.375</v>
      </c>
      <c r="D37" s="27">
        <f t="shared" si="1"/>
        <v>4.1666666666666685E-2</v>
      </c>
      <c r="E37" s="28">
        <f t="shared" si="5"/>
        <v>10.000000000000004</v>
      </c>
      <c r="F37" s="28">
        <f t="shared" si="2"/>
        <v>1.2500000000000004</v>
      </c>
      <c r="G37" s="29">
        <f t="shared" si="3"/>
        <v>11.250000000000004</v>
      </c>
      <c r="H37" s="26"/>
      <c r="I37" s="26"/>
      <c r="J37" s="30"/>
      <c r="K37" s="38">
        <f t="shared" si="4"/>
        <v>11.250000000000004</v>
      </c>
      <c r="L37" s="26" t="str">
        <f>IF(OR(A38="",MONTH(A37)&lt;&gt;MONTH(A38)),SUM($K$1:K37)-SUM($L$1:L36),"")</f>
        <v/>
      </c>
    </row>
    <row r="38" spans="1:12" customFormat="1" x14ac:dyDescent="0.25">
      <c r="A38" s="15">
        <v>44956</v>
      </c>
      <c r="D38" s="27" t="str">
        <f t="shared" si="1"/>
        <v/>
      </c>
      <c r="E38" s="28" t="str">
        <f t="shared" si="5"/>
        <v/>
      </c>
      <c r="F38" s="28" t="str">
        <f t="shared" si="2"/>
        <v/>
      </c>
      <c r="G38" s="29" t="str">
        <f t="shared" si="3"/>
        <v/>
      </c>
      <c r="H38">
        <v>72</v>
      </c>
      <c r="I38" t="s">
        <v>66</v>
      </c>
      <c r="J38" s="30"/>
      <c r="K38" s="38">
        <f t="shared" si="4"/>
        <v>72</v>
      </c>
      <c r="L38" s="26" t="str">
        <f>IF(OR(A39="",MONTH(A38)&lt;&gt;MONTH(A39)),SUM($K$1:K38)-SUM($L$1:L37),"")</f>
        <v/>
      </c>
    </row>
    <row r="39" spans="1:12" customFormat="1" x14ac:dyDescent="0.25">
      <c r="A39" s="15">
        <v>44956</v>
      </c>
      <c r="D39" s="27" t="str">
        <f t="shared" si="1"/>
        <v/>
      </c>
      <c r="E39" s="28" t="str">
        <f t="shared" si="5"/>
        <v/>
      </c>
      <c r="F39" s="28" t="str">
        <f t="shared" si="2"/>
        <v/>
      </c>
      <c r="G39" s="29" t="str">
        <f t="shared" si="3"/>
        <v/>
      </c>
      <c r="H39" s="26"/>
      <c r="I39" s="26" t="s">
        <v>65</v>
      </c>
      <c r="J39" s="30">
        <v>540</v>
      </c>
      <c r="K39" s="38">
        <f t="shared" si="4"/>
        <v>-540</v>
      </c>
      <c r="L39" s="26">
        <f>IF(A39&lt;&gt;"",IF(OR(A40="",MONTH(A39)&lt;&gt;MONTH(A40)),SUM($K$1:K39)-SUM($L$1:L38),""),"")</f>
        <v>6.3100000000000591</v>
      </c>
    </row>
    <row r="40" spans="1:12" customFormat="1" x14ac:dyDescent="0.25">
      <c r="A40" s="15">
        <v>44958</v>
      </c>
      <c r="B40" s="27">
        <v>0.45833333333333331</v>
      </c>
      <c r="C40" s="27">
        <v>0.625</v>
      </c>
      <c r="D40" s="27">
        <f t="shared" si="1"/>
        <v>0.14583333333333334</v>
      </c>
      <c r="E40" s="28">
        <f t="shared" si="5"/>
        <v>35</v>
      </c>
      <c r="F40" s="28">
        <f t="shared" si="2"/>
        <v>4.375</v>
      </c>
      <c r="G40" s="29">
        <f t="shared" si="3"/>
        <v>39.375</v>
      </c>
      <c r="H40" s="26"/>
      <c r="I40" s="26"/>
      <c r="J40" s="30"/>
      <c r="K40" s="38">
        <f t="shared" si="4"/>
        <v>39.375</v>
      </c>
      <c r="L40" s="26" t="str">
        <f>IF(A40&lt;&gt;"",IF(OR(A41="",MONTH(A40)&lt;&gt;MONTH(A41)),SUM($K$1:K40)-SUM($L$1:L39),""),"")</f>
        <v/>
      </c>
    </row>
    <row r="41" spans="1:12" customFormat="1" x14ac:dyDescent="0.25">
      <c r="A41" s="15">
        <v>44958</v>
      </c>
      <c r="D41" s="27" t="str">
        <f t="shared" si="1"/>
        <v/>
      </c>
      <c r="E41" s="28" t="str">
        <f t="shared" si="5"/>
        <v/>
      </c>
      <c r="F41" s="28" t="str">
        <f t="shared" si="2"/>
        <v/>
      </c>
      <c r="G41" s="29" t="str">
        <f t="shared" si="3"/>
        <v/>
      </c>
      <c r="H41">
        <v>35</v>
      </c>
      <c r="I41" t="s">
        <v>68</v>
      </c>
      <c r="J41" s="30"/>
      <c r="K41" s="38">
        <f t="shared" si="4"/>
        <v>35</v>
      </c>
      <c r="L41" s="26" t="str">
        <f>IF(A41&lt;&gt;"",IF(OR(A42="",MONTH(A41)&lt;&gt;MONTH(A42)),SUM($K$1:K41)-SUM($L$1:L40),""),"")</f>
        <v/>
      </c>
    </row>
    <row r="42" spans="1:12" customFormat="1" ht="18.75" x14ac:dyDescent="0.3">
      <c r="A42" s="20">
        <v>44959</v>
      </c>
      <c r="B42" s="21"/>
      <c r="C42" s="21"/>
      <c r="D42" s="27" t="str">
        <f t="shared" si="1"/>
        <v/>
      </c>
      <c r="E42" s="28" t="str">
        <f t="shared" si="5"/>
        <v/>
      </c>
      <c r="F42" s="28" t="str">
        <f t="shared" si="2"/>
        <v/>
      </c>
      <c r="G42" s="29" t="str">
        <f t="shared" si="3"/>
        <v/>
      </c>
      <c r="H42" s="26"/>
      <c r="I42" s="22" t="s">
        <v>105</v>
      </c>
      <c r="J42" s="30">
        <v>11</v>
      </c>
      <c r="K42" s="38">
        <f t="shared" si="4"/>
        <v>-11</v>
      </c>
      <c r="L42" s="26" t="str">
        <f>IF(A42&lt;&gt;"",IF(OR(A43="",MONTH(A42)&lt;&gt;MONTH(A43)),SUM($K$1:K42)-SUM($L$1:L41),""),"")</f>
        <v/>
      </c>
    </row>
    <row r="43" spans="1:12" customFormat="1" x14ac:dyDescent="0.25">
      <c r="A43" s="15">
        <v>44963</v>
      </c>
      <c r="B43" s="27">
        <v>0.375</v>
      </c>
      <c r="C43" s="27">
        <v>0.5</v>
      </c>
      <c r="D43" s="27">
        <f t="shared" si="1"/>
        <v>0.125</v>
      </c>
      <c r="E43" s="28">
        <f t="shared" si="5"/>
        <v>30</v>
      </c>
      <c r="F43" s="28">
        <f t="shared" si="2"/>
        <v>3.75</v>
      </c>
      <c r="G43" s="29">
        <f t="shared" si="3"/>
        <v>33.75</v>
      </c>
      <c r="H43" s="26"/>
      <c r="I43" s="26"/>
      <c r="J43" s="30"/>
      <c r="K43" s="38">
        <f t="shared" si="4"/>
        <v>33.75</v>
      </c>
      <c r="L43" s="26" t="str">
        <f>IF(A43&lt;&gt;"",IF(OR(A44="",MONTH(A43)&lt;&gt;MONTH(A44)),SUM($K$1:K43)-SUM($L$1:L42),""),"")</f>
        <v/>
      </c>
    </row>
    <row r="44" spans="1:12" customFormat="1" x14ac:dyDescent="0.25">
      <c r="A44" s="15">
        <v>44963</v>
      </c>
      <c r="B44" s="27">
        <v>0.54166666666666663</v>
      </c>
      <c r="C44" s="27">
        <v>0.77083333333333337</v>
      </c>
      <c r="D44" s="27">
        <f t="shared" si="1"/>
        <v>0.22916666666666674</v>
      </c>
      <c r="E44" s="28">
        <f t="shared" si="5"/>
        <v>55.000000000000014</v>
      </c>
      <c r="F44" s="28">
        <f t="shared" si="2"/>
        <v>6.8750000000000018</v>
      </c>
      <c r="G44" s="29">
        <f t="shared" si="3"/>
        <v>61.875000000000014</v>
      </c>
      <c r="H44" s="26"/>
      <c r="I44" s="26"/>
      <c r="J44" s="30"/>
      <c r="K44" s="38">
        <f t="shared" si="4"/>
        <v>61.875000000000014</v>
      </c>
      <c r="L44" s="26" t="str">
        <f>IF(A44&lt;&gt;"",IF(OR(A45="",MONTH(A44)&lt;&gt;MONTH(A45)),SUM($K$1:K44)-SUM($L$1:L43),""),"")</f>
        <v/>
      </c>
    </row>
    <row r="45" spans="1:12" customFormat="1" x14ac:dyDescent="0.25">
      <c r="A45" s="15">
        <v>44963</v>
      </c>
      <c r="D45" s="27" t="str">
        <f t="shared" si="1"/>
        <v/>
      </c>
      <c r="E45" s="28" t="str">
        <f t="shared" si="5"/>
        <v/>
      </c>
      <c r="F45" s="28" t="str">
        <f t="shared" si="2"/>
        <v/>
      </c>
      <c r="G45" s="29" t="str">
        <f t="shared" si="3"/>
        <v/>
      </c>
      <c r="H45">
        <v>10</v>
      </c>
      <c r="I45" t="s">
        <v>74</v>
      </c>
      <c r="J45" s="30"/>
      <c r="K45" s="38">
        <f t="shared" si="4"/>
        <v>10</v>
      </c>
      <c r="L45" s="26" t="str">
        <f>IF(A45&lt;&gt;"",IF(OR(A46="",MONTH(A45)&lt;&gt;MONTH(A46)),SUM($K$1:K45)-SUM($L$1:L44),""),"")</f>
        <v/>
      </c>
    </row>
    <row r="46" spans="1:12" customFormat="1" x14ac:dyDescent="0.25">
      <c r="A46" s="15">
        <v>44964</v>
      </c>
      <c r="B46" s="27">
        <v>0.375</v>
      </c>
      <c r="C46" s="27">
        <v>0.625</v>
      </c>
      <c r="D46" s="27">
        <f t="shared" si="1"/>
        <v>0.22916666666666666</v>
      </c>
      <c r="E46" s="28">
        <f t="shared" si="5"/>
        <v>55</v>
      </c>
      <c r="F46" s="28">
        <f t="shared" si="2"/>
        <v>6.875</v>
      </c>
      <c r="G46" s="29">
        <f t="shared" si="3"/>
        <v>61.875</v>
      </c>
      <c r="H46" s="26"/>
      <c r="I46" s="26"/>
      <c r="J46" s="30"/>
      <c r="K46" s="38">
        <f t="shared" si="4"/>
        <v>61.875</v>
      </c>
      <c r="L46" s="26" t="str">
        <f>IF(A46&lt;&gt;"",IF(OR(A47="",MONTH(A46)&lt;&gt;MONTH(A47)),SUM($K$1:K46)-SUM($L$1:L45),""),"")</f>
        <v/>
      </c>
    </row>
    <row r="47" spans="1:12" customFormat="1" x14ac:dyDescent="0.25">
      <c r="A47" s="15">
        <v>44964</v>
      </c>
      <c r="B47" s="27">
        <v>0.6875</v>
      </c>
      <c r="C47" s="27">
        <v>0.77083333333333337</v>
      </c>
      <c r="D47" s="27">
        <f t="shared" si="1"/>
        <v>8.333333333333337E-2</v>
      </c>
      <c r="E47" s="28">
        <f t="shared" si="5"/>
        <v>20.000000000000007</v>
      </c>
      <c r="F47" s="28">
        <f t="shared" si="2"/>
        <v>2.5000000000000009</v>
      </c>
      <c r="G47" s="29">
        <f t="shared" si="3"/>
        <v>22.500000000000007</v>
      </c>
      <c r="H47" s="26"/>
      <c r="I47" s="26"/>
      <c r="J47" s="30"/>
      <c r="K47" s="38">
        <f t="shared" si="4"/>
        <v>22.500000000000007</v>
      </c>
      <c r="L47" s="26" t="str">
        <f>IF(A47&lt;&gt;"",IF(OR(A48="",MONTH(A47)&lt;&gt;MONTH(A48)),SUM($K$1:K47)-SUM($L$1:L46),""),"")</f>
        <v/>
      </c>
    </row>
    <row r="48" spans="1:12" customFormat="1" x14ac:dyDescent="0.25">
      <c r="A48" s="15">
        <v>44965</v>
      </c>
      <c r="B48" s="27">
        <v>0.45833333333333331</v>
      </c>
      <c r="C48" s="27">
        <v>0.52083333333333337</v>
      </c>
      <c r="D48" s="27">
        <f t="shared" si="1"/>
        <v>4.1666666666666727E-2</v>
      </c>
      <c r="E48" s="28">
        <f t="shared" si="5"/>
        <v>10.000000000000014</v>
      </c>
      <c r="F48" s="28">
        <f t="shared" si="2"/>
        <v>1.2500000000000018</v>
      </c>
      <c r="G48" s="29">
        <f t="shared" si="3"/>
        <v>11.250000000000016</v>
      </c>
      <c r="H48" s="26"/>
      <c r="I48" s="26"/>
      <c r="J48" s="30"/>
      <c r="K48" s="38">
        <f t="shared" si="4"/>
        <v>11.250000000000016</v>
      </c>
      <c r="L48" s="26" t="str">
        <f>IF(A48&lt;&gt;"",IF(OR(A49="",MONTH(A48)&lt;&gt;MONTH(A49)),SUM($K$1:K48)-SUM($L$1:L47),""),"")</f>
        <v/>
      </c>
    </row>
    <row r="49" spans="1:12" customFormat="1" x14ac:dyDescent="0.25">
      <c r="A49" s="15">
        <v>44965</v>
      </c>
      <c r="D49" s="27" t="str">
        <f t="shared" si="1"/>
        <v/>
      </c>
      <c r="E49" s="28" t="str">
        <f t="shared" si="5"/>
        <v/>
      </c>
      <c r="F49" s="28" t="str">
        <f t="shared" si="2"/>
        <v/>
      </c>
      <c r="G49" s="29" t="str">
        <f t="shared" si="3"/>
        <v/>
      </c>
      <c r="H49">
        <v>20</v>
      </c>
      <c r="I49" t="s">
        <v>77</v>
      </c>
      <c r="J49" s="30"/>
      <c r="K49" s="38">
        <f t="shared" si="4"/>
        <v>20</v>
      </c>
      <c r="L49" s="26" t="str">
        <f>IF(A49&lt;&gt;"",IF(OR(A50="",MONTH(A49)&lt;&gt;MONTH(A50)),SUM($K$1:K49)-SUM($L$1:L48),""),"")</f>
        <v/>
      </c>
    </row>
    <row r="50" spans="1:12" customFormat="1" x14ac:dyDescent="0.25">
      <c r="A50" s="15">
        <v>44967</v>
      </c>
      <c r="B50" s="27">
        <v>0.52083333333333337</v>
      </c>
      <c r="C50" s="27">
        <v>0.70833333333333337</v>
      </c>
      <c r="D50" s="27">
        <f t="shared" si="1"/>
        <v>0.1875</v>
      </c>
      <c r="E50" s="28">
        <f t="shared" si="5"/>
        <v>45</v>
      </c>
      <c r="F50" s="28">
        <f t="shared" si="2"/>
        <v>5.625</v>
      </c>
      <c r="G50" s="29">
        <f t="shared" si="3"/>
        <v>50.625</v>
      </c>
      <c r="H50" s="26"/>
      <c r="I50" s="26"/>
      <c r="J50" s="30"/>
      <c r="K50" s="38">
        <f t="shared" si="4"/>
        <v>50.625</v>
      </c>
      <c r="L50" s="26" t="str">
        <f>IF(A50&lt;&gt;"",IF(OR(A51="",MONTH(A50)&lt;&gt;MONTH(A51)),SUM($K$1:K50)-SUM($L$1:L49),""),"")</f>
        <v/>
      </c>
    </row>
    <row r="51" spans="1:12" customFormat="1" x14ac:dyDescent="0.25">
      <c r="A51" s="15">
        <v>44967</v>
      </c>
      <c r="D51" s="27" t="str">
        <f t="shared" si="1"/>
        <v/>
      </c>
      <c r="E51" s="28" t="str">
        <f t="shared" si="5"/>
        <v/>
      </c>
      <c r="F51" s="28" t="str">
        <f t="shared" si="2"/>
        <v/>
      </c>
      <c r="G51" s="29" t="str">
        <f t="shared" si="3"/>
        <v/>
      </c>
      <c r="H51">
        <v>15</v>
      </c>
      <c r="I51" t="s">
        <v>87</v>
      </c>
      <c r="J51" s="30"/>
      <c r="K51" s="38">
        <f t="shared" si="4"/>
        <v>15</v>
      </c>
      <c r="L51" s="26" t="str">
        <f>IF(A51&lt;&gt;"",IF(OR(A52="",MONTH(A51)&lt;&gt;MONTH(A52)),SUM($K$1:K51)-SUM($L$1:L50),""),"")</f>
        <v/>
      </c>
    </row>
    <row r="52" spans="1:12" customFormat="1" x14ac:dyDescent="0.25">
      <c r="A52" s="15">
        <v>44970</v>
      </c>
      <c r="B52" s="27">
        <v>0.27083333333333331</v>
      </c>
      <c r="C52" s="27">
        <v>0.6875</v>
      </c>
      <c r="D52" s="27">
        <f t="shared" si="1"/>
        <v>0.39583333333333337</v>
      </c>
      <c r="E52" s="28">
        <f t="shared" si="5"/>
        <v>95</v>
      </c>
      <c r="F52" s="28">
        <f t="shared" si="2"/>
        <v>11.875</v>
      </c>
      <c r="G52" s="29">
        <f t="shared" si="3"/>
        <v>106.875</v>
      </c>
      <c r="H52" s="26"/>
      <c r="I52" s="26"/>
      <c r="J52" s="30"/>
      <c r="K52" s="38">
        <f t="shared" si="4"/>
        <v>106.875</v>
      </c>
      <c r="L52" s="26" t="str">
        <f>IF(A52&lt;&gt;"",IF(OR(A53="",MONTH(A52)&lt;&gt;MONTH(A53)),SUM($K$1:K52)-SUM($L$1:L51),""),"")</f>
        <v/>
      </c>
    </row>
    <row r="53" spans="1:12" customFormat="1" x14ac:dyDescent="0.25">
      <c r="A53" s="15">
        <v>44970</v>
      </c>
      <c r="D53" s="27" t="str">
        <f t="shared" si="1"/>
        <v/>
      </c>
      <c r="E53" s="28" t="str">
        <f t="shared" si="5"/>
        <v/>
      </c>
      <c r="F53" s="28" t="str">
        <f t="shared" si="2"/>
        <v/>
      </c>
      <c r="G53" s="29" t="str">
        <f t="shared" si="3"/>
        <v/>
      </c>
      <c r="H53">
        <v>15.1</v>
      </c>
      <c r="I53" t="s">
        <v>85</v>
      </c>
      <c r="J53" s="30"/>
      <c r="K53" s="38">
        <f t="shared" si="4"/>
        <v>15.1</v>
      </c>
      <c r="L53" s="26" t="str">
        <f>IF(A53&lt;&gt;"",IF(OR(A54="",MONTH(A53)&lt;&gt;MONTH(A54)),SUM($K$1:K53)-SUM($L$1:L52),""),"")</f>
        <v/>
      </c>
    </row>
    <row r="54" spans="1:12" customFormat="1" x14ac:dyDescent="0.25">
      <c r="A54" s="15">
        <v>44970</v>
      </c>
      <c r="D54" s="27" t="str">
        <f t="shared" si="1"/>
        <v/>
      </c>
      <c r="E54" s="28" t="str">
        <f t="shared" si="5"/>
        <v/>
      </c>
      <c r="F54" s="28" t="str">
        <f t="shared" si="2"/>
        <v/>
      </c>
      <c r="G54" s="29" t="str">
        <f t="shared" si="3"/>
        <v/>
      </c>
      <c r="H54">
        <v>15</v>
      </c>
      <c r="I54" t="s">
        <v>86</v>
      </c>
      <c r="J54" s="30"/>
      <c r="K54" s="38">
        <f t="shared" si="4"/>
        <v>15</v>
      </c>
      <c r="L54" s="26" t="str">
        <f>IF(A54&lt;&gt;"",IF(OR(A55="",MONTH(A54)&lt;&gt;MONTH(A55)),SUM($K$1:K54)-SUM($L$1:L53),""),"")</f>
        <v/>
      </c>
    </row>
    <row r="55" spans="1:12" customFormat="1" x14ac:dyDescent="0.25">
      <c r="A55" s="15">
        <v>44971</v>
      </c>
      <c r="B55" s="27">
        <v>0.54166666666666663</v>
      </c>
      <c r="C55" s="27">
        <v>0.66666666666666663</v>
      </c>
      <c r="D55" s="27">
        <f t="shared" si="1"/>
        <v>0.125</v>
      </c>
      <c r="E55" s="28">
        <f t="shared" si="5"/>
        <v>30</v>
      </c>
      <c r="F55" s="28">
        <f t="shared" si="2"/>
        <v>3.75</v>
      </c>
      <c r="G55" s="29">
        <f t="shared" si="3"/>
        <v>33.75</v>
      </c>
      <c r="H55" s="26"/>
      <c r="I55" s="26"/>
      <c r="J55" s="30"/>
      <c r="K55" s="38">
        <f t="shared" si="4"/>
        <v>33.75</v>
      </c>
      <c r="L55" s="26" t="str">
        <f>IF(A55&lt;&gt;"",IF(OR(A56="",MONTH(A55)&lt;&gt;MONTH(A56)),SUM($K$1:K55)-SUM($L$1:L54),""),"")</f>
        <v/>
      </c>
    </row>
    <row r="56" spans="1:12" customFormat="1" x14ac:dyDescent="0.25">
      <c r="A56" s="15">
        <v>44971</v>
      </c>
      <c r="D56" s="27" t="str">
        <f t="shared" si="1"/>
        <v/>
      </c>
      <c r="E56" s="28" t="str">
        <f t="shared" si="5"/>
        <v/>
      </c>
      <c r="F56" s="28" t="str">
        <f t="shared" si="2"/>
        <v/>
      </c>
      <c r="G56" s="29" t="str">
        <f t="shared" si="3"/>
        <v/>
      </c>
      <c r="H56">
        <v>0</v>
      </c>
      <c r="I56" t="s">
        <v>97</v>
      </c>
      <c r="J56" s="30"/>
      <c r="K56" s="38">
        <f t="shared" si="4"/>
        <v>0</v>
      </c>
      <c r="L56" s="26" t="str">
        <f>IF(A56&lt;&gt;"",IF(OR(A57="",MONTH(A56)&lt;&gt;MONTH(A57)),SUM($K$1:K56)-SUM($L$1:L55),""),"")</f>
        <v/>
      </c>
    </row>
    <row r="57" spans="1:12" customFormat="1" x14ac:dyDescent="0.25">
      <c r="A57" s="15">
        <v>44972</v>
      </c>
      <c r="B57" s="27">
        <v>0.45833333333333331</v>
      </c>
      <c r="C57" s="27">
        <v>0.58333333333333337</v>
      </c>
      <c r="D57" s="27">
        <f t="shared" si="1"/>
        <v>0.10416666666666673</v>
      </c>
      <c r="E57" s="28">
        <f t="shared" si="5"/>
        <v>25.000000000000014</v>
      </c>
      <c r="F57" s="28">
        <f t="shared" si="2"/>
        <v>3.1250000000000018</v>
      </c>
      <c r="G57" s="29">
        <f t="shared" si="3"/>
        <v>28.125000000000014</v>
      </c>
      <c r="H57" s="26"/>
      <c r="I57" s="26"/>
      <c r="J57" s="30"/>
      <c r="K57" s="38">
        <f t="shared" si="4"/>
        <v>28.125000000000014</v>
      </c>
      <c r="L57" s="26" t="str">
        <f>IF(A57&lt;&gt;"",IF(OR(A58="",MONTH(A57)&lt;&gt;MONTH(A58)),SUM($K$1:K57)-SUM($L$1:L56),""),"")</f>
        <v/>
      </c>
    </row>
    <row r="58" spans="1:12" customFormat="1" x14ac:dyDescent="0.25">
      <c r="A58" s="15">
        <v>44972</v>
      </c>
      <c r="D58" s="27" t="str">
        <f t="shared" si="1"/>
        <v/>
      </c>
      <c r="E58" s="28" t="str">
        <f t="shared" si="5"/>
        <v/>
      </c>
      <c r="F58" s="28" t="str">
        <f t="shared" si="2"/>
        <v/>
      </c>
      <c r="G58" s="29" t="str">
        <f t="shared" si="3"/>
        <v/>
      </c>
      <c r="H58">
        <v>14.3</v>
      </c>
      <c r="I58" t="s">
        <v>95</v>
      </c>
      <c r="J58" s="30"/>
      <c r="K58" s="38">
        <f t="shared" si="4"/>
        <v>14.3</v>
      </c>
      <c r="L58" s="26" t="str">
        <f>IF(A58&lt;&gt;"",IF(OR(A59="",MONTH(A58)&lt;&gt;MONTH(A59)),SUM($K$1:K58)-SUM($L$1:L57),""),"")</f>
        <v/>
      </c>
    </row>
    <row r="59" spans="1:12" customFormat="1" x14ac:dyDescent="0.25">
      <c r="A59" s="15">
        <v>44972</v>
      </c>
      <c r="B59" s="27">
        <v>0.6875</v>
      </c>
      <c r="C59" s="27">
        <v>0.72916666666666663</v>
      </c>
      <c r="D59" s="27">
        <f t="shared" si="1"/>
        <v>4.166666666666663E-2</v>
      </c>
      <c r="E59" s="28">
        <f t="shared" si="5"/>
        <v>9.9999999999999911</v>
      </c>
      <c r="F59" s="28">
        <f t="shared" si="2"/>
        <v>1.2499999999999989</v>
      </c>
      <c r="G59" s="29">
        <f t="shared" si="3"/>
        <v>11.249999999999989</v>
      </c>
      <c r="H59" s="26"/>
      <c r="I59" s="26"/>
      <c r="J59" s="30"/>
      <c r="K59" s="38">
        <f t="shared" si="4"/>
        <v>11.249999999999989</v>
      </c>
      <c r="L59" s="26" t="str">
        <f>IF(A59&lt;&gt;"",IF(OR(A60="",MONTH(A59)&lt;&gt;MONTH(A60)),SUM($K$1:K59)-SUM($L$1:L58),""),"")</f>
        <v/>
      </c>
    </row>
    <row r="60" spans="1:12" customFormat="1" x14ac:dyDescent="0.25">
      <c r="A60" s="15">
        <v>44973</v>
      </c>
      <c r="B60" s="27">
        <v>0.375</v>
      </c>
      <c r="C60" s="27">
        <v>0.45833333333333331</v>
      </c>
      <c r="D60" s="27">
        <f t="shared" si="1"/>
        <v>8.3333333333333315E-2</v>
      </c>
      <c r="E60" s="28">
        <f t="shared" si="5"/>
        <v>19.999999999999996</v>
      </c>
      <c r="F60" s="28">
        <f t="shared" si="2"/>
        <v>2.4999999999999996</v>
      </c>
      <c r="G60" s="29">
        <f t="shared" si="3"/>
        <v>22.499999999999996</v>
      </c>
      <c r="H60" s="26"/>
      <c r="I60" s="26"/>
      <c r="J60" s="30"/>
      <c r="K60" s="38">
        <f t="shared" si="4"/>
        <v>22.499999999999996</v>
      </c>
      <c r="L60" s="26" t="str">
        <f>IF(A60&lt;&gt;"",IF(OR(A61="",MONTH(A60)&lt;&gt;MONTH(A61)),SUM($K$1:K60)-SUM($L$1:L59),""),"")</f>
        <v/>
      </c>
    </row>
    <row r="61" spans="1:12" customFormat="1" x14ac:dyDescent="0.25">
      <c r="A61" s="15">
        <v>44973</v>
      </c>
      <c r="B61" s="27">
        <v>0.5</v>
      </c>
      <c r="C61" s="27">
        <v>0.54166666666666663</v>
      </c>
      <c r="D61" s="27">
        <f t="shared" si="1"/>
        <v>4.166666666666663E-2</v>
      </c>
      <c r="E61" s="28">
        <f t="shared" si="5"/>
        <v>9.9999999999999911</v>
      </c>
      <c r="F61" s="28">
        <f t="shared" si="2"/>
        <v>1.2499999999999989</v>
      </c>
      <c r="G61" s="29">
        <f t="shared" si="3"/>
        <v>11.249999999999989</v>
      </c>
      <c r="H61" s="26"/>
      <c r="I61" s="26"/>
      <c r="J61" s="30"/>
      <c r="K61" s="38">
        <f t="shared" si="4"/>
        <v>11.249999999999989</v>
      </c>
      <c r="L61" s="26" t="str">
        <f>IF(A61&lt;&gt;"",IF(OR(A62="",MONTH(A61)&lt;&gt;MONTH(A62)),SUM($K$1:K61)-SUM($L$1:L60),""),"")</f>
        <v/>
      </c>
    </row>
    <row r="62" spans="1:12" customFormat="1" x14ac:dyDescent="0.25">
      <c r="A62" s="15">
        <v>44973</v>
      </c>
      <c r="B62" s="27">
        <v>0.54166666666666663</v>
      </c>
      <c r="C62" s="27">
        <v>0.70833333333333337</v>
      </c>
      <c r="D62" s="27">
        <f t="shared" si="1"/>
        <v>0.16666666666666674</v>
      </c>
      <c r="E62" s="28">
        <f t="shared" si="5"/>
        <v>40.000000000000014</v>
      </c>
      <c r="F62" s="28">
        <f t="shared" si="2"/>
        <v>5.0000000000000018</v>
      </c>
      <c r="G62" s="29">
        <f t="shared" si="3"/>
        <v>45.000000000000014</v>
      </c>
      <c r="H62" s="26"/>
      <c r="I62" s="26"/>
      <c r="J62" s="30"/>
      <c r="K62" s="38">
        <f t="shared" si="4"/>
        <v>45.000000000000014</v>
      </c>
      <c r="L62" s="26" t="str">
        <f>IF(A62&lt;&gt;"",IF(OR(A63="",MONTH(A62)&lt;&gt;MONTH(A63)),SUM($K$1:K62)-SUM($L$1:L61),""),"")</f>
        <v/>
      </c>
    </row>
    <row r="63" spans="1:12" customFormat="1" x14ac:dyDescent="0.25">
      <c r="A63" s="15">
        <v>44973</v>
      </c>
      <c r="D63" s="27" t="str">
        <f t="shared" si="1"/>
        <v/>
      </c>
      <c r="E63" s="28" t="str">
        <f t="shared" si="5"/>
        <v/>
      </c>
      <c r="F63" s="28" t="str">
        <f t="shared" si="2"/>
        <v/>
      </c>
      <c r="G63" s="29" t="str">
        <f t="shared" si="3"/>
        <v/>
      </c>
      <c r="H63">
        <v>20</v>
      </c>
      <c r="I63" t="s">
        <v>122</v>
      </c>
      <c r="J63" s="30"/>
      <c r="K63" s="38">
        <f t="shared" si="4"/>
        <v>20</v>
      </c>
      <c r="L63" s="26" t="str">
        <f>IF(A63&lt;&gt;"",IF(OR(A64="",MONTH(A63)&lt;&gt;MONTH(A64)),SUM($K$1:K63)-SUM($L$1:L62),""),"")</f>
        <v/>
      </c>
    </row>
    <row r="64" spans="1:12" customFormat="1" x14ac:dyDescent="0.25">
      <c r="A64" s="15">
        <v>44973</v>
      </c>
      <c r="D64" s="27" t="str">
        <f t="shared" si="1"/>
        <v/>
      </c>
      <c r="E64" s="28" t="str">
        <f t="shared" si="5"/>
        <v/>
      </c>
      <c r="F64" s="28" t="str">
        <f t="shared" si="2"/>
        <v/>
      </c>
      <c r="G64" s="29" t="str">
        <f t="shared" si="3"/>
        <v/>
      </c>
      <c r="H64">
        <v>21</v>
      </c>
      <c r="I64" t="s">
        <v>103</v>
      </c>
      <c r="J64" s="30"/>
      <c r="K64" s="38">
        <f t="shared" si="4"/>
        <v>21</v>
      </c>
      <c r="L64" s="26" t="str">
        <f>IF(A64&lt;&gt;"",IF(OR(A65="",MONTH(A64)&lt;&gt;MONTH(A65)),SUM($K$1:K64)-SUM($L$1:L63),""),"")</f>
        <v/>
      </c>
    </row>
    <row r="65" spans="1:12" customFormat="1" x14ac:dyDescent="0.25">
      <c r="A65" s="15">
        <v>44974</v>
      </c>
      <c r="B65" s="27">
        <v>0.5</v>
      </c>
      <c r="C65" s="27">
        <v>0.60416666666666663</v>
      </c>
      <c r="D65" s="27">
        <f t="shared" ref="D65:D74" si="6">IF(C65&lt;&gt;"",IF(AND(B65&lt;0.5,C65&gt;0.5),C65-B65-"0:30",C65-B65),"")</f>
        <v>0.10416666666666663</v>
      </c>
      <c r="E65" s="28">
        <f t="shared" si="5"/>
        <v>24.999999999999993</v>
      </c>
      <c r="F65" s="28">
        <f t="shared" ref="F65:F74" si="7">IF(C65&lt;&gt;"",D65*24*1.25,"")</f>
        <v>3.1249999999999991</v>
      </c>
      <c r="G65" s="29">
        <f t="shared" ref="G65:G74" si="8">IF(C65&lt;&gt;"",E65+F65,"")</f>
        <v>28.124999999999993</v>
      </c>
      <c r="H65">
        <v>3.75</v>
      </c>
      <c r="I65" t="s">
        <v>106</v>
      </c>
      <c r="J65" s="30"/>
      <c r="K65" s="38">
        <f t="shared" si="4"/>
        <v>31.874999999999993</v>
      </c>
      <c r="L65" s="26" t="str">
        <f>IF(A65&lt;&gt;"",IF(OR(A66="",MONTH(A65)&lt;&gt;MONTH(A66)),SUM($K$1:K65)-SUM($L$1:L64),""),"")</f>
        <v/>
      </c>
    </row>
    <row r="66" spans="1:12" customFormat="1" x14ac:dyDescent="0.25">
      <c r="A66" s="15">
        <v>44974</v>
      </c>
      <c r="D66" s="27" t="str">
        <f t="shared" si="6"/>
        <v/>
      </c>
      <c r="E66" s="28" t="str">
        <f t="shared" si="5"/>
        <v/>
      </c>
      <c r="F66" s="28" t="str">
        <f t="shared" si="7"/>
        <v/>
      </c>
      <c r="G66" s="29" t="str">
        <f t="shared" si="8"/>
        <v/>
      </c>
      <c r="H66" s="26">
        <v>0</v>
      </c>
      <c r="I66" s="26" t="s">
        <v>107</v>
      </c>
      <c r="J66" s="30"/>
      <c r="K66" s="38">
        <f t="shared" si="4"/>
        <v>0</v>
      </c>
      <c r="L66" s="26" t="str">
        <f>IF(A66&lt;&gt;"",IF(OR(A67="",MONTH(A66)&lt;&gt;MONTH(A67)),SUM($K$1:K66)-SUM($L$1:L65),""),"")</f>
        <v/>
      </c>
    </row>
    <row r="67" spans="1:12" customFormat="1" x14ac:dyDescent="0.25">
      <c r="A67" s="15">
        <v>44977</v>
      </c>
      <c r="D67" s="27" t="str">
        <f t="shared" si="6"/>
        <v/>
      </c>
      <c r="E67" s="28" t="str">
        <f t="shared" ref="E67:E74" si="9">IF(C67&lt;&gt;"",D67*24*10,"")</f>
        <v/>
      </c>
      <c r="F67" s="28" t="str">
        <f t="shared" si="7"/>
        <v/>
      </c>
      <c r="G67" s="29" t="str">
        <f t="shared" si="8"/>
        <v/>
      </c>
      <c r="H67">
        <v>0</v>
      </c>
      <c r="I67" t="s">
        <v>111</v>
      </c>
      <c r="J67" s="30"/>
      <c r="K67" s="38">
        <f t="shared" ref="K67:K74" si="10">IF(OR(C67&lt;&gt;"",H67&lt;&gt;"",J67&lt;&gt;""),SUM(G67:H67)-J67,"")</f>
        <v>0</v>
      </c>
      <c r="L67" s="26" t="str">
        <f>IF(A67&lt;&gt;"",IF(OR(A68="",MONTH(A67)&lt;&gt;MONTH(A68)),SUM($K$1:K67)-SUM($L$1:L66),""),"")</f>
        <v/>
      </c>
    </row>
    <row r="68" spans="1:12" customFormat="1" ht="18.75" x14ac:dyDescent="0.3">
      <c r="A68" s="20">
        <v>44977</v>
      </c>
      <c r="B68" s="21"/>
      <c r="C68" s="21"/>
      <c r="D68" s="27" t="str">
        <f t="shared" si="6"/>
        <v/>
      </c>
      <c r="E68" s="28" t="str">
        <f t="shared" si="9"/>
        <v/>
      </c>
      <c r="F68" s="28" t="str">
        <f t="shared" si="7"/>
        <v/>
      </c>
      <c r="G68" s="29" t="str">
        <f t="shared" si="8"/>
        <v/>
      </c>
      <c r="H68" s="34"/>
      <c r="I68" s="35" t="s">
        <v>65</v>
      </c>
      <c r="J68" s="30">
        <v>450</v>
      </c>
      <c r="K68" s="38">
        <f t="shared" si="10"/>
        <v>-450</v>
      </c>
      <c r="L68" s="26" t="str">
        <f>IF(A68&lt;&gt;"",IF(OR(A69="",MONTH(A68)&lt;&gt;MONTH(A69)),SUM($K$1:K68)-SUM($L$1:L67),""),"")</f>
        <v/>
      </c>
    </row>
    <row r="69" spans="1:12" customFormat="1" x14ac:dyDescent="0.25">
      <c r="A69" s="15">
        <v>44981</v>
      </c>
      <c r="B69" s="27">
        <v>0.33333333333333331</v>
      </c>
      <c r="C69" s="27">
        <v>0.35416666666666669</v>
      </c>
      <c r="D69" s="27">
        <f t="shared" si="6"/>
        <v>2.083333333333337E-2</v>
      </c>
      <c r="E69" s="28">
        <f t="shared" si="9"/>
        <v>5.0000000000000089</v>
      </c>
      <c r="F69" s="28">
        <f t="shared" si="7"/>
        <v>0.62500000000000111</v>
      </c>
      <c r="G69" s="29">
        <f t="shared" si="8"/>
        <v>5.6250000000000098</v>
      </c>
      <c r="H69" s="26"/>
      <c r="I69" s="26"/>
      <c r="J69" s="30"/>
      <c r="K69" s="38">
        <f t="shared" si="10"/>
        <v>5.6250000000000098</v>
      </c>
      <c r="L69" s="26" t="str">
        <f>IF(A69&lt;&gt;"",IF(OR(A70="",MONTH(A69)&lt;&gt;MONTH(A70)),SUM($K$1:K69)-SUM($L$1:L68),""),"")</f>
        <v/>
      </c>
    </row>
    <row r="70" spans="1:12" customFormat="1" x14ac:dyDescent="0.25">
      <c r="A70" s="15">
        <v>44983</v>
      </c>
      <c r="B70" s="27"/>
      <c r="C70" s="27"/>
      <c r="D70" s="27" t="str">
        <f t="shared" si="6"/>
        <v/>
      </c>
      <c r="E70" s="28" t="str">
        <f t="shared" si="9"/>
        <v/>
      </c>
      <c r="F70" s="28" t="str">
        <f t="shared" si="7"/>
        <v/>
      </c>
      <c r="G70" s="29" t="str">
        <f t="shared" si="8"/>
        <v/>
      </c>
      <c r="H70" s="26"/>
      <c r="I70" s="26" t="s">
        <v>308</v>
      </c>
      <c r="J70" s="30"/>
      <c r="K70" s="38" t="str">
        <f t="shared" si="10"/>
        <v/>
      </c>
      <c r="L70" s="26" t="str">
        <f>IF(A70&lt;&gt;"",IF(OR(A71="",MONTH(A70)&lt;&gt;MONTH(A71)),SUM($K$1:K70)-SUM($L$1:L69),""),"")</f>
        <v/>
      </c>
    </row>
    <row r="71" spans="1:12" customFormat="1" x14ac:dyDescent="0.25">
      <c r="A71" s="15">
        <v>44984</v>
      </c>
      <c r="D71" s="27" t="str">
        <f t="shared" si="6"/>
        <v/>
      </c>
      <c r="E71" s="28" t="str">
        <f t="shared" si="9"/>
        <v/>
      </c>
      <c r="F71" s="28" t="str">
        <f t="shared" si="7"/>
        <v/>
      </c>
      <c r="G71" s="29" t="str">
        <f t="shared" si="8"/>
        <v/>
      </c>
      <c r="I71" t="s">
        <v>120</v>
      </c>
      <c r="J71" s="30"/>
      <c r="K71" s="38" t="str">
        <f t="shared" si="10"/>
        <v/>
      </c>
      <c r="L71" s="26" t="str">
        <f>IF(A71&lt;&gt;"",IF(OR(A72="",MONTH(A71)&lt;&gt;MONTH(A72)),SUM($K$1:K71)-SUM($L$1:L70),""),"")</f>
        <v/>
      </c>
    </row>
    <row r="72" spans="1:12" customFormat="1" x14ac:dyDescent="0.25">
      <c r="A72" s="15">
        <v>44985</v>
      </c>
      <c r="B72" s="27">
        <v>0.45833333333333331</v>
      </c>
      <c r="C72" s="27">
        <v>0.5</v>
      </c>
      <c r="D72" s="27">
        <f t="shared" si="6"/>
        <v>4.1666666666666685E-2</v>
      </c>
      <c r="E72" s="28">
        <f t="shared" si="9"/>
        <v>10.000000000000004</v>
      </c>
      <c r="F72" s="28">
        <f t="shared" si="7"/>
        <v>1.2500000000000004</v>
      </c>
      <c r="G72" s="29">
        <f t="shared" si="8"/>
        <v>11.250000000000004</v>
      </c>
      <c r="H72" s="26"/>
      <c r="I72" s="26"/>
      <c r="J72" s="30"/>
      <c r="K72" s="38">
        <f t="shared" si="10"/>
        <v>11.250000000000004</v>
      </c>
      <c r="L72" s="26" t="str">
        <f>IF(A72&lt;&gt;"",IF(OR(A73="",MONTH(A72)&lt;&gt;MONTH(A73)),SUM($K$1:K72)-SUM($L$1:L71),""),"")</f>
        <v/>
      </c>
    </row>
    <row r="73" spans="1:12" customFormat="1" x14ac:dyDescent="0.25">
      <c r="A73" s="15">
        <v>44985</v>
      </c>
      <c r="B73" s="27">
        <v>0.54166666666666663</v>
      </c>
      <c r="C73" s="27">
        <v>0.58333333333333337</v>
      </c>
      <c r="D73" s="27">
        <f t="shared" si="6"/>
        <v>4.1666666666666741E-2</v>
      </c>
      <c r="E73" s="28">
        <f t="shared" si="9"/>
        <v>10.000000000000018</v>
      </c>
      <c r="F73" s="28">
        <f t="shared" si="7"/>
        <v>1.2500000000000022</v>
      </c>
      <c r="G73" s="29">
        <f t="shared" si="8"/>
        <v>11.25000000000002</v>
      </c>
      <c r="H73" s="26"/>
      <c r="I73" s="26"/>
      <c r="J73" s="30"/>
      <c r="K73" s="38">
        <f t="shared" si="10"/>
        <v>11.25000000000002</v>
      </c>
      <c r="L73" s="26" t="str">
        <f>IF(A73&lt;&gt;"",IF(OR(A74="",MONTH(A73)&lt;&gt;MONTH(A74)),SUM($K$1:K73)-SUM($L$1:L72),""),"")</f>
        <v/>
      </c>
    </row>
    <row r="74" spans="1:12" customFormat="1" x14ac:dyDescent="0.25">
      <c r="A74" s="15">
        <v>44985</v>
      </c>
      <c r="B74" s="27">
        <v>0.64583333333333337</v>
      </c>
      <c r="C74" s="27">
        <v>0.6875</v>
      </c>
      <c r="D74" s="27">
        <f t="shared" si="6"/>
        <v>4.166666666666663E-2</v>
      </c>
      <c r="E74" s="28">
        <f t="shared" si="9"/>
        <v>9.9999999999999911</v>
      </c>
      <c r="F74" s="28">
        <f t="shared" si="7"/>
        <v>1.2499999999999989</v>
      </c>
      <c r="G74" s="29">
        <f t="shared" si="8"/>
        <v>11.249999999999989</v>
      </c>
      <c r="H74" s="26"/>
      <c r="I74" s="26"/>
      <c r="J74" s="30"/>
      <c r="K74" s="38">
        <f t="shared" si="10"/>
        <v>11.249999999999989</v>
      </c>
      <c r="L74" s="26">
        <f>IF(A74&lt;&gt;"",IF(OR(A75="",MONTH(A74)&lt;&gt;MONTH(A75)),SUM($K$1:K74)-SUM($L$1:L73),""),"")</f>
        <v>315.64999999999998</v>
      </c>
    </row>
    <row r="75" spans="1:12" customFormat="1" x14ac:dyDescent="0.25">
      <c r="D75" s="27"/>
      <c r="E75" s="28"/>
      <c r="F75" s="28"/>
      <c r="G75" s="29"/>
      <c r="H75" s="26"/>
      <c r="I75" s="26"/>
      <c r="J75" s="30"/>
      <c r="K75" s="38"/>
      <c r="L75" s="26"/>
    </row>
    <row r="76" spans="1:12" customFormat="1" x14ac:dyDescent="0.25">
      <c r="D76" s="27"/>
      <c r="E76" s="28"/>
      <c r="F76" s="28"/>
      <c r="G76" s="29"/>
      <c r="H76" s="26"/>
      <c r="I76" s="26"/>
      <c r="J76" s="30"/>
      <c r="K76" s="38"/>
      <c r="L76" s="26"/>
    </row>
    <row r="77" spans="1:12" customFormat="1" x14ac:dyDescent="0.25">
      <c r="D77" s="27"/>
      <c r="E77" s="28"/>
      <c r="F77" s="28"/>
      <c r="G77" s="29"/>
      <c r="H77" s="26"/>
      <c r="I77" s="26"/>
      <c r="J77" s="30"/>
      <c r="K77" s="38"/>
      <c r="L77" s="26"/>
    </row>
    <row r="78" spans="1:12" customFormat="1" x14ac:dyDescent="0.25">
      <c r="D78" s="27"/>
      <c r="E78" s="28"/>
      <c r="F78" s="28"/>
      <c r="G78" s="29"/>
      <c r="H78" s="26"/>
      <c r="I78" s="26"/>
      <c r="J78" s="30"/>
      <c r="K78" s="38"/>
      <c r="L78" s="26"/>
    </row>
    <row r="79" spans="1:12" customFormat="1" x14ac:dyDescent="0.25">
      <c r="D79" s="27"/>
      <c r="E79" s="28"/>
      <c r="F79" s="28"/>
      <c r="G79" s="29"/>
      <c r="H79" s="26"/>
      <c r="I79" s="26"/>
      <c r="J79" s="30"/>
      <c r="K79" s="38"/>
      <c r="L79" s="26"/>
    </row>
    <row r="80" spans="1:12" customFormat="1" x14ac:dyDescent="0.25">
      <c r="D80" s="27"/>
      <c r="E80" s="28"/>
      <c r="F80" s="28"/>
      <c r="G80" s="29"/>
      <c r="H80" s="26"/>
      <c r="I80" s="26"/>
      <c r="J80" s="30"/>
      <c r="K80" s="38"/>
      <c r="L80" s="26"/>
    </row>
    <row r="81" spans="4:12" customFormat="1" x14ac:dyDescent="0.25">
      <c r="D81" s="27"/>
      <c r="E81" s="28"/>
      <c r="F81" s="28"/>
      <c r="G81" s="29"/>
      <c r="H81" s="26"/>
      <c r="I81" s="26"/>
      <c r="J81" s="30"/>
      <c r="K81" s="38"/>
      <c r="L81" s="26"/>
    </row>
    <row r="82" spans="4:12" customFormat="1" x14ac:dyDescent="0.25">
      <c r="D82" s="27"/>
      <c r="E82" s="28"/>
      <c r="F82" s="28"/>
      <c r="G82" s="29"/>
      <c r="H82" s="26"/>
      <c r="I82" s="26"/>
      <c r="J82" s="30"/>
      <c r="K82" s="38"/>
      <c r="L82" s="26"/>
    </row>
    <row r="83" spans="4:12" customFormat="1" x14ac:dyDescent="0.25">
      <c r="D83" s="27"/>
      <c r="E83" s="28"/>
      <c r="F83" s="28"/>
      <c r="G83" s="29"/>
      <c r="H83" s="26"/>
      <c r="I83" s="26"/>
      <c r="J83" s="30"/>
      <c r="K83" s="38"/>
      <c r="L83" s="26"/>
    </row>
    <row r="84" spans="4:12" customFormat="1" x14ac:dyDescent="0.25">
      <c r="D84" s="27"/>
      <c r="E84" s="28"/>
      <c r="F84" s="28"/>
      <c r="G84" s="29"/>
      <c r="H84" s="26"/>
      <c r="I84" s="26"/>
      <c r="J84" s="30"/>
      <c r="K84" s="38"/>
      <c r="L84" s="26"/>
    </row>
    <row r="85" spans="4:12" customFormat="1" x14ac:dyDescent="0.25">
      <c r="D85" s="27"/>
      <c r="E85" s="28"/>
      <c r="F85" s="28"/>
      <c r="G85" s="29"/>
      <c r="H85" s="26"/>
      <c r="I85" s="26"/>
      <c r="J85" s="30"/>
      <c r="K85" s="38"/>
      <c r="L85" s="26"/>
    </row>
    <row r="86" spans="4:12" customFormat="1" x14ac:dyDescent="0.25">
      <c r="D86" s="27"/>
      <c r="E86" s="28"/>
      <c r="F86" s="28"/>
      <c r="G86" s="29"/>
      <c r="H86" s="26"/>
      <c r="I86" s="26"/>
      <c r="J86" s="30"/>
      <c r="K86" s="38"/>
      <c r="L86" s="26"/>
    </row>
    <row r="87" spans="4:12" customFormat="1" x14ac:dyDescent="0.25">
      <c r="D87" s="27"/>
      <c r="E87" s="28"/>
      <c r="F87" s="28"/>
      <c r="G87" s="29"/>
      <c r="H87" s="26"/>
      <c r="I87" s="26"/>
      <c r="J87" s="30"/>
      <c r="K87" s="38"/>
      <c r="L87" s="26"/>
    </row>
    <row r="88" spans="4:12" customFormat="1" x14ac:dyDescent="0.25">
      <c r="D88" s="27"/>
      <c r="E88" s="28"/>
      <c r="F88" s="28"/>
      <c r="G88" s="29"/>
      <c r="H88" s="26"/>
      <c r="I88" s="26"/>
      <c r="J88" s="30"/>
      <c r="K88" s="38"/>
      <c r="L88" s="26"/>
    </row>
    <row r="89" spans="4:12" customFormat="1" x14ac:dyDescent="0.25">
      <c r="D89" s="27"/>
      <c r="E89" s="28"/>
      <c r="F89" s="28"/>
      <c r="G89" s="29"/>
      <c r="H89" s="26"/>
      <c r="I89" s="26"/>
      <c r="J89" s="30"/>
      <c r="K89" s="38"/>
      <c r="L89" s="26"/>
    </row>
    <row r="90" spans="4:12" customFormat="1" x14ac:dyDescent="0.25">
      <c r="D90" s="27"/>
      <c r="E90" s="28"/>
      <c r="F90" s="28"/>
      <c r="G90" s="29"/>
      <c r="H90" s="26"/>
      <c r="I90" s="26"/>
      <c r="J90" s="30"/>
      <c r="K90" s="38"/>
      <c r="L90" s="26"/>
    </row>
    <row r="91" spans="4:12" customFormat="1" x14ac:dyDescent="0.25">
      <c r="D91" s="27"/>
      <c r="E91" s="28"/>
      <c r="F91" s="28"/>
      <c r="G91" s="29"/>
      <c r="H91" s="26"/>
      <c r="I91" s="26"/>
      <c r="J91" s="30"/>
      <c r="K91" s="38"/>
      <c r="L91" s="26"/>
    </row>
    <row r="92" spans="4:12" customFormat="1" x14ac:dyDescent="0.25">
      <c r="D92" s="27"/>
      <c r="E92" s="28"/>
      <c r="F92" s="28"/>
      <c r="G92" s="29"/>
      <c r="H92" s="26"/>
      <c r="I92" s="26"/>
      <c r="J92" s="30"/>
      <c r="K92" s="38"/>
      <c r="L92" s="26"/>
    </row>
    <row r="93" spans="4:12" customFormat="1" x14ac:dyDescent="0.25">
      <c r="D93" s="27"/>
      <c r="E93" s="28"/>
      <c r="F93" s="28"/>
      <c r="G93" s="29"/>
      <c r="H93" s="26"/>
      <c r="I93" s="26"/>
      <c r="J93" s="30"/>
      <c r="K93" s="38"/>
      <c r="L93" s="26"/>
    </row>
    <row r="94" spans="4:12" customFormat="1" x14ac:dyDescent="0.25">
      <c r="D94" s="27"/>
      <c r="E94" s="28"/>
      <c r="F94" s="28"/>
      <c r="G94" s="29"/>
      <c r="H94" s="26"/>
      <c r="I94" s="26"/>
      <c r="J94" s="30"/>
      <c r="K94" s="38"/>
      <c r="L94" s="26"/>
    </row>
    <row r="95" spans="4:12" customFormat="1" x14ac:dyDescent="0.25">
      <c r="D95" s="27"/>
      <c r="E95" s="28"/>
      <c r="F95" s="28"/>
      <c r="G95" s="29"/>
      <c r="H95" s="26"/>
      <c r="I95" s="26"/>
      <c r="J95" s="30"/>
      <c r="K95" s="38"/>
      <c r="L95" s="26"/>
    </row>
    <row r="96" spans="4:12" customFormat="1" x14ac:dyDescent="0.25">
      <c r="D96" s="27"/>
      <c r="E96" s="28"/>
      <c r="F96" s="28"/>
      <c r="G96" s="29"/>
      <c r="H96" s="26"/>
      <c r="I96" s="26"/>
      <c r="J96" s="30"/>
      <c r="K96" s="38"/>
      <c r="L96" s="26"/>
    </row>
    <row r="97" spans="4:12" customFormat="1" x14ac:dyDescent="0.25">
      <c r="D97" s="27"/>
      <c r="E97" s="28"/>
      <c r="F97" s="28"/>
      <c r="G97" s="29"/>
      <c r="H97" s="26"/>
      <c r="I97" s="26"/>
      <c r="J97" s="30"/>
      <c r="K97" s="38"/>
      <c r="L97" s="26"/>
    </row>
    <row r="98" spans="4:12" customFormat="1" x14ac:dyDescent="0.25">
      <c r="D98" s="27"/>
      <c r="E98" s="28"/>
      <c r="F98" s="28"/>
      <c r="G98" s="29"/>
      <c r="H98" s="26"/>
      <c r="I98" s="26"/>
      <c r="J98" s="30"/>
      <c r="K98" s="38"/>
      <c r="L98" s="26"/>
    </row>
    <row r="99" spans="4:12" customFormat="1" x14ac:dyDescent="0.25">
      <c r="K99" s="37"/>
    </row>
    <row r="100" spans="4:12" customFormat="1" x14ac:dyDescent="0.25">
      <c r="K100" s="37"/>
    </row>
  </sheetData>
  <conditionalFormatting sqref="A1:L64 J65:J67 A75:L98 A65:G69 A70:J74 K65:L74">
    <cfRule type="expression" dxfId="2" priority="1">
      <formula>$A1&lt;&gt;""</formula>
    </cfRule>
  </conditionalFormatting>
  <conditionalFormatting sqref="H65:I66 H67:J68">
    <cfRule type="expression" dxfId="1" priority="3">
      <formula>$A66&lt;&gt;""</formula>
    </cfRule>
  </conditionalFormatting>
  <pageMargins left="0.7" right="0.7" top="0.75" bottom="0.75" header="0.3" footer="0.3"/>
  <pageSetup orientation="portrait" r:id="rId2"/>
  <legacyDrawing r:id="rId3"/>
  <tableParts count="1">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8E26D-C21E-48EE-8AF8-413AB40FDFF1}">
  <dimension ref="A1:H47"/>
  <sheetViews>
    <sheetView topLeftCell="A40" workbookViewId="0">
      <selection sqref="A1:H47"/>
    </sheetView>
  </sheetViews>
  <sheetFormatPr defaultRowHeight="15" x14ac:dyDescent="0.25"/>
  <cols>
    <col min="1" max="1" width="11.5703125" customWidth="1"/>
    <col min="5" max="5" width="11.5703125" customWidth="1"/>
    <col min="6" max="6" width="39.5703125" customWidth="1"/>
    <col min="7" max="7" width="11.85546875" customWidth="1"/>
    <col min="8" max="8" width="18.42578125" customWidth="1"/>
  </cols>
  <sheetData>
    <row r="1" spans="1:8" ht="28.5" x14ac:dyDescent="0.45">
      <c r="A1" s="14" t="s">
        <v>8</v>
      </c>
      <c r="B1" s="13" t="s">
        <v>7</v>
      </c>
      <c r="C1" s="12" t="s">
        <v>6</v>
      </c>
      <c r="D1" s="11" t="s">
        <v>5</v>
      </c>
      <c r="E1" s="10" t="s">
        <v>4</v>
      </c>
      <c r="F1" s="9">
        <f>SUM(B2+D2+E2)</f>
        <v>1217.75</v>
      </c>
      <c r="G1" s="8" t="s">
        <v>3</v>
      </c>
      <c r="H1" s="7" t="s">
        <v>2</v>
      </c>
    </row>
    <row r="2" spans="1:8" ht="21" x14ac:dyDescent="0.35">
      <c r="A2" s="6" t="s">
        <v>1</v>
      </c>
      <c r="B2" s="5">
        <v>298</v>
      </c>
      <c r="D2">
        <f>SUM(D3:D62)</f>
        <v>747</v>
      </c>
      <c r="E2" s="4">
        <f>SUM(E3:E62)</f>
        <v>172.74999999999997</v>
      </c>
      <c r="F2" s="3" t="s">
        <v>0</v>
      </c>
      <c r="G2" s="2">
        <f>SUM(G3:G62)</f>
        <v>787</v>
      </c>
      <c r="H2" s="1">
        <f>SUM(F1-G2)</f>
        <v>430.75</v>
      </c>
    </row>
    <row r="3" spans="1:8" x14ac:dyDescent="0.25">
      <c r="A3" s="15">
        <v>44986</v>
      </c>
      <c r="F3" t="s">
        <v>126</v>
      </c>
    </row>
    <row r="4" spans="1:8" x14ac:dyDescent="0.25">
      <c r="A4" s="15">
        <v>44987</v>
      </c>
      <c r="F4" t="s">
        <v>126</v>
      </c>
    </row>
    <row r="5" spans="1:8" x14ac:dyDescent="0.25">
      <c r="A5" s="15">
        <v>44988</v>
      </c>
      <c r="F5" t="s">
        <v>127</v>
      </c>
    </row>
    <row r="6" spans="1:8" ht="18.75" x14ac:dyDescent="0.3">
      <c r="A6" s="15">
        <v>44989</v>
      </c>
      <c r="F6" s="17" t="s">
        <v>110</v>
      </c>
      <c r="G6" s="17">
        <v>300</v>
      </c>
    </row>
    <row r="7" spans="1:8" x14ac:dyDescent="0.25">
      <c r="A7" s="15">
        <v>44991</v>
      </c>
      <c r="B7">
        <v>9</v>
      </c>
      <c r="C7">
        <v>10</v>
      </c>
      <c r="D7">
        <v>10</v>
      </c>
      <c r="E7">
        <v>1.25</v>
      </c>
      <c r="F7" t="s">
        <v>124</v>
      </c>
    </row>
    <row r="8" spans="1:8" x14ac:dyDescent="0.25">
      <c r="A8" s="15">
        <v>44992</v>
      </c>
      <c r="F8" t="s">
        <v>128</v>
      </c>
    </row>
    <row r="9" spans="1:8" x14ac:dyDescent="0.25">
      <c r="A9" s="15">
        <v>44993</v>
      </c>
      <c r="F9" t="s">
        <v>128</v>
      </c>
    </row>
    <row r="10" spans="1:8" x14ac:dyDescent="0.25">
      <c r="A10" s="15">
        <v>44994</v>
      </c>
      <c r="B10">
        <v>9</v>
      </c>
      <c r="C10">
        <v>17</v>
      </c>
      <c r="D10">
        <v>70</v>
      </c>
      <c r="E10">
        <v>8.75</v>
      </c>
      <c r="F10" t="s">
        <v>129</v>
      </c>
    </row>
    <row r="11" spans="1:8" x14ac:dyDescent="0.25">
      <c r="A11" s="15">
        <v>44995</v>
      </c>
      <c r="B11">
        <v>10</v>
      </c>
      <c r="C11">
        <v>16</v>
      </c>
      <c r="D11">
        <v>60</v>
      </c>
      <c r="E11">
        <v>7.5</v>
      </c>
      <c r="F11" t="s">
        <v>130</v>
      </c>
    </row>
    <row r="12" spans="1:8" x14ac:dyDescent="0.25">
      <c r="A12" s="15">
        <v>44998</v>
      </c>
      <c r="B12">
        <v>9</v>
      </c>
      <c r="C12">
        <v>19</v>
      </c>
      <c r="D12">
        <v>100</v>
      </c>
      <c r="E12">
        <v>0</v>
      </c>
      <c r="F12" t="s">
        <v>131</v>
      </c>
    </row>
    <row r="13" spans="1:8" ht="18.75" x14ac:dyDescent="0.3">
      <c r="F13" s="17" t="s">
        <v>133</v>
      </c>
      <c r="G13" s="17">
        <v>50</v>
      </c>
    </row>
    <row r="14" spans="1:8" x14ac:dyDescent="0.25">
      <c r="A14" s="15">
        <v>44999</v>
      </c>
      <c r="D14">
        <v>20</v>
      </c>
      <c r="E14">
        <v>2.5</v>
      </c>
    </row>
    <row r="15" spans="1:8" x14ac:dyDescent="0.25">
      <c r="A15" s="15">
        <v>45000</v>
      </c>
      <c r="B15">
        <v>9</v>
      </c>
      <c r="C15">
        <v>14</v>
      </c>
      <c r="D15">
        <v>50</v>
      </c>
      <c r="E15">
        <v>6.5</v>
      </c>
      <c r="F15" t="s">
        <v>135</v>
      </c>
    </row>
    <row r="16" spans="1:8" x14ac:dyDescent="0.25">
      <c r="A16" s="15">
        <v>45000</v>
      </c>
      <c r="B16">
        <v>14.3</v>
      </c>
      <c r="C16">
        <v>15.3</v>
      </c>
      <c r="D16">
        <v>10</v>
      </c>
      <c r="E16">
        <v>1.25</v>
      </c>
      <c r="F16" t="s">
        <v>136</v>
      </c>
    </row>
    <row r="17" spans="1:7" ht="18.75" x14ac:dyDescent="0.3">
      <c r="A17" s="15">
        <v>45000</v>
      </c>
      <c r="F17" s="17" t="s">
        <v>137</v>
      </c>
      <c r="G17" s="17">
        <v>50</v>
      </c>
    </row>
    <row r="18" spans="1:7" x14ac:dyDescent="0.25">
      <c r="A18" s="15">
        <v>45000</v>
      </c>
      <c r="E18">
        <v>21</v>
      </c>
      <c r="F18" t="s">
        <v>138</v>
      </c>
    </row>
    <row r="19" spans="1:7" ht="18.75" x14ac:dyDescent="0.3">
      <c r="F19" s="17" t="s">
        <v>110</v>
      </c>
      <c r="G19" s="17">
        <v>280</v>
      </c>
    </row>
    <row r="20" spans="1:7" x14ac:dyDescent="0.25">
      <c r="E20">
        <v>18</v>
      </c>
      <c r="F20" t="s">
        <v>144</v>
      </c>
    </row>
    <row r="21" spans="1:7" ht="18.75" x14ac:dyDescent="0.3">
      <c r="A21" s="15">
        <v>45001</v>
      </c>
      <c r="B21">
        <v>9</v>
      </c>
      <c r="C21">
        <v>9.3000000000000007</v>
      </c>
      <c r="D21">
        <v>5</v>
      </c>
      <c r="E21">
        <v>0.6</v>
      </c>
      <c r="F21" s="17" t="s">
        <v>153</v>
      </c>
    </row>
    <row r="22" spans="1:7" x14ac:dyDescent="0.25">
      <c r="B22">
        <v>11.3</v>
      </c>
      <c r="C22">
        <v>12</v>
      </c>
      <c r="D22">
        <v>5</v>
      </c>
      <c r="E22">
        <v>0.6</v>
      </c>
    </row>
    <row r="23" spans="1:7" ht="18.75" x14ac:dyDescent="0.3">
      <c r="B23">
        <v>13</v>
      </c>
      <c r="C23">
        <v>15</v>
      </c>
      <c r="D23">
        <v>2</v>
      </c>
      <c r="E23">
        <v>2.5</v>
      </c>
      <c r="F23" s="17" t="s">
        <v>154</v>
      </c>
    </row>
    <row r="24" spans="1:7" x14ac:dyDescent="0.25">
      <c r="A24" s="15">
        <v>45002</v>
      </c>
      <c r="B24">
        <v>9</v>
      </c>
      <c r="C24">
        <v>9.3000000000000007</v>
      </c>
      <c r="D24">
        <v>5</v>
      </c>
      <c r="E24">
        <v>0.6</v>
      </c>
    </row>
    <row r="25" spans="1:7" x14ac:dyDescent="0.25">
      <c r="A25" s="15">
        <v>45002</v>
      </c>
      <c r="B25">
        <v>11.3</v>
      </c>
      <c r="C25">
        <v>12</v>
      </c>
      <c r="D25">
        <v>5</v>
      </c>
      <c r="E25">
        <v>0.6</v>
      </c>
      <c r="F25" t="s">
        <v>149</v>
      </c>
    </row>
    <row r="26" spans="1:7" x14ac:dyDescent="0.25">
      <c r="A26" s="15">
        <v>45002</v>
      </c>
      <c r="B26">
        <v>13</v>
      </c>
      <c r="C26">
        <v>15</v>
      </c>
      <c r="D26">
        <v>20</v>
      </c>
      <c r="E26">
        <v>2.5</v>
      </c>
    </row>
    <row r="27" spans="1:7" x14ac:dyDescent="0.25">
      <c r="A27" s="15">
        <v>45005</v>
      </c>
      <c r="D27">
        <v>20</v>
      </c>
      <c r="E27">
        <v>2.5</v>
      </c>
      <c r="F27" t="s">
        <v>142</v>
      </c>
    </row>
    <row r="28" spans="1:7" x14ac:dyDescent="0.25">
      <c r="A28" s="15">
        <v>45006</v>
      </c>
      <c r="F28" t="s">
        <v>156</v>
      </c>
    </row>
    <row r="29" spans="1:7" x14ac:dyDescent="0.25">
      <c r="A29" s="15">
        <v>45007</v>
      </c>
      <c r="B29">
        <v>7</v>
      </c>
      <c r="C29">
        <v>8</v>
      </c>
      <c r="D29">
        <v>10</v>
      </c>
      <c r="E29">
        <v>1.25</v>
      </c>
      <c r="F29" t="s">
        <v>143</v>
      </c>
    </row>
    <row r="30" spans="1:7" x14ac:dyDescent="0.25">
      <c r="A30" s="15">
        <v>45008</v>
      </c>
    </row>
    <row r="31" spans="1:7" x14ac:dyDescent="0.25">
      <c r="A31" s="15">
        <v>45009</v>
      </c>
      <c r="B31">
        <v>9</v>
      </c>
      <c r="C31">
        <v>16</v>
      </c>
      <c r="D31">
        <v>60</v>
      </c>
      <c r="E31">
        <v>7.5</v>
      </c>
      <c r="F31" t="s">
        <v>152</v>
      </c>
    </row>
    <row r="32" spans="1:7" x14ac:dyDescent="0.25">
      <c r="A32" s="15">
        <v>45009</v>
      </c>
      <c r="E32">
        <v>30</v>
      </c>
      <c r="F32" t="s">
        <v>173</v>
      </c>
    </row>
    <row r="33" spans="1:7" x14ac:dyDescent="0.25">
      <c r="A33" s="15">
        <v>45011</v>
      </c>
      <c r="B33">
        <v>9</v>
      </c>
      <c r="C33">
        <v>10</v>
      </c>
      <c r="D33">
        <v>10</v>
      </c>
      <c r="E33">
        <v>1.25</v>
      </c>
      <c r="F33" t="s">
        <v>157</v>
      </c>
    </row>
    <row r="34" spans="1:7" x14ac:dyDescent="0.25">
      <c r="A34" s="15">
        <v>45011</v>
      </c>
      <c r="B34">
        <v>11.3</v>
      </c>
      <c r="C34">
        <v>12.3</v>
      </c>
      <c r="D34">
        <v>10</v>
      </c>
      <c r="E34">
        <v>1.25</v>
      </c>
      <c r="F34" t="s">
        <v>157</v>
      </c>
    </row>
    <row r="35" spans="1:7" x14ac:dyDescent="0.25">
      <c r="A35" s="15">
        <v>45011</v>
      </c>
      <c r="B35">
        <v>13</v>
      </c>
      <c r="C35">
        <v>13.3</v>
      </c>
      <c r="D35">
        <v>5</v>
      </c>
      <c r="E35">
        <v>0.6</v>
      </c>
      <c r="F35" t="s">
        <v>157</v>
      </c>
    </row>
    <row r="36" spans="1:7" ht="18.75" x14ac:dyDescent="0.3">
      <c r="A36" s="23">
        <v>45011</v>
      </c>
      <c r="B36" s="17"/>
      <c r="C36" s="17"/>
      <c r="D36" s="17"/>
      <c r="E36" s="17"/>
      <c r="F36" s="17" t="s">
        <v>160</v>
      </c>
      <c r="G36" s="17">
        <v>107</v>
      </c>
    </row>
    <row r="37" spans="1:7" x14ac:dyDescent="0.25">
      <c r="A37" s="15">
        <v>45012</v>
      </c>
      <c r="B37">
        <v>9</v>
      </c>
      <c r="C37">
        <v>17</v>
      </c>
      <c r="D37">
        <v>70</v>
      </c>
      <c r="E37">
        <v>10</v>
      </c>
      <c r="F37" t="s">
        <v>162</v>
      </c>
    </row>
    <row r="38" spans="1:7" x14ac:dyDescent="0.25">
      <c r="A38" s="15">
        <v>45013</v>
      </c>
      <c r="B38">
        <v>9</v>
      </c>
      <c r="C38">
        <v>17</v>
      </c>
      <c r="D38">
        <v>70</v>
      </c>
      <c r="E38">
        <v>10</v>
      </c>
      <c r="F38" t="s">
        <v>164</v>
      </c>
    </row>
    <row r="39" spans="1:7" x14ac:dyDescent="0.25">
      <c r="A39" s="15">
        <v>45013</v>
      </c>
      <c r="E39">
        <v>7</v>
      </c>
      <c r="F39" t="s">
        <v>163</v>
      </c>
    </row>
    <row r="40" spans="1:7" x14ac:dyDescent="0.25">
      <c r="A40" s="15">
        <v>45013</v>
      </c>
      <c r="E40">
        <v>5</v>
      </c>
      <c r="F40" t="s">
        <v>165</v>
      </c>
    </row>
    <row r="41" spans="1:7" x14ac:dyDescent="0.25">
      <c r="A41" s="15">
        <v>45014</v>
      </c>
      <c r="B41">
        <v>8.3000000000000007</v>
      </c>
      <c r="C41">
        <v>16</v>
      </c>
      <c r="D41">
        <v>60</v>
      </c>
      <c r="E41">
        <v>8.5</v>
      </c>
      <c r="F41" t="s">
        <v>169</v>
      </c>
    </row>
    <row r="42" spans="1:7" x14ac:dyDescent="0.25">
      <c r="A42" s="15"/>
    </row>
    <row r="43" spans="1:7" x14ac:dyDescent="0.25">
      <c r="A43" s="15">
        <v>45015</v>
      </c>
      <c r="B43">
        <v>7.3</v>
      </c>
      <c r="C43">
        <v>8.3000000000000007</v>
      </c>
      <c r="D43">
        <v>10</v>
      </c>
      <c r="E43">
        <v>1.25</v>
      </c>
      <c r="F43" t="s">
        <v>166</v>
      </c>
    </row>
    <row r="44" spans="1:7" x14ac:dyDescent="0.25">
      <c r="A44" s="15">
        <v>45015</v>
      </c>
      <c r="B44">
        <v>10</v>
      </c>
      <c r="C44">
        <v>16</v>
      </c>
      <c r="D44">
        <v>50</v>
      </c>
      <c r="E44">
        <v>7.5</v>
      </c>
      <c r="F44" t="s">
        <v>167</v>
      </c>
    </row>
    <row r="45" spans="1:7" x14ac:dyDescent="0.25">
      <c r="A45" s="15">
        <v>45015</v>
      </c>
      <c r="F45" t="s">
        <v>170</v>
      </c>
    </row>
    <row r="46" spans="1:7" x14ac:dyDescent="0.25">
      <c r="A46" s="15">
        <v>45016</v>
      </c>
      <c r="D46">
        <v>10</v>
      </c>
      <c r="E46">
        <v>5</v>
      </c>
      <c r="F46" t="s">
        <v>174</v>
      </c>
    </row>
    <row r="47" spans="1:7" ht="18.75" x14ac:dyDescent="0.3">
      <c r="A47" s="15">
        <v>45016</v>
      </c>
      <c r="B47" t="s">
        <v>176</v>
      </c>
      <c r="C47" t="s">
        <v>176</v>
      </c>
      <c r="D47" t="s">
        <v>176</v>
      </c>
      <c r="E47" t="s">
        <v>176</v>
      </c>
      <c r="F47" s="17" t="s">
        <v>175</v>
      </c>
    </row>
  </sheetData>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4F3E38-50F1-4177-9B3D-B0FC6F65E156}">
  <dimension ref="A1:H28"/>
  <sheetViews>
    <sheetView topLeftCell="A5" workbookViewId="0">
      <selection activeCell="D2" sqref="D2"/>
    </sheetView>
  </sheetViews>
  <sheetFormatPr defaultRowHeight="15" x14ac:dyDescent="0.25"/>
  <cols>
    <col min="1" max="1" width="11.5703125" customWidth="1"/>
    <col min="6" max="6" width="38.5703125" customWidth="1"/>
    <col min="7" max="7" width="11.85546875" customWidth="1"/>
    <col min="8" max="8" width="18.42578125" customWidth="1"/>
  </cols>
  <sheetData>
    <row r="1" spans="1:8" ht="28.5" x14ac:dyDescent="0.45">
      <c r="A1" s="14" t="s">
        <v>8</v>
      </c>
      <c r="B1" s="13" t="s">
        <v>7</v>
      </c>
      <c r="C1" s="12" t="s">
        <v>6</v>
      </c>
      <c r="D1" s="11" t="s">
        <v>5</v>
      </c>
      <c r="E1" s="10" t="s">
        <v>4</v>
      </c>
      <c r="F1" s="9">
        <f>SUM(B2+D2+E2)</f>
        <v>909.75</v>
      </c>
      <c r="G1" s="8" t="s">
        <v>3</v>
      </c>
      <c r="H1" s="7" t="s">
        <v>2</v>
      </c>
    </row>
    <row r="2" spans="1:8" ht="21" x14ac:dyDescent="0.35">
      <c r="A2" s="6" t="s">
        <v>1</v>
      </c>
      <c r="B2" s="5">
        <v>431</v>
      </c>
      <c r="D2">
        <f>SUM(D3:D38)</f>
        <v>330</v>
      </c>
      <c r="E2" s="4">
        <f>SUM(E3:E42)</f>
        <v>148.75000000000003</v>
      </c>
      <c r="F2" s="3" t="s">
        <v>0</v>
      </c>
      <c r="G2" s="2">
        <f>SUM(G3:G42)</f>
        <v>516</v>
      </c>
      <c r="H2" s="1">
        <f>SUM(F1-G2)</f>
        <v>393.75</v>
      </c>
    </row>
    <row r="3" spans="1:8" x14ac:dyDescent="0.25">
      <c r="A3" s="15">
        <v>45019</v>
      </c>
      <c r="F3" t="s">
        <v>177</v>
      </c>
    </row>
    <row r="4" spans="1:8" x14ac:dyDescent="0.25">
      <c r="A4" s="15">
        <v>45020</v>
      </c>
      <c r="B4">
        <v>9</v>
      </c>
      <c r="C4">
        <v>11</v>
      </c>
      <c r="D4">
        <v>20</v>
      </c>
      <c r="E4">
        <v>2.5</v>
      </c>
      <c r="F4" t="s">
        <v>179</v>
      </c>
    </row>
    <row r="5" spans="1:8" x14ac:dyDescent="0.25">
      <c r="A5" s="15">
        <v>45020</v>
      </c>
      <c r="E5">
        <v>89.7</v>
      </c>
      <c r="F5" t="s">
        <v>180</v>
      </c>
    </row>
    <row r="6" spans="1:8" x14ac:dyDescent="0.25">
      <c r="A6" s="15">
        <v>45022</v>
      </c>
      <c r="D6">
        <v>10</v>
      </c>
      <c r="E6">
        <v>1.25</v>
      </c>
      <c r="F6" t="s">
        <v>181</v>
      </c>
    </row>
    <row r="7" spans="1:8" x14ac:dyDescent="0.25">
      <c r="A7" s="15">
        <v>45027</v>
      </c>
      <c r="B7">
        <v>8</v>
      </c>
      <c r="C7">
        <v>17</v>
      </c>
      <c r="D7">
        <v>70</v>
      </c>
      <c r="E7">
        <v>10</v>
      </c>
      <c r="F7" t="s">
        <v>184</v>
      </c>
    </row>
    <row r="8" spans="1:8" ht="18.75" x14ac:dyDescent="0.3">
      <c r="A8" s="15">
        <v>45028</v>
      </c>
      <c r="F8" s="17" t="s">
        <v>110</v>
      </c>
      <c r="G8" s="17">
        <v>431</v>
      </c>
    </row>
    <row r="9" spans="1:8" x14ac:dyDescent="0.25">
      <c r="A9" s="15">
        <v>45028</v>
      </c>
      <c r="B9">
        <v>8</v>
      </c>
      <c r="C9">
        <v>11</v>
      </c>
      <c r="D9">
        <v>30</v>
      </c>
      <c r="E9">
        <v>3.75</v>
      </c>
      <c r="F9" t="s">
        <v>185</v>
      </c>
    </row>
    <row r="10" spans="1:8" x14ac:dyDescent="0.25">
      <c r="A10" s="15">
        <v>45028</v>
      </c>
      <c r="B10">
        <v>16</v>
      </c>
      <c r="C10">
        <v>16.3</v>
      </c>
      <c r="D10">
        <v>5</v>
      </c>
      <c r="E10">
        <v>0.6</v>
      </c>
      <c r="F10" t="s">
        <v>186</v>
      </c>
    </row>
    <row r="11" spans="1:8" x14ac:dyDescent="0.25">
      <c r="A11" s="15">
        <v>45029</v>
      </c>
      <c r="B11">
        <v>9.3000000000000007</v>
      </c>
      <c r="C11">
        <v>10</v>
      </c>
      <c r="D11">
        <v>5</v>
      </c>
      <c r="E11">
        <v>0.6</v>
      </c>
      <c r="F11" t="s">
        <v>191</v>
      </c>
    </row>
    <row r="12" spans="1:8" x14ac:dyDescent="0.25">
      <c r="A12" s="15">
        <v>45030</v>
      </c>
      <c r="B12">
        <v>9</v>
      </c>
      <c r="C12">
        <v>10</v>
      </c>
      <c r="D12">
        <v>10</v>
      </c>
      <c r="E12">
        <v>1.25</v>
      </c>
      <c r="F12" t="s">
        <v>194</v>
      </c>
    </row>
    <row r="13" spans="1:8" x14ac:dyDescent="0.25">
      <c r="A13" s="15">
        <v>45030</v>
      </c>
      <c r="B13">
        <v>12.3</v>
      </c>
      <c r="C13">
        <v>16</v>
      </c>
      <c r="D13">
        <v>35</v>
      </c>
      <c r="E13">
        <v>4.4000000000000004</v>
      </c>
      <c r="F13" t="s">
        <v>197</v>
      </c>
    </row>
    <row r="14" spans="1:8" ht="18.75" x14ac:dyDescent="0.3">
      <c r="A14" s="15">
        <v>45033</v>
      </c>
      <c r="F14" s="17" t="s">
        <v>198</v>
      </c>
      <c r="G14" s="17">
        <v>20</v>
      </c>
    </row>
    <row r="15" spans="1:8" x14ac:dyDescent="0.25">
      <c r="A15" s="15">
        <v>45033</v>
      </c>
      <c r="B15">
        <v>9</v>
      </c>
      <c r="C15">
        <v>12</v>
      </c>
      <c r="D15">
        <v>30</v>
      </c>
      <c r="E15">
        <v>3.75</v>
      </c>
      <c r="F15" t="s">
        <v>199</v>
      </c>
    </row>
    <row r="16" spans="1:8" x14ac:dyDescent="0.25">
      <c r="A16" s="15">
        <v>45033</v>
      </c>
      <c r="B16">
        <v>12.3</v>
      </c>
      <c r="C16">
        <v>14.3</v>
      </c>
      <c r="D16">
        <v>20</v>
      </c>
      <c r="E16">
        <v>2.5</v>
      </c>
      <c r="F16" t="s">
        <v>200</v>
      </c>
    </row>
    <row r="17" spans="1:7" x14ac:dyDescent="0.25">
      <c r="A17" s="15">
        <v>45034</v>
      </c>
      <c r="B17">
        <v>10</v>
      </c>
      <c r="C17">
        <v>12</v>
      </c>
      <c r="D17">
        <v>20</v>
      </c>
      <c r="E17">
        <v>2.5</v>
      </c>
      <c r="F17" t="s">
        <v>204</v>
      </c>
    </row>
    <row r="18" spans="1:7" x14ac:dyDescent="0.25">
      <c r="A18" s="15">
        <v>45034</v>
      </c>
      <c r="F18" t="s">
        <v>210</v>
      </c>
    </row>
    <row r="19" spans="1:7" x14ac:dyDescent="0.25">
      <c r="A19" s="15">
        <v>45034</v>
      </c>
    </row>
    <row r="20" spans="1:7" x14ac:dyDescent="0.25">
      <c r="A20" s="15">
        <v>45035</v>
      </c>
      <c r="F20" t="s">
        <v>211</v>
      </c>
    </row>
    <row r="21" spans="1:7" x14ac:dyDescent="0.25">
      <c r="A21" s="15">
        <v>45036</v>
      </c>
      <c r="B21">
        <v>8</v>
      </c>
      <c r="C21">
        <v>9.3000000000000007</v>
      </c>
      <c r="D21">
        <v>15</v>
      </c>
      <c r="E21">
        <v>1.9</v>
      </c>
      <c r="F21" t="s">
        <v>203</v>
      </c>
    </row>
    <row r="22" spans="1:7" x14ac:dyDescent="0.25">
      <c r="A22" s="15">
        <v>45036</v>
      </c>
      <c r="B22">
        <v>12.3</v>
      </c>
      <c r="C22">
        <v>13</v>
      </c>
      <c r="D22">
        <v>5</v>
      </c>
      <c r="E22">
        <v>0.65</v>
      </c>
      <c r="F22" t="s">
        <v>205</v>
      </c>
    </row>
    <row r="23" spans="1:7" x14ac:dyDescent="0.25">
      <c r="A23" s="15">
        <v>45037</v>
      </c>
      <c r="F23" t="s">
        <v>208</v>
      </c>
    </row>
    <row r="24" spans="1:7" x14ac:dyDescent="0.25">
      <c r="A24" s="15">
        <v>45040</v>
      </c>
      <c r="B24">
        <v>13.3</v>
      </c>
      <c r="C24">
        <v>15.3</v>
      </c>
      <c r="D24">
        <v>20</v>
      </c>
      <c r="E24">
        <v>19</v>
      </c>
      <c r="F24" t="s">
        <v>212</v>
      </c>
    </row>
    <row r="25" spans="1:7" ht="18.75" x14ac:dyDescent="0.3">
      <c r="A25" s="15">
        <v>45040</v>
      </c>
      <c r="F25" s="17" t="s">
        <v>215</v>
      </c>
      <c r="G25" s="17">
        <v>65</v>
      </c>
    </row>
    <row r="26" spans="1:7" x14ac:dyDescent="0.25">
      <c r="A26" s="15">
        <v>45041</v>
      </c>
      <c r="F26" t="s">
        <v>216</v>
      </c>
    </row>
    <row r="27" spans="1:7" x14ac:dyDescent="0.25">
      <c r="A27" s="15">
        <v>45042</v>
      </c>
      <c r="B27">
        <v>8.3000000000000007</v>
      </c>
      <c r="C27">
        <v>10</v>
      </c>
      <c r="D27">
        <v>15</v>
      </c>
      <c r="E27">
        <v>1.9</v>
      </c>
      <c r="F27" t="s">
        <v>218</v>
      </c>
    </row>
    <row r="28" spans="1:7" x14ac:dyDescent="0.25">
      <c r="A28" s="15">
        <v>45044</v>
      </c>
      <c r="B28">
        <v>8.5</v>
      </c>
      <c r="C28">
        <v>10.5</v>
      </c>
      <c r="D28">
        <v>20</v>
      </c>
      <c r="E28">
        <v>2.5</v>
      </c>
      <c r="F28" t="s">
        <v>220</v>
      </c>
    </row>
  </sheetData>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02262F-8A82-4DE4-B825-0F7AAF536064}">
  <dimension ref="A1:H37"/>
  <sheetViews>
    <sheetView workbookViewId="0">
      <selection activeCell="G2" sqref="G2"/>
    </sheetView>
  </sheetViews>
  <sheetFormatPr defaultRowHeight="15" x14ac:dyDescent="0.25"/>
  <cols>
    <col min="1" max="1" width="11.5703125" customWidth="1"/>
    <col min="6" max="6" width="38.5703125" customWidth="1"/>
    <col min="7" max="7" width="11.85546875" customWidth="1"/>
    <col min="8" max="8" width="18.42578125" customWidth="1"/>
  </cols>
  <sheetData>
    <row r="1" spans="1:8" ht="28.5" x14ac:dyDescent="0.45">
      <c r="A1" s="14" t="s">
        <v>8</v>
      </c>
      <c r="B1" s="13" t="s">
        <v>7</v>
      </c>
      <c r="C1" s="12" t="s">
        <v>6</v>
      </c>
      <c r="D1" s="11" t="s">
        <v>5</v>
      </c>
      <c r="E1" s="10" t="s">
        <v>4</v>
      </c>
      <c r="F1" s="9">
        <f>SUM(B2+D2+E2)</f>
        <v>1343.81</v>
      </c>
      <c r="G1" s="8" t="s">
        <v>3</v>
      </c>
      <c r="H1" s="7" t="s">
        <v>2</v>
      </c>
    </row>
    <row r="2" spans="1:8" ht="21" x14ac:dyDescent="0.35">
      <c r="A2" s="6" t="s">
        <v>1</v>
      </c>
      <c r="B2" s="5">
        <v>394</v>
      </c>
      <c r="D2">
        <f>SUM(D3:D64)</f>
        <v>696.5</v>
      </c>
      <c r="E2" s="4">
        <f>SUM(E3:E64)</f>
        <v>253.31</v>
      </c>
      <c r="F2" s="3" t="s">
        <v>0</v>
      </c>
      <c r="G2" s="2">
        <f>SUM(G3:G64)</f>
        <v>1344</v>
      </c>
      <c r="H2" s="24">
        <f>SUM(F1-G2)</f>
        <v>-0.19000000000005457</v>
      </c>
    </row>
    <row r="4" spans="1:8" x14ac:dyDescent="0.25">
      <c r="A4" s="15">
        <v>45048</v>
      </c>
      <c r="B4">
        <v>8</v>
      </c>
      <c r="C4">
        <v>10</v>
      </c>
      <c r="D4">
        <v>20</v>
      </c>
      <c r="E4">
        <v>2.5</v>
      </c>
    </row>
    <row r="5" spans="1:8" x14ac:dyDescent="0.25">
      <c r="A5" s="15">
        <v>45048</v>
      </c>
      <c r="B5">
        <v>14.3</v>
      </c>
      <c r="C5">
        <v>16</v>
      </c>
      <c r="D5">
        <v>15</v>
      </c>
      <c r="E5">
        <v>1.8</v>
      </c>
      <c r="F5" t="s">
        <v>225</v>
      </c>
    </row>
    <row r="6" spans="1:8" x14ac:dyDescent="0.25">
      <c r="A6" s="15">
        <v>45049</v>
      </c>
      <c r="B6">
        <v>9</v>
      </c>
      <c r="F6" s="25" t="s">
        <v>230</v>
      </c>
    </row>
    <row r="7" spans="1:8" ht="18.75" x14ac:dyDescent="0.3">
      <c r="A7" s="15">
        <v>45049</v>
      </c>
      <c r="F7" s="17" t="s">
        <v>110</v>
      </c>
      <c r="G7" s="17">
        <v>598</v>
      </c>
    </row>
    <row r="8" spans="1:8" ht="18.75" x14ac:dyDescent="0.3">
      <c r="A8" s="15">
        <v>45050</v>
      </c>
      <c r="B8">
        <v>10.3</v>
      </c>
      <c r="F8" s="17"/>
      <c r="G8" s="17"/>
    </row>
    <row r="9" spans="1:8" ht="18.75" x14ac:dyDescent="0.3">
      <c r="A9" s="15">
        <v>45051</v>
      </c>
      <c r="F9" s="17" t="s">
        <v>231</v>
      </c>
      <c r="G9" s="17"/>
    </row>
    <row r="10" spans="1:8" x14ac:dyDescent="0.25">
      <c r="A10" s="15">
        <v>45054</v>
      </c>
      <c r="B10">
        <v>9</v>
      </c>
      <c r="C10">
        <v>12</v>
      </c>
      <c r="D10">
        <v>30</v>
      </c>
      <c r="E10">
        <v>3.75</v>
      </c>
    </row>
    <row r="11" spans="1:8" x14ac:dyDescent="0.25">
      <c r="A11" s="15">
        <v>45055</v>
      </c>
      <c r="E11">
        <v>7</v>
      </c>
      <c r="F11" t="s">
        <v>228</v>
      </c>
    </row>
    <row r="12" spans="1:8" x14ac:dyDescent="0.25">
      <c r="A12" s="15">
        <v>45055</v>
      </c>
      <c r="B12">
        <v>9</v>
      </c>
      <c r="C12">
        <v>12</v>
      </c>
      <c r="D12">
        <v>30</v>
      </c>
      <c r="E12">
        <v>3.75</v>
      </c>
    </row>
    <row r="13" spans="1:8" x14ac:dyDescent="0.25">
      <c r="A13" s="15">
        <v>45055</v>
      </c>
      <c r="E13">
        <v>7</v>
      </c>
      <c r="F13" t="s">
        <v>229</v>
      </c>
    </row>
    <row r="14" spans="1:8" x14ac:dyDescent="0.25">
      <c r="A14" s="15">
        <v>45056</v>
      </c>
      <c r="B14">
        <v>10.3</v>
      </c>
      <c r="C14">
        <v>12</v>
      </c>
      <c r="D14">
        <v>15</v>
      </c>
      <c r="E14">
        <v>1.9</v>
      </c>
      <c r="F14" t="s">
        <v>232</v>
      </c>
    </row>
    <row r="15" spans="1:8" x14ac:dyDescent="0.25">
      <c r="A15" s="15">
        <v>45056</v>
      </c>
      <c r="B15">
        <v>12.3</v>
      </c>
      <c r="C15">
        <v>14</v>
      </c>
      <c r="D15">
        <v>15</v>
      </c>
      <c r="E15">
        <v>1.9</v>
      </c>
      <c r="F15" t="s">
        <v>233</v>
      </c>
    </row>
    <row r="16" spans="1:8" x14ac:dyDescent="0.25">
      <c r="A16" s="15">
        <v>45056</v>
      </c>
      <c r="B16">
        <v>15.3</v>
      </c>
      <c r="C16">
        <v>17</v>
      </c>
      <c r="D16">
        <v>15</v>
      </c>
      <c r="E16">
        <v>1.9</v>
      </c>
      <c r="F16" t="s">
        <v>234</v>
      </c>
    </row>
    <row r="17" spans="1:7" x14ac:dyDescent="0.25">
      <c r="A17" s="15">
        <v>45057</v>
      </c>
      <c r="B17">
        <v>8.3000000000000007</v>
      </c>
      <c r="C17">
        <v>12</v>
      </c>
      <c r="D17">
        <v>35</v>
      </c>
      <c r="E17">
        <v>4.3499999999999996</v>
      </c>
      <c r="F17" t="s">
        <v>239</v>
      </c>
    </row>
    <row r="18" spans="1:7" x14ac:dyDescent="0.25">
      <c r="A18" s="15">
        <v>45058</v>
      </c>
      <c r="B18">
        <v>9</v>
      </c>
      <c r="C18">
        <v>11</v>
      </c>
      <c r="D18">
        <v>20</v>
      </c>
      <c r="E18">
        <v>6</v>
      </c>
      <c r="F18" t="s">
        <v>244</v>
      </c>
    </row>
    <row r="19" spans="1:7" x14ac:dyDescent="0.25">
      <c r="A19" s="15">
        <v>45058</v>
      </c>
      <c r="B19">
        <v>13</v>
      </c>
      <c r="C19">
        <v>15.3</v>
      </c>
      <c r="D19">
        <v>25</v>
      </c>
      <c r="E19">
        <v>3.25</v>
      </c>
      <c r="F19" t="s">
        <v>242</v>
      </c>
    </row>
    <row r="20" spans="1:7" x14ac:dyDescent="0.25">
      <c r="A20" s="15">
        <v>45061</v>
      </c>
      <c r="B20">
        <v>9.3000000000000007</v>
      </c>
      <c r="C20">
        <v>18</v>
      </c>
      <c r="D20">
        <v>85</v>
      </c>
      <c r="E20">
        <v>10</v>
      </c>
      <c r="F20" t="s">
        <v>247</v>
      </c>
    </row>
    <row r="21" spans="1:7" x14ac:dyDescent="0.25">
      <c r="A21" s="15">
        <v>45062</v>
      </c>
      <c r="B21">
        <v>9</v>
      </c>
      <c r="C21">
        <v>16</v>
      </c>
      <c r="D21">
        <v>60</v>
      </c>
      <c r="E21">
        <v>8.75</v>
      </c>
      <c r="F21" t="s">
        <v>183</v>
      </c>
    </row>
    <row r="22" spans="1:7" ht="18.75" x14ac:dyDescent="0.3">
      <c r="A22" s="15">
        <v>45062</v>
      </c>
      <c r="F22" s="17" t="s">
        <v>248</v>
      </c>
      <c r="G22" s="17">
        <v>9</v>
      </c>
    </row>
    <row r="23" spans="1:7" x14ac:dyDescent="0.25">
      <c r="A23" s="15">
        <v>45063</v>
      </c>
      <c r="B23">
        <v>9</v>
      </c>
      <c r="C23">
        <v>17</v>
      </c>
      <c r="D23">
        <v>60</v>
      </c>
      <c r="E23">
        <v>8.75</v>
      </c>
      <c r="F23" t="s">
        <v>251</v>
      </c>
    </row>
    <row r="24" spans="1:7" x14ac:dyDescent="0.25">
      <c r="A24" s="15">
        <v>45063</v>
      </c>
      <c r="E24">
        <v>15</v>
      </c>
      <c r="F24" t="s">
        <v>252</v>
      </c>
    </row>
    <row r="25" spans="1:7" ht="18.75" x14ac:dyDescent="0.3">
      <c r="A25" s="15">
        <v>45065</v>
      </c>
      <c r="B25" s="17"/>
      <c r="C25" s="17"/>
      <c r="D25" s="17"/>
      <c r="E25" s="17"/>
      <c r="F25" s="17" t="s">
        <v>110</v>
      </c>
      <c r="G25" s="17">
        <v>216</v>
      </c>
    </row>
    <row r="26" spans="1:7" x14ac:dyDescent="0.25">
      <c r="A26" s="15">
        <v>45068</v>
      </c>
      <c r="B26">
        <v>9</v>
      </c>
      <c r="C26">
        <v>10.3</v>
      </c>
      <c r="D26">
        <v>15</v>
      </c>
      <c r="E26">
        <v>8.66</v>
      </c>
      <c r="F26" t="s">
        <v>253</v>
      </c>
    </row>
    <row r="27" spans="1:7" x14ac:dyDescent="0.25">
      <c r="A27" s="15">
        <v>45068</v>
      </c>
      <c r="B27">
        <v>12.3</v>
      </c>
      <c r="C27">
        <v>13.3</v>
      </c>
      <c r="D27">
        <v>10</v>
      </c>
      <c r="E27">
        <v>90</v>
      </c>
      <c r="F27" t="s">
        <v>254</v>
      </c>
    </row>
    <row r="28" spans="1:7" x14ac:dyDescent="0.25">
      <c r="A28" s="15">
        <v>45068</v>
      </c>
      <c r="B28">
        <v>13.3</v>
      </c>
      <c r="C28">
        <v>16</v>
      </c>
      <c r="D28">
        <v>1.5</v>
      </c>
      <c r="E28">
        <v>1.8</v>
      </c>
      <c r="F28" t="s">
        <v>255</v>
      </c>
    </row>
    <row r="29" spans="1:7" x14ac:dyDescent="0.25">
      <c r="A29" s="15">
        <v>45069</v>
      </c>
      <c r="B29">
        <v>11</v>
      </c>
      <c r="C29">
        <v>12</v>
      </c>
      <c r="D29">
        <v>10</v>
      </c>
      <c r="E29">
        <v>24</v>
      </c>
      <c r="F29" t="s">
        <v>257</v>
      </c>
    </row>
    <row r="30" spans="1:7" x14ac:dyDescent="0.25">
      <c r="A30" s="15">
        <v>45069</v>
      </c>
      <c r="B30">
        <v>12.3</v>
      </c>
      <c r="C30">
        <v>13.3</v>
      </c>
      <c r="D30">
        <v>10</v>
      </c>
      <c r="E30">
        <v>4</v>
      </c>
      <c r="F30" t="s">
        <v>258</v>
      </c>
    </row>
    <row r="31" spans="1:7" ht="18.75" x14ac:dyDescent="0.3">
      <c r="A31" s="15">
        <v>45069</v>
      </c>
      <c r="F31" s="17" t="s">
        <v>65</v>
      </c>
      <c r="G31" s="17">
        <v>90</v>
      </c>
    </row>
    <row r="32" spans="1:7" x14ac:dyDescent="0.25">
      <c r="A32" s="15">
        <v>45070</v>
      </c>
      <c r="B32">
        <v>8</v>
      </c>
      <c r="C32">
        <v>9</v>
      </c>
      <c r="D32">
        <v>10</v>
      </c>
      <c r="E32">
        <v>1.25</v>
      </c>
      <c r="F32" t="s">
        <v>262</v>
      </c>
    </row>
    <row r="33" spans="1:7" x14ac:dyDescent="0.25">
      <c r="A33" s="15">
        <v>45070</v>
      </c>
      <c r="D33">
        <v>10</v>
      </c>
      <c r="E33">
        <v>1.25</v>
      </c>
      <c r="F33" t="s">
        <v>263</v>
      </c>
    </row>
    <row r="34" spans="1:7" x14ac:dyDescent="0.25">
      <c r="A34" s="15">
        <v>45071</v>
      </c>
      <c r="B34">
        <v>9</v>
      </c>
      <c r="C34">
        <v>17.3</v>
      </c>
      <c r="D34">
        <v>75</v>
      </c>
      <c r="E34">
        <v>14.75</v>
      </c>
      <c r="F34" t="s">
        <v>265</v>
      </c>
    </row>
    <row r="35" spans="1:7" x14ac:dyDescent="0.25">
      <c r="A35" s="15">
        <v>45076</v>
      </c>
      <c r="B35">
        <v>9</v>
      </c>
      <c r="C35">
        <v>17</v>
      </c>
      <c r="D35">
        <v>70</v>
      </c>
      <c r="E35">
        <v>10</v>
      </c>
      <c r="F35" t="s">
        <v>266</v>
      </c>
    </row>
    <row r="36" spans="1:7" x14ac:dyDescent="0.25">
      <c r="A36" s="15">
        <v>45077</v>
      </c>
      <c r="B36">
        <v>9</v>
      </c>
      <c r="C36">
        <v>16</v>
      </c>
      <c r="D36">
        <v>60</v>
      </c>
      <c r="E36">
        <v>10</v>
      </c>
      <c r="F36" t="s">
        <v>267</v>
      </c>
    </row>
    <row r="37" spans="1:7" ht="18.75" x14ac:dyDescent="0.3">
      <c r="A37" s="23">
        <v>45079</v>
      </c>
      <c r="B37" s="17"/>
      <c r="C37" s="17"/>
      <c r="D37" s="17"/>
      <c r="E37" s="17"/>
      <c r="F37" s="17" t="s">
        <v>270</v>
      </c>
      <c r="G37" s="17">
        <v>431</v>
      </c>
    </row>
  </sheetData>
  <pageMargins left="0.7" right="0.7"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4FD791-F195-4DAC-BF7A-D4E3E14121D5}">
  <dimension ref="A1:H26"/>
  <sheetViews>
    <sheetView workbookViewId="0">
      <selection activeCell="F26" sqref="F26:G26"/>
    </sheetView>
  </sheetViews>
  <sheetFormatPr defaultRowHeight="15" x14ac:dyDescent="0.25"/>
  <cols>
    <col min="1" max="1" width="11.5703125" customWidth="1"/>
    <col min="6" max="6" width="38.5703125" customWidth="1"/>
    <col min="7" max="7" width="11.85546875" customWidth="1"/>
    <col min="8" max="8" width="18.42578125" customWidth="1"/>
  </cols>
  <sheetData>
    <row r="1" spans="1:8" ht="28.5" x14ac:dyDescent="0.45">
      <c r="A1" s="14" t="s">
        <v>8</v>
      </c>
      <c r="B1" s="13" t="s">
        <v>7</v>
      </c>
      <c r="C1" s="12" t="s">
        <v>6</v>
      </c>
      <c r="D1" s="11" t="s">
        <v>5</v>
      </c>
      <c r="E1" s="10" t="s">
        <v>4</v>
      </c>
      <c r="F1" s="9">
        <f>SUM(B2+D2+E2)</f>
        <v>931.15</v>
      </c>
      <c r="G1" s="8" t="s">
        <v>3</v>
      </c>
      <c r="H1" s="7" t="s">
        <v>2</v>
      </c>
    </row>
    <row r="2" spans="1:8" ht="21" x14ac:dyDescent="0.35">
      <c r="A2" s="6" t="s">
        <v>1</v>
      </c>
      <c r="B2" s="5">
        <v>0</v>
      </c>
      <c r="D2">
        <f>SUM(D3:D65)</f>
        <v>795</v>
      </c>
      <c r="E2" s="4">
        <f>SUM(E3:E65)</f>
        <v>136.15</v>
      </c>
      <c r="F2" s="3" t="s">
        <v>0</v>
      </c>
      <c r="G2" s="2">
        <f>SUM(G3:G65)</f>
        <v>987</v>
      </c>
      <c r="H2" s="1">
        <f>SUM(F1-G2)</f>
        <v>-55.850000000000023</v>
      </c>
    </row>
    <row r="3" spans="1:8" x14ac:dyDescent="0.25">
      <c r="A3" s="15">
        <v>45078</v>
      </c>
      <c r="B3">
        <v>8.3000000000000007</v>
      </c>
      <c r="C3">
        <v>16</v>
      </c>
      <c r="D3">
        <v>70</v>
      </c>
      <c r="E3">
        <v>8.5</v>
      </c>
      <c r="F3" t="s">
        <v>268</v>
      </c>
    </row>
    <row r="4" spans="1:8" x14ac:dyDescent="0.25">
      <c r="A4" s="15">
        <v>45079</v>
      </c>
      <c r="B4">
        <v>9</v>
      </c>
      <c r="C4">
        <v>16</v>
      </c>
      <c r="D4">
        <v>65</v>
      </c>
      <c r="E4">
        <v>7.65</v>
      </c>
      <c r="F4" t="s">
        <v>183</v>
      </c>
    </row>
    <row r="5" spans="1:8" x14ac:dyDescent="0.25">
      <c r="A5" s="15">
        <v>45082</v>
      </c>
      <c r="B5">
        <v>9</v>
      </c>
      <c r="C5">
        <v>16.3</v>
      </c>
      <c r="D5">
        <v>70</v>
      </c>
      <c r="E5">
        <v>8.5</v>
      </c>
      <c r="F5" t="s">
        <v>269</v>
      </c>
    </row>
    <row r="6" spans="1:8" ht="18.75" x14ac:dyDescent="0.3">
      <c r="A6" s="23">
        <v>45082</v>
      </c>
      <c r="B6" s="17"/>
      <c r="C6" s="17"/>
      <c r="D6" s="17"/>
      <c r="E6" s="17"/>
      <c r="F6" s="17" t="s">
        <v>271</v>
      </c>
      <c r="G6" s="17">
        <v>39</v>
      </c>
    </row>
    <row r="7" spans="1:8" x14ac:dyDescent="0.25">
      <c r="A7" t="s">
        <v>273</v>
      </c>
      <c r="B7" t="s">
        <v>274</v>
      </c>
      <c r="C7" t="s">
        <v>274</v>
      </c>
      <c r="F7" t="s">
        <v>275</v>
      </c>
    </row>
    <row r="8" spans="1:8" x14ac:dyDescent="0.25">
      <c r="A8" s="15">
        <v>45086</v>
      </c>
      <c r="B8">
        <v>9</v>
      </c>
      <c r="C8">
        <v>17</v>
      </c>
      <c r="D8">
        <v>70</v>
      </c>
      <c r="E8">
        <v>8.5</v>
      </c>
      <c r="F8" t="s">
        <v>183</v>
      </c>
    </row>
    <row r="9" spans="1:8" x14ac:dyDescent="0.25">
      <c r="A9" s="15">
        <v>45089</v>
      </c>
      <c r="B9">
        <v>9</v>
      </c>
      <c r="C9">
        <v>16</v>
      </c>
      <c r="D9">
        <v>60</v>
      </c>
      <c r="E9">
        <v>7.5</v>
      </c>
      <c r="F9" t="s">
        <v>183</v>
      </c>
    </row>
    <row r="10" spans="1:8" x14ac:dyDescent="0.25">
      <c r="A10" s="15">
        <v>45090</v>
      </c>
      <c r="B10" t="s">
        <v>274</v>
      </c>
      <c r="C10" t="s">
        <v>274</v>
      </c>
    </row>
    <row r="11" spans="1:8" x14ac:dyDescent="0.25">
      <c r="A11" s="15">
        <v>45091</v>
      </c>
      <c r="B11">
        <v>9</v>
      </c>
      <c r="C11">
        <v>16</v>
      </c>
      <c r="D11">
        <v>60</v>
      </c>
      <c r="E11">
        <v>7.5</v>
      </c>
      <c r="F11" t="s">
        <v>183</v>
      </c>
    </row>
    <row r="12" spans="1:8" x14ac:dyDescent="0.25">
      <c r="A12" s="15">
        <v>45092</v>
      </c>
      <c r="B12" t="s">
        <v>274</v>
      </c>
      <c r="C12" t="s">
        <v>274</v>
      </c>
      <c r="F12" t="s">
        <v>276</v>
      </c>
    </row>
    <row r="13" spans="1:8" x14ac:dyDescent="0.25">
      <c r="A13" s="15">
        <v>45093</v>
      </c>
      <c r="B13">
        <v>8.3000000000000007</v>
      </c>
      <c r="C13">
        <v>15.3</v>
      </c>
      <c r="D13">
        <v>60</v>
      </c>
      <c r="E13">
        <v>7.5</v>
      </c>
      <c r="F13" t="s">
        <v>183</v>
      </c>
    </row>
    <row r="14" spans="1:8" x14ac:dyDescent="0.25">
      <c r="A14" s="15">
        <v>45096</v>
      </c>
      <c r="B14">
        <v>8.3000000000000007</v>
      </c>
      <c r="C14">
        <v>16.3</v>
      </c>
      <c r="D14">
        <v>70</v>
      </c>
      <c r="E14">
        <v>8.5</v>
      </c>
      <c r="F14" t="s">
        <v>183</v>
      </c>
    </row>
    <row r="15" spans="1:8" x14ac:dyDescent="0.25">
      <c r="A15" s="15">
        <v>45097</v>
      </c>
      <c r="B15">
        <v>8.3000000000000007</v>
      </c>
      <c r="C15">
        <v>15.3</v>
      </c>
      <c r="D15">
        <v>60</v>
      </c>
      <c r="E15">
        <v>7.5</v>
      </c>
      <c r="F15" t="s">
        <v>183</v>
      </c>
    </row>
    <row r="16" spans="1:8" x14ac:dyDescent="0.25">
      <c r="A16" s="15">
        <v>45098</v>
      </c>
      <c r="C16" t="s">
        <v>274</v>
      </c>
    </row>
    <row r="17" spans="1:7" x14ac:dyDescent="0.25">
      <c r="A17" s="15">
        <v>45099</v>
      </c>
      <c r="B17">
        <v>8.3000000000000007</v>
      </c>
      <c r="C17">
        <v>14.3</v>
      </c>
      <c r="D17">
        <v>50</v>
      </c>
      <c r="E17">
        <v>41</v>
      </c>
      <c r="F17" t="s">
        <v>277</v>
      </c>
    </row>
    <row r="18" spans="1:7" x14ac:dyDescent="0.25">
      <c r="A18" s="15">
        <v>45100</v>
      </c>
      <c r="C18" t="s">
        <v>274</v>
      </c>
    </row>
    <row r="19" spans="1:7" x14ac:dyDescent="0.25">
      <c r="A19" s="15">
        <v>45103</v>
      </c>
      <c r="C19" t="s">
        <v>274</v>
      </c>
    </row>
    <row r="20" spans="1:7" x14ac:dyDescent="0.25">
      <c r="A20" s="15">
        <v>45104</v>
      </c>
      <c r="B20">
        <v>8</v>
      </c>
      <c r="C20">
        <v>18</v>
      </c>
      <c r="D20">
        <v>90</v>
      </c>
      <c r="E20">
        <v>15</v>
      </c>
      <c r="F20" t="s">
        <v>278</v>
      </c>
    </row>
    <row r="21" spans="1:7" x14ac:dyDescent="0.25">
      <c r="A21" s="15">
        <v>45105</v>
      </c>
      <c r="B21">
        <v>9</v>
      </c>
      <c r="C21">
        <v>18</v>
      </c>
      <c r="D21">
        <v>70</v>
      </c>
      <c r="E21">
        <v>8.5</v>
      </c>
      <c r="F21" t="s">
        <v>279</v>
      </c>
    </row>
    <row r="22" spans="1:7" x14ac:dyDescent="0.25">
      <c r="A22" s="15">
        <v>45106</v>
      </c>
      <c r="C22" t="s">
        <v>274</v>
      </c>
      <c r="F22" t="s">
        <v>280</v>
      </c>
    </row>
    <row r="23" spans="1:7" x14ac:dyDescent="0.25">
      <c r="A23" s="15">
        <v>45107</v>
      </c>
      <c r="B23">
        <v>9</v>
      </c>
      <c r="C23">
        <v>17</v>
      </c>
    </row>
    <row r="24" spans="1:7" ht="18.75" x14ac:dyDescent="0.3">
      <c r="F24" s="17" t="s">
        <v>281</v>
      </c>
      <c r="G24" s="17">
        <v>25</v>
      </c>
    </row>
    <row r="25" spans="1:7" ht="18.75" x14ac:dyDescent="0.3">
      <c r="E25" s="17"/>
      <c r="F25" s="17" t="s">
        <v>282</v>
      </c>
      <c r="G25" s="17">
        <v>23</v>
      </c>
    </row>
    <row r="26" spans="1:7" ht="18.75" x14ac:dyDescent="0.3">
      <c r="F26" s="17" t="s">
        <v>110</v>
      </c>
      <c r="G26" s="17">
        <v>900</v>
      </c>
    </row>
  </sheetData>
  <pageMargins left="0.7" right="0.7" top="0.75" bottom="0.75" header="0.3" footer="0.3"/>
  <pageSetup paperSize="9" orientation="portrait" horizontalDpi="300" verticalDpi="300"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18CEA1-2928-4BAF-97B2-B8104180D0C0}">
  <dimension ref="A1:H10"/>
  <sheetViews>
    <sheetView workbookViewId="0">
      <selection activeCell="F9" sqref="F9"/>
    </sheetView>
  </sheetViews>
  <sheetFormatPr defaultRowHeight="15" x14ac:dyDescent="0.25"/>
  <cols>
    <col min="1" max="1" width="11.5703125" customWidth="1"/>
    <col min="6" max="6" width="38.5703125" customWidth="1"/>
    <col min="7" max="7" width="11.85546875" customWidth="1"/>
    <col min="8" max="8" width="18.42578125" customWidth="1"/>
  </cols>
  <sheetData>
    <row r="1" spans="1:8" ht="28.5" x14ac:dyDescent="0.45">
      <c r="A1" s="14" t="s">
        <v>8</v>
      </c>
      <c r="B1" s="13" t="s">
        <v>7</v>
      </c>
      <c r="C1" s="12" t="s">
        <v>6</v>
      </c>
      <c r="D1" s="11" t="s">
        <v>283</v>
      </c>
      <c r="E1" s="10" t="s">
        <v>4</v>
      </c>
      <c r="F1" s="9">
        <f>SUM(B2+D2+E2)</f>
        <v>287.75</v>
      </c>
      <c r="G1" s="8" t="s">
        <v>3</v>
      </c>
      <c r="H1" s="7" t="s">
        <v>2</v>
      </c>
    </row>
    <row r="2" spans="1:8" ht="21" x14ac:dyDescent="0.35">
      <c r="A2" s="6" t="s">
        <v>1</v>
      </c>
      <c r="B2" s="5">
        <v>-56</v>
      </c>
      <c r="D2">
        <f>SUM(D3:D59)</f>
        <v>250</v>
      </c>
      <c r="E2">
        <f>SUM(E3:E60)</f>
        <v>93.75</v>
      </c>
      <c r="F2" s="3" t="s">
        <v>0</v>
      </c>
      <c r="G2" s="2">
        <f>SUM(G3:G60)</f>
        <v>0</v>
      </c>
      <c r="H2" s="1">
        <f>SUM(F1-G2)</f>
        <v>287.75</v>
      </c>
    </row>
    <row r="3" spans="1:8" x14ac:dyDescent="0.25">
      <c r="A3" s="15">
        <v>45110</v>
      </c>
      <c r="B3">
        <v>9</v>
      </c>
      <c r="C3">
        <v>17</v>
      </c>
      <c r="D3">
        <v>70</v>
      </c>
      <c r="E3">
        <v>13.75</v>
      </c>
      <c r="F3" t="s">
        <v>287</v>
      </c>
      <c r="G3">
        <v>0</v>
      </c>
    </row>
    <row r="4" spans="1:8" x14ac:dyDescent="0.25">
      <c r="A4" s="15">
        <v>45111</v>
      </c>
      <c r="D4">
        <v>2.5</v>
      </c>
    </row>
    <row r="5" spans="1:8" x14ac:dyDescent="0.25">
      <c r="A5" s="15">
        <v>45114</v>
      </c>
      <c r="B5">
        <v>8</v>
      </c>
      <c r="D5">
        <v>2.5</v>
      </c>
    </row>
    <row r="6" spans="1:8" x14ac:dyDescent="0.25">
      <c r="A6" s="15">
        <v>45117</v>
      </c>
      <c r="B6">
        <v>10</v>
      </c>
      <c r="C6">
        <v>14</v>
      </c>
      <c r="D6">
        <v>5</v>
      </c>
      <c r="E6">
        <v>5</v>
      </c>
      <c r="F6" t="s">
        <v>286</v>
      </c>
    </row>
    <row r="7" spans="1:8" x14ac:dyDescent="0.25">
      <c r="A7" s="15">
        <v>45117</v>
      </c>
      <c r="D7">
        <v>90</v>
      </c>
      <c r="F7" t="s">
        <v>288</v>
      </c>
    </row>
    <row r="9" spans="1:8" x14ac:dyDescent="0.25">
      <c r="A9" s="15">
        <v>45120</v>
      </c>
      <c r="E9">
        <v>65</v>
      </c>
      <c r="F9" t="s">
        <v>290</v>
      </c>
    </row>
    <row r="10" spans="1:8" x14ac:dyDescent="0.25">
      <c r="A10" s="15">
        <v>45120</v>
      </c>
      <c r="B10">
        <v>8</v>
      </c>
      <c r="C10">
        <v>16</v>
      </c>
      <c r="D10">
        <v>80</v>
      </c>
      <c r="E10">
        <v>10</v>
      </c>
      <c r="F10" t="s">
        <v>289</v>
      </c>
    </row>
  </sheetData>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9085F7-8176-41BB-B1E8-B392931F5B83}">
  <dimension ref="A1"/>
  <sheetViews>
    <sheetView workbookViewId="0"/>
  </sheetViews>
  <sheetFormatPr defaultRowHeight="15" x14ac:dyDescent="0.2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CD74F-C009-4E59-A33B-A856AB0B8D8B}">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20</vt:i4>
      </vt:variant>
    </vt:vector>
  </HeadingPairs>
  <TitlesOfParts>
    <vt:vector size="20" baseType="lpstr">
      <vt:lpstr>A1</vt:lpstr>
      <vt:lpstr>A2</vt:lpstr>
      <vt:lpstr>A3</vt:lpstr>
      <vt:lpstr>A4</vt:lpstr>
      <vt:lpstr>A5</vt:lpstr>
      <vt:lpstr>A6</vt:lpstr>
      <vt:lpstr>A7</vt:lpstr>
      <vt:lpstr>A8</vt:lpstr>
      <vt:lpstr>A9</vt:lpstr>
      <vt:lpstr>A10</vt:lpstr>
      <vt:lpstr>P-1</vt:lpstr>
      <vt:lpstr>P-2</vt:lpstr>
      <vt:lpstr>P-3</vt:lpstr>
      <vt:lpstr>P-4</vt:lpstr>
      <vt:lpstr>P-5</vt:lpstr>
      <vt:lpstr>P-6</vt:lpstr>
      <vt:lpstr>P7</vt:lpstr>
      <vt:lpstr>P8</vt:lpstr>
      <vt:lpstr>P9</vt:lpstr>
      <vt:lpstr>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emields</cp:lastModifiedBy>
  <cp:revision/>
  <cp:lastPrinted>2023-05-31T14:57:09Z</cp:lastPrinted>
  <dcterms:created xsi:type="dcterms:W3CDTF">2022-11-13T08:08:15Z</dcterms:created>
  <dcterms:modified xsi:type="dcterms:W3CDTF">2023-07-14T22:36:24Z</dcterms:modified>
  <cp:category/>
  <cp:contentStatus/>
</cp:coreProperties>
</file>