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90" windowWidth="19155" windowHeight="8220"/>
  </bookViews>
  <sheets>
    <sheet name="Uitslagen" sheetId="1" r:id="rId1"/>
    <sheet name="Berekenen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R3" i="2"/>
  <c r="E14" i="3"/>
  <c r="F2" i="2"/>
  <c r="F3"/>
  <c r="AB5" s="1"/>
  <c r="F5"/>
  <c r="F6"/>
  <c r="AB9" s="1"/>
  <c r="AB8"/>
  <c r="AB7"/>
  <c r="AB6"/>
  <c r="AA9"/>
  <c r="AA8"/>
  <c r="AA6"/>
  <c r="AB4"/>
  <c r="AB3"/>
  <c r="AB2"/>
  <c r="AA5"/>
  <c r="AA4"/>
  <c r="AA2"/>
  <c r="O7" i="1"/>
  <c r="L7" i="2" s="1"/>
  <c r="O7" s="1"/>
  <c r="O8" i="1"/>
  <c r="O9"/>
  <c r="O10"/>
  <c r="O11"/>
  <c r="O12"/>
  <c r="O13"/>
  <c r="L13" i="2" s="1"/>
  <c r="O13" s="1"/>
  <c r="O14" i="1"/>
  <c r="L14" i="2" s="1"/>
  <c r="O14" s="1"/>
  <c r="O15" i="1"/>
  <c r="L15" i="2" s="1"/>
  <c r="F21" s="1"/>
  <c r="O16" i="1"/>
  <c r="L16" i="2" s="1"/>
  <c r="O16" s="1"/>
  <c r="O17" i="1"/>
  <c r="L17" i="2" s="1"/>
  <c r="O17" s="1"/>
  <c r="O18" i="1"/>
  <c r="L18" i="2" s="1"/>
  <c r="O19" i="1"/>
  <c r="L19" i="2" s="1"/>
  <c r="O19" s="1"/>
  <c r="O20" i="1"/>
  <c r="L20" i="2" s="1"/>
  <c r="O20" s="1"/>
  <c r="O21" i="1"/>
  <c r="L21" i="2" s="1"/>
  <c r="O21" s="1"/>
  <c r="O22" i="1"/>
  <c r="L22" i="2" s="1"/>
  <c r="O22" s="1"/>
  <c r="O23" i="1"/>
  <c r="L23" i="2" s="1"/>
  <c r="O23" s="1"/>
  <c r="O24" i="1"/>
  <c r="L24" i="2" s="1"/>
  <c r="O24" s="1"/>
  <c r="M7" i="1"/>
  <c r="J7" i="2" s="1"/>
  <c r="M7" s="1"/>
  <c r="M8" i="1"/>
  <c r="L8" i="2" s="1"/>
  <c r="M9" i="1"/>
  <c r="M10"/>
  <c r="L10" i="2" s="1"/>
  <c r="M11" i="1"/>
  <c r="M12"/>
  <c r="L12" i="2" s="1"/>
  <c r="M13" i="1"/>
  <c r="J13" i="2" s="1"/>
  <c r="M13" s="1"/>
  <c r="M14" i="1"/>
  <c r="J14" i="2" s="1"/>
  <c r="M14" s="1"/>
  <c r="M15" i="1"/>
  <c r="J15" i="2" s="1"/>
  <c r="M15" s="1"/>
  <c r="M16" i="1"/>
  <c r="J16" i="2" s="1"/>
  <c r="M16" s="1"/>
  <c r="M17" i="1"/>
  <c r="J17" i="2" s="1"/>
  <c r="M17" s="1"/>
  <c r="M18" i="1"/>
  <c r="J18" i="2" s="1"/>
  <c r="M18" s="1"/>
  <c r="M19" i="1"/>
  <c r="J19" i="2" s="1"/>
  <c r="M19" s="1"/>
  <c r="M20" i="1"/>
  <c r="J20" i="2" s="1"/>
  <c r="M20" s="1"/>
  <c r="M21" i="1"/>
  <c r="J21" i="2" s="1"/>
  <c r="M21" s="1"/>
  <c r="M22" i="1"/>
  <c r="J22" i="2" s="1"/>
  <c r="M22" s="1"/>
  <c r="M23" i="1"/>
  <c r="J23" i="2" s="1"/>
  <c r="M23" s="1"/>
  <c r="M24" i="1"/>
  <c r="J24" i="2" s="1"/>
  <c r="M24" s="1"/>
  <c r="O25"/>
  <c r="M25"/>
  <c r="V3"/>
  <c r="F11" i="1" s="1"/>
  <c r="Q3" i="2"/>
  <c r="H6"/>
  <c r="V6"/>
  <c r="Q4"/>
  <c r="H5"/>
  <c r="V5"/>
  <c r="Q6"/>
  <c r="V4"/>
  <c r="F12" i="1" s="1"/>
  <c r="Q5" i="2"/>
  <c r="H3"/>
  <c r="H2"/>
  <c r="F9" i="1"/>
  <c r="F8"/>
  <c r="F24"/>
  <c r="F23"/>
  <c r="F21"/>
  <c r="H20"/>
  <c r="F20"/>
  <c r="O25"/>
  <c r="M25"/>
  <c r="H24"/>
  <c r="H23"/>
  <c r="H21"/>
  <c r="F23" i="2" l="1"/>
  <c r="F20"/>
  <c r="F24"/>
  <c r="AA3"/>
  <c r="AA7"/>
  <c r="J9"/>
  <c r="M9" s="1"/>
  <c r="L9"/>
  <c r="J10"/>
  <c r="M10" s="1"/>
  <c r="O10"/>
  <c r="J8"/>
  <c r="J11"/>
  <c r="M11" s="1"/>
  <c r="J12"/>
  <c r="M12" s="1"/>
  <c r="L11"/>
  <c r="O11" s="1"/>
  <c r="O15"/>
  <c r="H24"/>
  <c r="H23"/>
  <c r="H21"/>
  <c r="H20"/>
  <c r="O18"/>
  <c r="O9"/>
  <c r="O12"/>
  <c r="O8"/>
  <c r="M8"/>
  <c r="V4" i="1"/>
  <c r="Q4" l="1"/>
  <c r="O6"/>
  <c r="L6" i="2" s="1"/>
  <c r="M6" i="1"/>
  <c r="H6"/>
  <c r="F6"/>
  <c r="V5"/>
  <c r="Q3"/>
  <c r="O5"/>
  <c r="L5" i="2" s="1"/>
  <c r="M5" i="1"/>
  <c r="J5" i="2" s="1"/>
  <c r="H5" i="1"/>
  <c r="F5"/>
  <c r="V3"/>
  <c r="Q5"/>
  <c r="O4"/>
  <c r="L4" i="2" s="1"/>
  <c r="O4" s="1"/>
  <c r="M4" i="1"/>
  <c r="J4" i="2" s="1"/>
  <c r="M4" s="1"/>
  <c r="V6" i="1"/>
  <c r="Q6"/>
  <c r="O3"/>
  <c r="L3" i="2" s="1"/>
  <c r="M3" i="1"/>
  <c r="J3" i="2" s="1"/>
  <c r="H3" i="1"/>
  <c r="F3"/>
  <c r="O2"/>
  <c r="L2" i="2" s="1"/>
  <c r="M2" i="1"/>
  <c r="J2" i="2" s="1"/>
  <c r="H2" i="1"/>
  <c r="F2"/>
  <c r="F9" i="2" l="1"/>
  <c r="H9" s="1"/>
  <c r="F8"/>
  <c r="F12"/>
  <c r="H12" s="1"/>
  <c r="F11"/>
  <c r="H11" s="1"/>
  <c r="J6"/>
  <c r="Y5"/>
  <c r="T6"/>
  <c r="S6"/>
  <c r="T5"/>
  <c r="S5"/>
  <c r="M5"/>
  <c r="W4" s="1"/>
  <c r="X5"/>
  <c r="Y4"/>
  <c r="X4"/>
  <c r="M6"/>
  <c r="W6" s="1"/>
  <c r="Y6"/>
  <c r="X6"/>
  <c r="T4"/>
  <c r="S4"/>
  <c r="T3"/>
  <c r="S3"/>
  <c r="Y3"/>
  <c r="X3"/>
  <c r="O6"/>
  <c r="W3" s="1"/>
  <c r="O5"/>
  <c r="W5" s="1"/>
  <c r="M3"/>
  <c r="R5" s="1"/>
  <c r="O3"/>
  <c r="H8"/>
  <c r="M2"/>
  <c r="R6" s="1"/>
  <c r="O2"/>
  <c r="R4" s="1"/>
  <c r="H9" i="1" l="1"/>
  <c r="H12"/>
  <c r="H8"/>
  <c r="H11"/>
  <c r="P5" i="2"/>
  <c r="U6"/>
  <c r="P4" l="1"/>
  <c r="U5"/>
  <c r="U3"/>
  <c r="P6"/>
  <c r="P3"/>
  <c r="U4"/>
  <c r="Y6" i="1"/>
  <c r="X3"/>
  <c r="Y3"/>
  <c r="X5"/>
  <c r="T4"/>
  <c r="Y5"/>
  <c r="X6"/>
  <c r="X4"/>
  <c r="Y4"/>
  <c r="S4"/>
  <c r="P6"/>
  <c r="U5"/>
  <c r="S3"/>
  <c r="P5"/>
  <c r="S5"/>
  <c r="U3"/>
  <c r="P3"/>
  <c r="U6"/>
  <c r="T3"/>
  <c r="T5"/>
  <c r="T6"/>
  <c r="U4"/>
  <c r="P4"/>
  <c r="S6"/>
  <c r="W6"/>
  <c r="W3"/>
  <c r="R5"/>
  <c r="R3"/>
  <c r="W4"/>
  <c r="W5"/>
  <c r="R6"/>
  <c r="R4"/>
</calcChain>
</file>

<file path=xl/sharedStrings.xml><?xml version="1.0" encoding="utf-8"?>
<sst xmlns="http://schemas.openxmlformats.org/spreadsheetml/2006/main" count="187" uniqueCount="45">
  <si>
    <t>-</t>
  </si>
  <si>
    <t>pt</t>
  </si>
  <si>
    <t>saldo</t>
  </si>
  <si>
    <t>dpt</t>
  </si>
  <si>
    <t>11.00</t>
  </si>
  <si>
    <t>11.35</t>
  </si>
  <si>
    <t>12.10</t>
  </si>
  <si>
    <t>12.45</t>
  </si>
  <si>
    <t>13.20</t>
  </si>
  <si>
    <t>3 en 4</t>
  </si>
  <si>
    <t>5 en 6</t>
  </si>
  <si>
    <t>7 en 8</t>
  </si>
  <si>
    <t>team</t>
  </si>
  <si>
    <t>finale</t>
  </si>
  <si>
    <t>Poule A</t>
  </si>
  <si>
    <t>Poule B</t>
  </si>
  <si>
    <t>NK D-pupillen 2011</t>
  </si>
  <si>
    <t>ODIK Barneveld</t>
  </si>
  <si>
    <t>team A1</t>
  </si>
  <si>
    <t>team A2</t>
  </si>
  <si>
    <t>team A3</t>
  </si>
  <si>
    <t>team A4</t>
  </si>
  <si>
    <t>team B1</t>
  </si>
  <si>
    <t>team B2</t>
  </si>
  <si>
    <t>team B3</t>
  </si>
  <si>
    <t>team B4</t>
  </si>
  <si>
    <t>ronde 1</t>
  </si>
  <si>
    <t>ronde 2</t>
  </si>
  <si>
    <t>ronde 3</t>
  </si>
  <si>
    <t>ronde 4</t>
  </si>
  <si>
    <t>ronde 5</t>
  </si>
  <si>
    <t>ronde 6</t>
  </si>
  <si>
    <t>ronde 7</t>
  </si>
  <si>
    <t>ronde 8</t>
  </si>
  <si>
    <t>13.55</t>
  </si>
  <si>
    <t>14.30</t>
  </si>
  <si>
    <t>15.10</t>
  </si>
  <si>
    <t>invoeren</t>
  </si>
  <si>
    <t>wordt gekopieerd</t>
  </si>
  <si>
    <t>jan</t>
  </si>
  <si>
    <t>piet</t>
  </si>
  <si>
    <t>klaas</t>
  </si>
  <si>
    <t>els</t>
  </si>
  <si>
    <t>truus</t>
  </si>
  <si>
    <t>miep</t>
  </si>
</sst>
</file>

<file path=xl/styles.xml><?xml version="1.0" encoding="utf-8"?>
<styleSheet xmlns="http://schemas.openxmlformats.org/spreadsheetml/2006/main">
  <numFmts count="1">
    <numFmt numFmtId="164" formatCode="[$-413]d\ mmmm\ yyyy;@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E250E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5" fillId="0" borderId="11" xfId="0" applyFont="1" applyBorder="1"/>
    <xf numFmtId="0" fontId="5" fillId="0" borderId="7" xfId="0" applyFont="1" applyBorder="1"/>
    <xf numFmtId="0" fontId="0" fillId="6" borderId="0" xfId="0" applyFill="1"/>
    <xf numFmtId="0" fontId="4" fillId="6" borderId="0" xfId="0" applyFont="1" applyFill="1"/>
    <xf numFmtId="164" fontId="0" fillId="6" borderId="0" xfId="0" applyNumberForma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2" fillId="6" borderId="0" xfId="0" applyFont="1" applyFill="1" applyBorder="1" applyAlignment="1" applyProtection="1">
      <alignment horizontal="left"/>
    </xf>
    <xf numFmtId="0" fontId="1" fillId="6" borderId="0" xfId="0" applyFont="1" applyFill="1" applyBorder="1"/>
    <xf numFmtId="0" fontId="0" fillId="6" borderId="0" xfId="0" applyFill="1" applyAlignment="1">
      <alignment vertical="center"/>
    </xf>
    <xf numFmtId="0" fontId="1" fillId="2" borderId="12" xfId="0" applyFont="1" applyFill="1" applyBorder="1"/>
    <xf numFmtId="0" fontId="3" fillId="6" borderId="0" xfId="0" applyFont="1" applyFill="1"/>
    <xf numFmtId="0" fontId="6" fillId="6" borderId="0" xfId="0" applyFont="1" applyFill="1"/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0" fontId="3" fillId="6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6600"/>
      <color rgb="FFFE250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10</xdr:row>
      <xdr:rowOff>38100</xdr:rowOff>
    </xdr:from>
    <xdr:to>
      <xdr:col>2</xdr:col>
      <xdr:colOff>447675</xdr:colOff>
      <xdr:row>22</xdr:row>
      <xdr:rowOff>133350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000250"/>
          <a:ext cx="1133475" cy="2381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24</xdr:col>
      <xdr:colOff>352425</xdr:colOff>
      <xdr:row>24</xdr:row>
      <xdr:rowOff>114300</xdr:rowOff>
    </xdr:from>
    <xdr:to>
      <xdr:col>27</xdr:col>
      <xdr:colOff>19050</xdr:colOff>
      <xdr:row>26</xdr:row>
      <xdr:rowOff>28575</xdr:rowOff>
    </xdr:to>
    <xdr:sp macro="[0]!wissen" textlink="">
      <xdr:nvSpPr>
        <xdr:cNvPr id="5" name="Tekstvak 4"/>
        <xdr:cNvSpPr txBox="1"/>
      </xdr:nvSpPr>
      <xdr:spPr>
        <a:xfrm>
          <a:off x="10210800" y="4743450"/>
          <a:ext cx="12573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>
              <a:solidFill>
                <a:srgbClr val="FF0000"/>
              </a:solidFill>
            </a:rPr>
            <a:t>Uitslagen wissen</a:t>
          </a:r>
        </a:p>
        <a:p>
          <a:endParaRPr lang="nl-NL" sz="1100"/>
        </a:p>
      </xdr:txBody>
    </xdr:sp>
    <xdr:clientData/>
  </xdr:twoCellAnchor>
  <xdr:twoCellAnchor>
    <xdr:from>
      <xdr:col>22</xdr:col>
      <xdr:colOff>57150</xdr:colOff>
      <xdr:row>6</xdr:row>
      <xdr:rowOff>123825</xdr:rowOff>
    </xdr:from>
    <xdr:to>
      <xdr:col>25</xdr:col>
      <xdr:colOff>523875</xdr:colOff>
      <xdr:row>8</xdr:row>
      <xdr:rowOff>104775</xdr:rowOff>
    </xdr:to>
    <xdr:sp macro="[0]!uitslag" textlink="">
      <xdr:nvSpPr>
        <xdr:cNvPr id="6" name="Tekstvak 5"/>
        <xdr:cNvSpPr txBox="1"/>
      </xdr:nvSpPr>
      <xdr:spPr>
        <a:xfrm>
          <a:off x="9696450" y="1323975"/>
          <a:ext cx="158115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>
              <a:solidFill>
                <a:srgbClr val="006600"/>
              </a:solidFill>
            </a:rPr>
            <a:t>Volgorde berekenen</a:t>
          </a:r>
        </a:p>
      </xdr:txBody>
    </xdr:sp>
    <xdr:clientData/>
  </xdr:twoCellAnchor>
  <xdr:twoCellAnchor editAs="oneCell">
    <xdr:from>
      <xdr:col>15</xdr:col>
      <xdr:colOff>390525</xdr:colOff>
      <xdr:row>8</xdr:row>
      <xdr:rowOff>123825</xdr:rowOff>
    </xdr:from>
    <xdr:to>
      <xdr:col>16</xdr:col>
      <xdr:colOff>381000</xdr:colOff>
      <xdr:row>10</xdr:row>
      <xdr:rowOff>152400</xdr:rowOff>
    </xdr:to>
    <xdr:pic macro="[0]!ordenen2">
      <xdr:nvPicPr>
        <xdr:cNvPr id="7" name="Afbeelding 6" descr="balletj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10275" y="1704975"/>
          <a:ext cx="409575" cy="40957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8</xdr:row>
      <xdr:rowOff>9525</xdr:rowOff>
    </xdr:from>
    <xdr:to>
      <xdr:col>15</xdr:col>
      <xdr:colOff>381000</xdr:colOff>
      <xdr:row>9</xdr:row>
      <xdr:rowOff>119063</xdr:rowOff>
    </xdr:to>
    <xdr:cxnSp macro="">
      <xdr:nvCxnSpPr>
        <xdr:cNvPr id="9" name="Rechte verbindingslijn 8"/>
        <xdr:cNvCxnSpPr/>
      </xdr:nvCxnSpPr>
      <xdr:spPr>
        <a:xfrm>
          <a:off x="5619750" y="1590675"/>
          <a:ext cx="381000" cy="3000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9</xdr:row>
      <xdr:rowOff>176213</xdr:rowOff>
    </xdr:from>
    <xdr:to>
      <xdr:col>15</xdr:col>
      <xdr:colOff>371475</xdr:colOff>
      <xdr:row>11</xdr:row>
      <xdr:rowOff>19050</xdr:rowOff>
    </xdr:to>
    <xdr:cxnSp macro="">
      <xdr:nvCxnSpPr>
        <xdr:cNvPr id="11" name="Rechte verbindingslijn 10"/>
        <xdr:cNvCxnSpPr/>
      </xdr:nvCxnSpPr>
      <xdr:spPr>
        <a:xfrm flipV="1">
          <a:off x="5610225" y="1947863"/>
          <a:ext cx="381000" cy="223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390525</xdr:colOff>
      <xdr:row>8</xdr:row>
      <xdr:rowOff>171450</xdr:rowOff>
    </xdr:from>
    <xdr:to>
      <xdr:col>19</xdr:col>
      <xdr:colOff>247650</xdr:colOff>
      <xdr:row>10</xdr:row>
      <xdr:rowOff>38100</xdr:rowOff>
    </xdr:to>
    <xdr:sp macro="" textlink="">
      <xdr:nvSpPr>
        <xdr:cNvPr id="13" name="Tekstvak 12"/>
        <xdr:cNvSpPr txBox="1"/>
      </xdr:nvSpPr>
      <xdr:spPr>
        <a:xfrm>
          <a:off x="6429375" y="1752600"/>
          <a:ext cx="14478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bereken ronde 3 en 4</a:t>
          </a:r>
          <a:r>
            <a:rPr lang="nl-NL"/>
            <a:t>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AD30"/>
  <sheetViews>
    <sheetView tabSelected="1" workbookViewId="0">
      <selection activeCell="V3" sqref="V3:Y6"/>
    </sheetView>
  </sheetViews>
  <sheetFormatPr defaultRowHeight="15"/>
  <cols>
    <col min="1" max="1" width="2.42578125" customWidth="1"/>
    <col min="2" max="2" width="11.28515625" bestFit="1" customWidth="1"/>
    <col min="3" max="3" width="12" customWidth="1"/>
    <col min="4" max="4" width="2.140625" customWidth="1"/>
    <col min="5" max="5" width="12.28515625" bestFit="1" customWidth="1"/>
    <col min="6" max="6" width="15.42578125" customWidth="1"/>
    <col min="7" max="7" width="3.140625" customWidth="1"/>
    <col min="8" max="8" width="14.140625" customWidth="1"/>
    <col min="9" max="9" width="1.5703125" customWidth="1"/>
    <col min="10" max="10" width="4" style="2" customWidth="1"/>
    <col min="11" max="11" width="2.140625" style="2" customWidth="1"/>
    <col min="12" max="12" width="3.7109375" style="2" customWidth="1"/>
    <col min="13" max="13" width="2.7109375" hidden="1" customWidth="1"/>
    <col min="14" max="14" width="1.85546875" hidden="1" customWidth="1"/>
    <col min="15" max="15" width="3.7109375" hidden="1" customWidth="1"/>
    <col min="16" max="16" width="6.28515625" customWidth="1"/>
    <col min="17" max="17" width="14" customWidth="1"/>
    <col min="18" max="18" width="4.140625" customWidth="1"/>
    <col min="19" max="19" width="5.7109375" customWidth="1"/>
    <col min="20" max="20" width="4.42578125" customWidth="1"/>
    <col min="21" max="21" width="4" customWidth="1"/>
    <col min="22" max="22" width="13.42578125" bestFit="1" customWidth="1"/>
    <col min="23" max="25" width="5.5703125" style="3" customWidth="1"/>
  </cols>
  <sheetData>
    <row r="1" spans="1:30" ht="18.75">
      <c r="A1" s="23"/>
      <c r="B1" s="24" t="s">
        <v>16</v>
      </c>
      <c r="C1" s="23"/>
      <c r="D1" s="23"/>
      <c r="E1" s="23"/>
      <c r="F1" s="23"/>
      <c r="G1" s="23"/>
      <c r="H1" s="23"/>
      <c r="I1" s="23"/>
      <c r="J1" s="26"/>
      <c r="K1" s="39" t="s">
        <v>37</v>
      </c>
      <c r="L1" s="26"/>
      <c r="M1" s="23"/>
      <c r="N1" s="23"/>
      <c r="O1" s="23"/>
      <c r="P1" s="23"/>
      <c r="Q1" s="23"/>
      <c r="R1" s="23"/>
      <c r="S1" s="23"/>
      <c r="T1" s="23"/>
      <c r="U1" s="23"/>
      <c r="V1" s="23"/>
      <c r="W1" s="27"/>
      <c r="X1" s="27"/>
      <c r="Y1" s="27"/>
      <c r="Z1" s="23"/>
      <c r="AA1" s="23"/>
      <c r="AB1" s="23"/>
      <c r="AC1" s="23"/>
      <c r="AD1" s="23"/>
    </row>
    <row r="2" spans="1:30">
      <c r="A2" s="23"/>
      <c r="B2" s="25"/>
      <c r="C2" s="23"/>
      <c r="D2" s="23"/>
      <c r="E2" s="23" t="s">
        <v>4</v>
      </c>
      <c r="F2" s="5" t="str">
        <f>B6</f>
        <v>team A1</v>
      </c>
      <c r="G2" s="7" t="s">
        <v>0</v>
      </c>
      <c r="H2" s="7" t="str">
        <f>B7</f>
        <v>team A2</v>
      </c>
      <c r="I2" s="6"/>
      <c r="J2" s="43">
        <v>4</v>
      </c>
      <c r="K2" s="4" t="s">
        <v>0</v>
      </c>
      <c r="L2" s="43">
        <v>5</v>
      </c>
      <c r="M2">
        <f>IF(J2="","",IF(J2&gt;L2,2,IF(J2&lt;L2,0,1)))</f>
        <v>0</v>
      </c>
      <c r="N2" t="s">
        <v>0</v>
      </c>
      <c r="O2">
        <f>IF(L2="","",IF(L2&gt;J2,2,IF(L2&lt;J2,0,1)))</f>
        <v>2</v>
      </c>
      <c r="P2" s="23"/>
      <c r="Q2" s="14" t="s">
        <v>12</v>
      </c>
      <c r="R2" s="14" t="s">
        <v>1</v>
      </c>
      <c r="S2" s="14" t="s">
        <v>2</v>
      </c>
      <c r="T2" s="14" t="s">
        <v>3</v>
      </c>
      <c r="U2" s="23"/>
      <c r="V2" s="14" t="s">
        <v>12</v>
      </c>
      <c r="W2" s="15" t="s">
        <v>1</v>
      </c>
      <c r="X2" s="15" t="s">
        <v>2</v>
      </c>
      <c r="Y2" s="15" t="s">
        <v>3</v>
      </c>
      <c r="Z2" s="23"/>
      <c r="AA2" s="23"/>
      <c r="AB2" s="23"/>
      <c r="AC2" s="23"/>
      <c r="AD2" s="23"/>
    </row>
    <row r="3" spans="1:30">
      <c r="A3" s="23"/>
      <c r="B3" s="23" t="s">
        <v>17</v>
      </c>
      <c r="C3" s="23"/>
      <c r="D3" s="23"/>
      <c r="E3" s="23" t="s">
        <v>26</v>
      </c>
      <c r="F3" s="5" t="str">
        <f>B8</f>
        <v>team A3</v>
      </c>
      <c r="G3" s="7" t="s">
        <v>0</v>
      </c>
      <c r="H3" s="7" t="str">
        <f>B9</f>
        <v>team A4</v>
      </c>
      <c r="I3" s="6"/>
      <c r="J3" s="43">
        <v>6</v>
      </c>
      <c r="K3" s="4" t="s">
        <v>0</v>
      </c>
      <c r="L3" s="43">
        <v>7</v>
      </c>
      <c r="M3">
        <f t="shared" ref="M3:M25" si="0">IF(J3="","",IF(J3&gt;L3,2,IF(J3&lt;L3,0,1)))</f>
        <v>0</v>
      </c>
      <c r="N3" t="s">
        <v>0</v>
      </c>
      <c r="O3">
        <f t="shared" ref="O3:O25" si="1">IF(L3="","",IF(L3&gt;J3,2,IF(L3&lt;J3,0,1)))</f>
        <v>2</v>
      </c>
      <c r="P3" s="23">
        <f>COUNTIF($F:$H,Q3)</f>
        <v>2</v>
      </c>
      <c r="Q3" s="9" t="str">
        <f>$B$9</f>
        <v>team A4</v>
      </c>
      <c r="R3" s="10">
        <f>SUMIF($F:$F,Q3,$M:$M)+SUMIF($H:$H,Q3,$O:$O)</f>
        <v>2</v>
      </c>
      <c r="S3" s="11">
        <f>(SUMIF($F:$F,Q3,$J:$J)+SUMIF($H:$H,Q3,$L:$L))-(SUMIF($F:$F,Q3,$L:$L)+SUMIF($H:$H,Q3,$J:$J))</f>
        <v>1</v>
      </c>
      <c r="T3" s="11">
        <f>SUMIF($F:$F,Q3,$J:$J)+SUMIF($H:$H,Q3,$L:$L)</f>
        <v>7</v>
      </c>
      <c r="U3" s="23">
        <f>COUNTIF($F:$H,V3)</f>
        <v>2</v>
      </c>
      <c r="V3" s="11" t="str">
        <f>$C$9</f>
        <v>team B4</v>
      </c>
      <c r="W3" s="12">
        <f>SUMIF($F$2:$F$24,V3,$M$2:$M$24)+SUMIF($H$2:$H$24,V3,$O$2:$O$24)</f>
        <v>2</v>
      </c>
      <c r="X3" s="13">
        <f>(SUMIF($F$2:$F$24,V3,$J$2:$J$24)+SUMIF($H$2:$H$24,V3,$L$2:$L$24))-(SUMIF($F$2:$F$24,V3,$L$2:$L$24)+SUMIF($H$2:$H$24,V3,$J$2:$J$24))</f>
        <v>2</v>
      </c>
      <c r="Y3" s="13">
        <f>SUMIF($F$2:$F$24,V3,$J$2:$J$24)+SUMIF($H$2:$H$24,V3,$L$2:$L$24)</f>
        <v>7</v>
      </c>
      <c r="Z3" s="23"/>
      <c r="AA3" s="23"/>
      <c r="AB3" s="23"/>
      <c r="AC3" s="23"/>
      <c r="AD3" s="23"/>
    </row>
    <row r="4" spans="1:30">
      <c r="A4" s="23"/>
      <c r="B4" s="23"/>
      <c r="C4" s="23"/>
      <c r="D4" s="23"/>
      <c r="E4" s="23"/>
      <c r="F4" s="23"/>
      <c r="G4" s="28"/>
      <c r="H4" s="23"/>
      <c r="I4" s="28"/>
      <c r="J4" s="44"/>
      <c r="K4" s="26"/>
      <c r="L4" s="44"/>
      <c r="M4" s="23" t="str">
        <f t="shared" si="0"/>
        <v/>
      </c>
      <c r="N4" s="23"/>
      <c r="O4" s="23" t="str">
        <f t="shared" si="1"/>
        <v/>
      </c>
      <c r="P4" s="23">
        <f>COUNTIF(F:H,Q4)</f>
        <v>2</v>
      </c>
      <c r="Q4" s="9" t="str">
        <f>$B$7</f>
        <v>team A2</v>
      </c>
      <c r="R4" s="10">
        <f>SUMIF($F:$F,Q4,$M:$M)+SUMIF($H:$H,Q4,$O:$O)</f>
        <v>2</v>
      </c>
      <c r="S4" s="11">
        <f>(SUMIF($F:$F,Q4,$J:$J)+SUMIF($H:$H,Q4,$L:$L))-(SUMIF($F:$F,Q4,$L:$L)+SUMIF($H:$H,Q4,$J:$J))</f>
        <v>1</v>
      </c>
      <c r="T4" s="11">
        <f>SUMIF($F:$F,Q4,$J:$J)+SUMIF($H:$H,Q4,$L:$L)</f>
        <v>5</v>
      </c>
      <c r="U4" s="23">
        <f>COUNTIF($F:$H,V4)</f>
        <v>2</v>
      </c>
      <c r="V4" s="11" t="str">
        <f>$C$6</f>
        <v>team B1</v>
      </c>
      <c r="W4" s="12">
        <f>SUMIF($F$2:$F$24,V4,$M$2:$M$24)+SUMIF($H$2:$H$24,V4,$O$2:$O$24)</f>
        <v>1</v>
      </c>
      <c r="X4" s="13">
        <f>(SUMIF($F$2:$F$24,V4,$J$2:$J$24)+SUMIF($H$2:$H$24,V4,$L$2:$L$24))-(SUMIF($F$2:$F$24,V4,$L$2:$L$24)+SUMIF($H$2:$H$24,V4,$J$2:$J$24))</f>
        <v>0</v>
      </c>
      <c r="Y4" s="13">
        <f>SUMIF($F$2:$F$24,V4,$J$2:$J$24)+SUMIF($H$2:$H$24,V4,$L$2:$L$24)</f>
        <v>4</v>
      </c>
      <c r="Z4" s="23"/>
      <c r="AA4" s="23"/>
      <c r="AB4" s="23"/>
      <c r="AC4" s="23"/>
      <c r="AD4" s="23"/>
    </row>
    <row r="5" spans="1:30" ht="15.75" thickBot="1">
      <c r="A5" s="23"/>
      <c r="B5" s="21" t="s">
        <v>14</v>
      </c>
      <c r="C5" s="22" t="s">
        <v>15</v>
      </c>
      <c r="D5" s="23"/>
      <c r="E5" s="23" t="s">
        <v>5</v>
      </c>
      <c r="F5" s="5" t="str">
        <f>C6</f>
        <v>team B1</v>
      </c>
      <c r="G5" s="7" t="s">
        <v>0</v>
      </c>
      <c r="H5" s="7" t="str">
        <f>C7</f>
        <v>team B2</v>
      </c>
      <c r="I5" s="6"/>
      <c r="J5" s="43">
        <v>4</v>
      </c>
      <c r="K5" s="4" t="s">
        <v>0</v>
      </c>
      <c r="L5" s="43">
        <v>4</v>
      </c>
      <c r="M5">
        <f t="shared" si="0"/>
        <v>1</v>
      </c>
      <c r="N5" t="s">
        <v>0</v>
      </c>
      <c r="O5">
        <f t="shared" si="1"/>
        <v>1</v>
      </c>
      <c r="P5" s="23">
        <f>COUNTIF(F:H,Q5)</f>
        <v>2</v>
      </c>
      <c r="Q5" s="9" t="str">
        <f>$B$8</f>
        <v>team A3</v>
      </c>
      <c r="R5" s="10">
        <f>SUMIF($F:$F,Q5,$M:$M)+SUMIF($H:$H,Q5,$O:$O)</f>
        <v>0</v>
      </c>
      <c r="S5" s="11">
        <f>(SUMIF($F:$F,Q5,$J:$J)+SUMIF($H:$H,Q5,$L:$L))-(SUMIF($F:$F,Q5,$L:$L)+SUMIF($H:$H,Q5,$J:$J))</f>
        <v>-1</v>
      </c>
      <c r="T5" s="11">
        <f>SUMIF($F:$F,Q5,$J:$J)+SUMIF($H:$H,Q5,$L:$L)</f>
        <v>6</v>
      </c>
      <c r="U5" s="23">
        <f>COUNTIF($F:$H,V5)</f>
        <v>2</v>
      </c>
      <c r="V5" s="11" t="str">
        <f>$C$7</f>
        <v>team B2</v>
      </c>
      <c r="W5" s="12">
        <f>SUMIF($F$2:$F$24,V5,$M$2:$M$24)+SUMIF($H$2:$H$24,V5,$O$2:$O$24)</f>
        <v>1</v>
      </c>
      <c r="X5" s="13">
        <f>(SUMIF($F$2:$F$24,V5,$J$2:$J$24)+SUMIF($H$2:$H$24,V5,$L$2:$L$24))-(SUMIF($F$2:$F$24,V5,$L$2:$L$24)+SUMIF($H$2:$H$24,V5,$J$2:$J$24))</f>
        <v>0</v>
      </c>
      <c r="Y5" s="13">
        <f>SUMIF($F$2:$F$24,V5,$J$2:$J$24)+SUMIF($H$2:$H$24,V5,$L$2:$L$24)</f>
        <v>4</v>
      </c>
      <c r="Z5" s="23"/>
      <c r="AA5" s="23"/>
      <c r="AB5" s="23"/>
      <c r="AC5" s="23"/>
      <c r="AD5" s="23"/>
    </row>
    <row r="6" spans="1:30">
      <c r="A6" s="30"/>
      <c r="B6" s="17" t="s">
        <v>18</v>
      </c>
      <c r="C6" s="17" t="s">
        <v>22</v>
      </c>
      <c r="D6" s="23"/>
      <c r="E6" s="23" t="s">
        <v>27</v>
      </c>
      <c r="F6" s="5" t="str">
        <f>C8</f>
        <v>team B3</v>
      </c>
      <c r="G6" s="7" t="s">
        <v>0</v>
      </c>
      <c r="H6" s="7" t="str">
        <f>C9</f>
        <v>team B4</v>
      </c>
      <c r="I6" s="6"/>
      <c r="J6" s="43">
        <v>5</v>
      </c>
      <c r="K6" s="4" t="s">
        <v>0</v>
      </c>
      <c r="L6" s="43">
        <v>7</v>
      </c>
      <c r="M6">
        <f t="shared" si="0"/>
        <v>0</v>
      </c>
      <c r="N6" t="s">
        <v>0</v>
      </c>
      <c r="O6">
        <f t="shared" si="1"/>
        <v>2</v>
      </c>
      <c r="P6" s="23">
        <f>COUNTIF(F:H,Q6)</f>
        <v>2</v>
      </c>
      <c r="Q6" s="9" t="str">
        <f>$B$6</f>
        <v>team A1</v>
      </c>
      <c r="R6" s="10">
        <f>SUMIF($F:$F,Q6,$M:$M)+SUMIF($H:$H,Q6,$O:$O)</f>
        <v>0</v>
      </c>
      <c r="S6" s="11">
        <f>(SUMIF($F:$F,Q6,$J:$J)+SUMIF($H:$H,Q6,$L:$L))-(SUMIF($F:$F,Q6,$L:$L)+SUMIF($H:$H,Q6,$J:$J))</f>
        <v>-1</v>
      </c>
      <c r="T6" s="11">
        <f>SUMIF($F:$F,Q6,$J:$J)+SUMIF($H:$H,Q6,$L:$L)</f>
        <v>4</v>
      </c>
      <c r="U6" s="23">
        <f>COUNTIF($F:$H,V6)</f>
        <v>2</v>
      </c>
      <c r="V6" s="11" t="str">
        <f>$C$8</f>
        <v>team B3</v>
      </c>
      <c r="W6" s="12">
        <f>SUMIF($F$2:$F$24,V6,$M$2:$M$24)+SUMIF($H$2:$H$24,V6,$O$2:$O$24)</f>
        <v>0</v>
      </c>
      <c r="X6" s="13">
        <f>(SUMIF($F$2:$F$24,V6,$J$2:$J$24)+SUMIF($H$2:$H$24,V6,$L$2:$L$24))-(SUMIF($F$2:$F$24,V6,$L$2:$L$24)+SUMIF($H$2:$H$24,V6,$J$2:$J$24))</f>
        <v>-2</v>
      </c>
      <c r="Y6" s="13">
        <f>SUMIF($F$2:$F$24,V6,$J$2:$J$24)+SUMIF($H$2:$H$24,V6,$L$2:$L$24)</f>
        <v>5</v>
      </c>
      <c r="Z6" s="23"/>
      <c r="AA6" s="23"/>
      <c r="AB6" s="23"/>
      <c r="AC6" s="23"/>
      <c r="AD6" s="23"/>
    </row>
    <row r="7" spans="1:30">
      <c r="A7" s="30"/>
      <c r="B7" s="34" t="s">
        <v>19</v>
      </c>
      <c r="C7" s="34" t="s">
        <v>23</v>
      </c>
      <c r="D7" s="23"/>
      <c r="E7" s="23"/>
      <c r="F7" s="23"/>
      <c r="G7" s="28"/>
      <c r="H7" s="23"/>
      <c r="I7" s="28"/>
      <c r="J7" s="44"/>
      <c r="K7" s="26"/>
      <c r="L7" s="44"/>
      <c r="M7" t="str">
        <f t="shared" si="0"/>
        <v/>
      </c>
      <c r="N7" s="23"/>
      <c r="O7" t="str">
        <f t="shared" si="1"/>
        <v/>
      </c>
      <c r="P7" s="23"/>
      <c r="Q7" s="23"/>
      <c r="R7" s="23"/>
      <c r="S7" s="23"/>
      <c r="T7" s="23"/>
      <c r="U7" s="23"/>
      <c r="V7" s="23"/>
      <c r="W7" s="27"/>
      <c r="X7" s="27"/>
      <c r="Y7" s="27"/>
      <c r="Z7" s="23"/>
      <c r="AA7" s="23"/>
      <c r="AB7" s="23"/>
      <c r="AC7" s="23"/>
      <c r="AD7" s="23"/>
    </row>
    <row r="8" spans="1:30">
      <c r="A8" s="30"/>
      <c r="B8" s="18" t="s">
        <v>20</v>
      </c>
      <c r="C8" s="18" t="s">
        <v>24</v>
      </c>
      <c r="D8" s="23"/>
      <c r="E8" s="23" t="s">
        <v>6</v>
      </c>
      <c r="F8" s="5" t="str">
        <f>IF(L3="","wordt berekend",Berekenen!Q3)</f>
        <v>team A4</v>
      </c>
      <c r="G8" s="7" t="s">
        <v>0</v>
      </c>
      <c r="H8" s="7" t="str">
        <f>Berekenen!H8</f>
        <v>team A1</v>
      </c>
      <c r="I8" s="6"/>
      <c r="J8" s="43"/>
      <c r="K8" s="4" t="s">
        <v>0</v>
      </c>
      <c r="L8" s="43"/>
      <c r="M8" t="str">
        <f t="shared" si="0"/>
        <v/>
      </c>
      <c r="N8" t="s">
        <v>0</v>
      </c>
      <c r="O8" t="str">
        <f t="shared" si="1"/>
        <v/>
      </c>
      <c r="P8" s="36"/>
      <c r="Q8" s="36"/>
      <c r="R8" s="23"/>
      <c r="S8" s="23"/>
      <c r="T8" s="23"/>
      <c r="U8" s="23"/>
      <c r="V8" s="23"/>
      <c r="W8" s="27"/>
      <c r="X8" s="27"/>
      <c r="Y8" s="27"/>
      <c r="Z8" s="23"/>
      <c r="AA8" s="23"/>
      <c r="AB8" s="23"/>
      <c r="AC8" s="23"/>
      <c r="AD8" s="23"/>
    </row>
    <row r="9" spans="1:30">
      <c r="A9" s="30"/>
      <c r="B9" s="20" t="s">
        <v>21</v>
      </c>
      <c r="C9" s="19" t="s">
        <v>25</v>
      </c>
      <c r="D9" s="23"/>
      <c r="E9" s="23" t="s">
        <v>28</v>
      </c>
      <c r="F9" s="5" t="str">
        <f>IF(L3="","wordt berekend",Berekenen!Q4)</f>
        <v>team A2</v>
      </c>
      <c r="G9" s="7" t="s">
        <v>0</v>
      </c>
      <c r="H9" s="7" t="str">
        <f>Berekenen!H9</f>
        <v>team A3</v>
      </c>
      <c r="I9" s="6"/>
      <c r="J9" s="43"/>
      <c r="K9" s="4" t="s">
        <v>0</v>
      </c>
      <c r="L9" s="43"/>
      <c r="M9" t="str">
        <f t="shared" si="0"/>
        <v/>
      </c>
      <c r="N9" t="s">
        <v>0</v>
      </c>
      <c r="O9" t="str">
        <f t="shared" si="1"/>
        <v/>
      </c>
      <c r="P9" s="23"/>
      <c r="Q9" s="23"/>
      <c r="R9" s="23"/>
      <c r="S9" s="36"/>
      <c r="T9" s="23"/>
      <c r="U9" s="23"/>
      <c r="V9" s="23"/>
      <c r="W9" s="27"/>
      <c r="X9" s="27"/>
      <c r="Y9" s="27"/>
      <c r="Z9" s="23"/>
      <c r="AA9" s="23"/>
      <c r="AB9" s="23"/>
      <c r="AC9" s="23"/>
      <c r="AD9" s="23"/>
    </row>
    <row r="10" spans="1:30">
      <c r="A10" s="23"/>
      <c r="B10" s="23"/>
      <c r="C10" s="23"/>
      <c r="D10" s="23"/>
      <c r="E10" s="23"/>
      <c r="F10" s="23"/>
      <c r="G10" s="28"/>
      <c r="H10" s="23"/>
      <c r="I10" s="28"/>
      <c r="J10" s="44"/>
      <c r="K10" s="26"/>
      <c r="L10" s="44"/>
      <c r="M10" t="str">
        <f t="shared" si="0"/>
        <v/>
      </c>
      <c r="N10" s="23"/>
      <c r="O10" t="str">
        <f t="shared" si="1"/>
        <v/>
      </c>
      <c r="P10" s="23"/>
      <c r="S10" s="23"/>
      <c r="T10" s="23"/>
      <c r="U10" s="23"/>
      <c r="V10" s="23"/>
      <c r="W10" s="27"/>
      <c r="X10" s="27"/>
      <c r="Y10" s="27"/>
      <c r="Z10" s="23"/>
      <c r="AA10" s="23"/>
      <c r="AB10" s="23"/>
      <c r="AC10" s="23"/>
      <c r="AD10" s="23"/>
    </row>
    <row r="11" spans="1:30">
      <c r="A11" s="23"/>
      <c r="B11" s="23"/>
      <c r="C11" s="23"/>
      <c r="D11" s="23"/>
      <c r="E11" s="23" t="s">
        <v>7</v>
      </c>
      <c r="F11" s="5" t="str">
        <f>IF(L6="","wordt berekend",Berekenen!V3)</f>
        <v>team B4</v>
      </c>
      <c r="G11" s="7" t="s">
        <v>0</v>
      </c>
      <c r="H11" s="7" t="str">
        <f>Berekenen!H11</f>
        <v>team B2</v>
      </c>
      <c r="I11" s="6"/>
      <c r="J11" s="43"/>
      <c r="K11" s="4" t="s">
        <v>0</v>
      </c>
      <c r="L11" s="43"/>
      <c r="M11" t="str">
        <f t="shared" si="0"/>
        <v/>
      </c>
      <c r="N11" t="s">
        <v>0</v>
      </c>
      <c r="O11" t="str">
        <f t="shared" si="1"/>
        <v/>
      </c>
      <c r="P11" s="23"/>
      <c r="Q11" s="23"/>
      <c r="R11" s="23"/>
      <c r="S11" s="23"/>
      <c r="T11" s="23"/>
      <c r="U11" s="23"/>
      <c r="V11" s="23"/>
      <c r="W11" s="27"/>
      <c r="X11" s="27"/>
      <c r="Y11" s="27"/>
      <c r="Z11" s="23"/>
      <c r="AA11" s="23"/>
      <c r="AB11" s="23"/>
      <c r="AC11" s="23"/>
      <c r="AD11" s="23"/>
    </row>
    <row r="12" spans="1:30">
      <c r="A12" s="23"/>
      <c r="B12" s="23"/>
      <c r="C12" s="23"/>
      <c r="D12" s="23"/>
      <c r="E12" s="23" t="s">
        <v>29</v>
      </c>
      <c r="F12" s="5" t="str">
        <f>IF(L6="","wordt berekend",Berekenen!V4)</f>
        <v>team B1</v>
      </c>
      <c r="G12" s="7" t="s">
        <v>0</v>
      </c>
      <c r="H12" s="7" t="str">
        <f>Berekenen!H12</f>
        <v>team B3</v>
      </c>
      <c r="I12" s="6"/>
      <c r="J12" s="43"/>
      <c r="K12" s="4" t="s">
        <v>0</v>
      </c>
      <c r="L12" s="43"/>
      <c r="M12" t="str">
        <f t="shared" si="0"/>
        <v/>
      </c>
      <c r="N12" t="s">
        <v>0</v>
      </c>
      <c r="O12" t="str">
        <f t="shared" si="1"/>
        <v/>
      </c>
      <c r="P12" s="23"/>
      <c r="Q12" s="23"/>
      <c r="R12" s="23"/>
      <c r="S12" s="23"/>
      <c r="T12" s="23"/>
      <c r="U12" s="23"/>
      <c r="V12" s="23"/>
      <c r="W12" s="27"/>
      <c r="X12" s="27"/>
      <c r="Y12" s="27"/>
      <c r="Z12" s="23"/>
      <c r="AA12" s="23"/>
      <c r="AB12" s="23"/>
      <c r="AC12" s="23"/>
      <c r="AD12" s="23"/>
    </row>
    <row r="13" spans="1:30">
      <c r="A13" s="23"/>
      <c r="B13" s="23"/>
      <c r="C13" s="23"/>
      <c r="D13" s="23"/>
      <c r="E13" s="23"/>
      <c r="F13" s="23"/>
      <c r="G13" s="28"/>
      <c r="H13" s="23"/>
      <c r="I13" s="28"/>
      <c r="J13" s="44"/>
      <c r="K13" s="26"/>
      <c r="L13" s="44"/>
      <c r="M13" t="str">
        <f t="shared" si="0"/>
        <v/>
      </c>
      <c r="N13" s="23"/>
      <c r="O13" t="str">
        <f t="shared" si="1"/>
        <v/>
      </c>
      <c r="P13" s="23"/>
      <c r="Q13" s="23"/>
      <c r="R13" s="23"/>
      <c r="S13" s="23"/>
      <c r="T13" s="23"/>
      <c r="U13" s="23"/>
      <c r="V13" s="23"/>
      <c r="W13" s="27"/>
      <c r="X13" s="27"/>
      <c r="Y13" s="27"/>
      <c r="Z13" s="23"/>
      <c r="AA13" s="23"/>
      <c r="AB13" s="23"/>
      <c r="AC13" s="23"/>
      <c r="AD13" s="23"/>
    </row>
    <row r="14" spans="1:30">
      <c r="A14" s="23"/>
      <c r="B14" s="23"/>
      <c r="C14" s="23"/>
      <c r="D14" s="23"/>
      <c r="E14" s="23" t="s">
        <v>8</v>
      </c>
      <c r="F14" s="5"/>
      <c r="G14" s="7" t="s">
        <v>0</v>
      </c>
      <c r="H14" s="7"/>
      <c r="I14" s="6"/>
      <c r="J14" s="43"/>
      <c r="K14" s="4" t="s">
        <v>0</v>
      </c>
      <c r="L14" s="43"/>
      <c r="M14" t="str">
        <f t="shared" si="0"/>
        <v/>
      </c>
      <c r="N14" t="s">
        <v>0</v>
      </c>
      <c r="O14" t="str">
        <f t="shared" si="1"/>
        <v/>
      </c>
      <c r="P14" s="23"/>
      <c r="Q14" s="23"/>
      <c r="R14" s="23"/>
      <c r="S14" s="23"/>
      <c r="T14" s="23"/>
      <c r="U14" s="23"/>
      <c r="V14" s="23"/>
      <c r="W14" s="27"/>
      <c r="X14" s="27"/>
      <c r="Y14" s="27"/>
      <c r="Z14" s="23"/>
      <c r="AA14" s="23"/>
      <c r="AB14" s="23"/>
      <c r="AC14" s="23"/>
      <c r="AD14" s="23"/>
    </row>
    <row r="15" spans="1:30">
      <c r="A15" s="23"/>
      <c r="B15" s="23"/>
      <c r="C15" s="23"/>
      <c r="D15" s="23"/>
      <c r="E15" s="23" t="s">
        <v>30</v>
      </c>
      <c r="F15" s="5"/>
      <c r="G15" s="7" t="s">
        <v>0</v>
      </c>
      <c r="H15" s="7"/>
      <c r="I15" s="6"/>
      <c r="J15" s="43"/>
      <c r="K15" s="4" t="s">
        <v>0</v>
      </c>
      <c r="L15" s="43"/>
      <c r="M15" t="str">
        <f t="shared" si="0"/>
        <v/>
      </c>
      <c r="N15" t="s">
        <v>0</v>
      </c>
      <c r="O15" t="str">
        <f t="shared" si="1"/>
        <v/>
      </c>
      <c r="P15" s="23"/>
      <c r="Q15" s="23"/>
      <c r="R15" s="23"/>
      <c r="S15" s="23"/>
      <c r="T15" s="23"/>
      <c r="U15" s="23"/>
      <c r="V15" s="23"/>
      <c r="W15" s="27"/>
      <c r="X15" s="27"/>
      <c r="Y15" s="27"/>
      <c r="Z15" s="23"/>
      <c r="AA15" s="23"/>
      <c r="AB15" s="23"/>
      <c r="AC15" s="23"/>
      <c r="AD15" s="23"/>
    </row>
    <row r="16" spans="1:30">
      <c r="A16" s="23"/>
      <c r="B16" s="23"/>
      <c r="C16" s="23"/>
      <c r="D16" s="23"/>
      <c r="E16" s="23"/>
      <c r="F16" s="23"/>
      <c r="G16" s="28"/>
      <c r="H16" s="23"/>
      <c r="I16" s="28"/>
      <c r="J16" s="44"/>
      <c r="K16" s="26"/>
      <c r="L16" s="44"/>
      <c r="M16" t="str">
        <f t="shared" si="0"/>
        <v/>
      </c>
      <c r="N16" s="23"/>
      <c r="O16" t="str">
        <f t="shared" si="1"/>
        <v/>
      </c>
      <c r="P16" s="23"/>
      <c r="Q16" s="23"/>
      <c r="R16" s="23"/>
      <c r="S16" s="23"/>
      <c r="T16" s="23"/>
      <c r="U16" s="23"/>
      <c r="V16" s="23"/>
      <c r="W16" s="27"/>
      <c r="X16" s="27"/>
      <c r="Y16" s="27"/>
      <c r="Z16" s="23"/>
      <c r="AA16" s="23"/>
      <c r="AB16" s="23"/>
      <c r="AC16" s="23"/>
      <c r="AD16" s="23"/>
    </row>
    <row r="17" spans="1:30">
      <c r="A17" s="23"/>
      <c r="B17" s="23"/>
      <c r="C17" s="23"/>
      <c r="D17" s="23"/>
      <c r="E17" s="23" t="s">
        <v>34</v>
      </c>
      <c r="F17" s="5"/>
      <c r="G17" s="7" t="s">
        <v>0</v>
      </c>
      <c r="H17" s="7"/>
      <c r="I17" s="6"/>
      <c r="J17" s="43"/>
      <c r="K17" s="4" t="s">
        <v>0</v>
      </c>
      <c r="L17" s="43"/>
      <c r="M17" t="str">
        <f t="shared" si="0"/>
        <v/>
      </c>
      <c r="N17" t="s">
        <v>0</v>
      </c>
      <c r="O17" t="str">
        <f t="shared" si="1"/>
        <v/>
      </c>
      <c r="P17" s="23"/>
      <c r="Q17" s="23"/>
      <c r="R17" s="23"/>
      <c r="S17" s="23"/>
      <c r="T17" s="23"/>
      <c r="U17" s="23"/>
      <c r="V17" s="23"/>
      <c r="W17" s="27"/>
      <c r="X17" s="27"/>
      <c r="Y17" s="27"/>
      <c r="Z17" s="23"/>
      <c r="AA17" s="23"/>
      <c r="AB17" s="23"/>
      <c r="AC17" s="23"/>
      <c r="AD17" s="23"/>
    </row>
    <row r="18" spans="1:30">
      <c r="A18" s="23"/>
      <c r="B18" s="23"/>
      <c r="C18" s="23"/>
      <c r="D18" s="23"/>
      <c r="E18" s="23" t="s">
        <v>31</v>
      </c>
      <c r="F18" s="5"/>
      <c r="G18" s="7" t="s">
        <v>0</v>
      </c>
      <c r="H18" s="7"/>
      <c r="I18" s="6"/>
      <c r="J18" s="43"/>
      <c r="K18" s="4" t="s">
        <v>0</v>
      </c>
      <c r="L18" s="43"/>
      <c r="M18" t="str">
        <f t="shared" si="0"/>
        <v/>
      </c>
      <c r="N18" t="s">
        <v>0</v>
      </c>
      <c r="O18" t="str">
        <f t="shared" si="1"/>
        <v/>
      </c>
      <c r="P18" s="23"/>
      <c r="Q18" s="23"/>
      <c r="R18" s="23"/>
      <c r="S18" s="23"/>
      <c r="T18" s="23"/>
      <c r="U18" s="23"/>
      <c r="V18" s="23"/>
      <c r="W18" s="27"/>
      <c r="X18" s="27"/>
      <c r="Y18" s="27"/>
      <c r="Z18" s="23"/>
      <c r="AA18" s="23"/>
      <c r="AB18" s="23"/>
      <c r="AC18" s="23"/>
      <c r="AD18" s="23"/>
    </row>
    <row r="19" spans="1:30">
      <c r="A19" s="23"/>
      <c r="B19" s="28"/>
      <c r="C19" s="28"/>
      <c r="D19" s="23"/>
      <c r="E19" s="23"/>
      <c r="F19" s="23"/>
      <c r="G19" s="28"/>
      <c r="H19" s="23"/>
      <c r="I19" s="28"/>
      <c r="J19" s="44"/>
      <c r="K19" s="26"/>
      <c r="L19" s="44"/>
      <c r="M19" t="str">
        <f t="shared" si="0"/>
        <v/>
      </c>
      <c r="N19" s="23"/>
      <c r="O19" t="str">
        <f t="shared" si="1"/>
        <v/>
      </c>
      <c r="P19" s="23"/>
      <c r="Q19" s="23"/>
      <c r="R19" s="23"/>
      <c r="S19" s="23"/>
      <c r="T19" s="23"/>
      <c r="U19" s="23"/>
      <c r="V19" s="23"/>
      <c r="W19" s="27"/>
      <c r="X19" s="27"/>
      <c r="Y19" s="27"/>
      <c r="Z19" s="23"/>
      <c r="AA19" s="23"/>
      <c r="AB19" s="23"/>
      <c r="AC19" s="23"/>
      <c r="AD19" s="23"/>
    </row>
    <row r="20" spans="1:30">
      <c r="A20" s="28"/>
      <c r="B20" s="28"/>
      <c r="C20" s="28"/>
      <c r="D20" s="23"/>
      <c r="E20" s="23" t="s">
        <v>35</v>
      </c>
      <c r="F20" s="5" t="str">
        <f>IF($L$15="","berekenen",Q4)</f>
        <v>berekenen</v>
      </c>
      <c r="G20" s="7" t="s">
        <v>0</v>
      </c>
      <c r="H20" s="7" t="str">
        <f>IF($L$18="","berekenen",V4)</f>
        <v>berekenen</v>
      </c>
      <c r="I20" s="6"/>
      <c r="J20" s="43"/>
      <c r="K20" s="4" t="s">
        <v>0</v>
      </c>
      <c r="L20" s="43"/>
      <c r="M20" t="str">
        <f t="shared" si="0"/>
        <v/>
      </c>
      <c r="N20" t="s">
        <v>0</v>
      </c>
      <c r="O20" t="str">
        <f t="shared" si="1"/>
        <v/>
      </c>
      <c r="P20" s="23" t="s">
        <v>9</v>
      </c>
      <c r="Q20" s="23"/>
      <c r="R20" s="23"/>
      <c r="S20" s="23"/>
      <c r="T20" s="23"/>
      <c r="U20" s="23"/>
      <c r="V20" s="23"/>
      <c r="W20" s="27"/>
      <c r="X20" s="27"/>
      <c r="Y20" s="27"/>
      <c r="Z20" s="23"/>
      <c r="AA20" s="23"/>
      <c r="AB20" s="23"/>
      <c r="AC20" s="23"/>
      <c r="AD20" s="23"/>
    </row>
    <row r="21" spans="1:30">
      <c r="A21" s="28"/>
      <c r="B21" s="28"/>
      <c r="C21" s="28"/>
      <c r="D21" s="23"/>
      <c r="E21" s="23" t="s">
        <v>32</v>
      </c>
      <c r="F21" s="5" t="str">
        <f>IF($L$15="","berekenen",Q5)</f>
        <v>berekenen</v>
      </c>
      <c r="G21" s="7" t="s">
        <v>0</v>
      </c>
      <c r="H21" s="7" t="str">
        <f>IF($L$18="","berekenen",V5)</f>
        <v>berekenen</v>
      </c>
      <c r="I21" s="6"/>
      <c r="J21" s="43"/>
      <c r="K21" s="4" t="s">
        <v>0</v>
      </c>
      <c r="L21" s="43"/>
      <c r="M21" t="str">
        <f t="shared" si="0"/>
        <v/>
      </c>
      <c r="N21" t="s">
        <v>0</v>
      </c>
      <c r="O21" t="str">
        <f t="shared" si="1"/>
        <v/>
      </c>
      <c r="P21" s="23" t="s">
        <v>10</v>
      </c>
      <c r="Q21" s="23"/>
      <c r="R21" s="23"/>
      <c r="S21" s="23"/>
      <c r="T21" s="23"/>
      <c r="U21" s="23"/>
      <c r="V21" s="23"/>
      <c r="W21" s="27"/>
      <c r="X21" s="27"/>
      <c r="Y21" s="27"/>
      <c r="Z21" s="23"/>
      <c r="AA21" s="23"/>
      <c r="AB21" s="23"/>
      <c r="AC21" s="23"/>
      <c r="AD21" s="23"/>
    </row>
    <row r="22" spans="1:30">
      <c r="A22" s="28"/>
      <c r="B22" s="28"/>
      <c r="C22" s="28"/>
      <c r="D22" s="28"/>
      <c r="E22" s="28"/>
      <c r="F22" s="28"/>
      <c r="G22" s="28"/>
      <c r="H22" s="23"/>
      <c r="I22" s="28"/>
      <c r="J22" s="44"/>
      <c r="K22" s="26"/>
      <c r="L22" s="44"/>
      <c r="M22" t="str">
        <f t="shared" si="0"/>
        <v/>
      </c>
      <c r="N22" s="23"/>
      <c r="O22" t="str">
        <f t="shared" si="1"/>
        <v/>
      </c>
      <c r="P22" s="23"/>
      <c r="Q22" s="23"/>
      <c r="R22" s="23"/>
      <c r="S22" s="23"/>
      <c r="T22" s="23"/>
      <c r="U22" s="23"/>
      <c r="V22" s="23"/>
      <c r="W22" s="27"/>
      <c r="X22" s="27"/>
      <c r="Y22" s="27"/>
      <c r="Z22" s="23"/>
      <c r="AA22" s="23"/>
      <c r="AB22" s="23"/>
      <c r="AC22" s="23"/>
      <c r="AD22" s="23"/>
    </row>
    <row r="23" spans="1:30">
      <c r="A23" s="28"/>
      <c r="B23" s="28"/>
      <c r="C23" s="28"/>
      <c r="D23" s="23"/>
      <c r="E23" s="29" t="s">
        <v>36</v>
      </c>
      <c r="F23" s="16" t="str">
        <f>IF($L$15="","berekenen",Q3)</f>
        <v>berekenen</v>
      </c>
      <c r="G23" s="7" t="s">
        <v>0</v>
      </c>
      <c r="H23" s="7" t="str">
        <f>IF($L$18="","berekenen",V3)</f>
        <v>berekenen</v>
      </c>
      <c r="I23" s="6"/>
      <c r="J23" s="43"/>
      <c r="K23" s="4" t="s">
        <v>0</v>
      </c>
      <c r="L23" s="43"/>
      <c r="M23" t="str">
        <f t="shared" si="0"/>
        <v/>
      </c>
      <c r="N23" t="s">
        <v>0</v>
      </c>
      <c r="O23" t="str">
        <f t="shared" si="1"/>
        <v/>
      </c>
      <c r="P23" s="23" t="s">
        <v>13</v>
      </c>
      <c r="Q23" s="23"/>
      <c r="R23" s="23"/>
      <c r="S23" s="23"/>
      <c r="T23" s="23"/>
      <c r="U23" s="23"/>
      <c r="V23" s="23"/>
      <c r="W23" s="27"/>
      <c r="X23" s="27"/>
      <c r="Y23" s="27"/>
      <c r="Z23" s="23"/>
      <c r="AA23" s="23"/>
      <c r="AB23" s="23"/>
      <c r="AC23" s="23"/>
      <c r="AD23" s="23"/>
    </row>
    <row r="24" spans="1:30">
      <c r="A24" s="28"/>
      <c r="B24" s="28"/>
      <c r="C24" s="28"/>
      <c r="D24" s="23"/>
      <c r="E24" s="29" t="s">
        <v>33</v>
      </c>
      <c r="F24" s="16" t="str">
        <f>IF($L$15="","berekenen",Q6)</f>
        <v>berekenen</v>
      </c>
      <c r="G24" s="7" t="s">
        <v>0</v>
      </c>
      <c r="H24" s="7" t="str">
        <f>IF($L$18="","berekenen",V6)</f>
        <v>berekenen</v>
      </c>
      <c r="I24" s="6"/>
      <c r="J24" s="43"/>
      <c r="K24" s="4" t="s">
        <v>0</v>
      </c>
      <c r="L24" s="43"/>
      <c r="M24" t="str">
        <f t="shared" si="0"/>
        <v/>
      </c>
      <c r="N24" t="s">
        <v>0</v>
      </c>
      <c r="O24" t="str">
        <f t="shared" si="1"/>
        <v/>
      </c>
      <c r="P24" s="23" t="s">
        <v>11</v>
      </c>
      <c r="Q24" s="23"/>
      <c r="R24" s="23"/>
      <c r="S24" s="23"/>
      <c r="T24" s="23"/>
      <c r="U24" s="23"/>
      <c r="V24" s="23"/>
      <c r="W24" s="27"/>
      <c r="X24" s="27"/>
      <c r="Y24" s="27"/>
      <c r="Z24" s="23"/>
      <c r="AA24" s="23"/>
      <c r="AB24" s="23"/>
      <c r="AC24" s="23"/>
      <c r="AD24" s="23"/>
    </row>
    <row r="25" spans="1:30">
      <c r="A25" s="23"/>
      <c r="B25" s="23"/>
      <c r="C25" s="23"/>
      <c r="D25" s="23"/>
      <c r="E25" s="23"/>
      <c r="F25" s="31"/>
      <c r="G25" s="28"/>
      <c r="H25" s="23"/>
      <c r="I25" s="28"/>
      <c r="J25" s="26"/>
      <c r="K25" s="26"/>
      <c r="L25" s="26"/>
      <c r="M25" s="23" t="str">
        <f t="shared" si="0"/>
        <v/>
      </c>
      <c r="N25" s="23"/>
      <c r="O25" s="23" t="str">
        <f t="shared" si="1"/>
        <v/>
      </c>
      <c r="P25" s="23"/>
      <c r="Q25" s="23"/>
      <c r="R25" s="23"/>
      <c r="S25" s="23"/>
      <c r="T25" s="23"/>
      <c r="U25" s="23"/>
      <c r="V25" s="23"/>
      <c r="W25" s="27"/>
      <c r="X25" s="27"/>
      <c r="Y25" s="27"/>
      <c r="Z25" s="23"/>
      <c r="AA25" s="23"/>
      <c r="AB25" s="23"/>
      <c r="AC25" s="23"/>
      <c r="AD25" s="23"/>
    </row>
    <row r="26" spans="1:30">
      <c r="A26" s="23"/>
      <c r="B26" s="23"/>
      <c r="C26" s="23"/>
      <c r="D26" s="23"/>
      <c r="E26" s="28"/>
      <c r="F26" s="23"/>
      <c r="G26" s="23"/>
      <c r="H26" s="23"/>
      <c r="I26" s="23"/>
      <c r="J26" s="23"/>
      <c r="K26" s="23"/>
      <c r="L26" s="23"/>
      <c r="P26" s="27"/>
      <c r="Q26" s="27"/>
      <c r="R26" s="27"/>
      <c r="S26" s="23"/>
      <c r="T26" s="23"/>
      <c r="U26" s="23"/>
      <c r="V26" s="23"/>
      <c r="W26" s="23"/>
      <c r="X26" s="23"/>
      <c r="Y26" s="23"/>
      <c r="Z26" s="35"/>
      <c r="AB26" s="23"/>
      <c r="AC26" s="23"/>
      <c r="AD26" s="23"/>
    </row>
    <row r="27" spans="1:30">
      <c r="A27" s="23"/>
      <c r="B27" s="23"/>
      <c r="C27" s="28"/>
      <c r="D27" s="28"/>
      <c r="E27" s="28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7"/>
      <c r="Q27" s="27"/>
      <c r="R27" s="27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>
      <c r="B28" s="23"/>
      <c r="C28" s="23"/>
      <c r="D28" s="23"/>
      <c r="E28" s="23"/>
      <c r="F28" s="23"/>
      <c r="G28" s="23"/>
      <c r="H28" s="23"/>
      <c r="I28" s="23"/>
      <c r="J28" s="26"/>
      <c r="K28" s="26"/>
      <c r="L28" s="2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7"/>
      <c r="X28" s="27"/>
      <c r="Y28" s="27"/>
      <c r="Z28" s="23"/>
      <c r="AA28" s="23"/>
      <c r="AB28" s="23"/>
      <c r="AC28" s="23"/>
      <c r="AD28" s="23"/>
    </row>
    <row r="29" spans="1:30">
      <c r="B29" s="23"/>
      <c r="C29" s="32"/>
      <c r="D29" s="23"/>
      <c r="E29" s="23"/>
      <c r="F29" s="23"/>
      <c r="G29" s="23"/>
      <c r="H29" s="23"/>
      <c r="I29" s="23"/>
      <c r="J29" s="26"/>
      <c r="K29" s="26"/>
      <c r="L29" s="26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7"/>
      <c r="X29" s="27"/>
      <c r="Y29" s="27"/>
      <c r="Z29" s="23"/>
      <c r="AA29" s="23"/>
      <c r="AB29" s="23"/>
      <c r="AC29" s="23"/>
      <c r="AD29" s="23"/>
    </row>
    <row r="30" spans="1:30">
      <c r="C30" s="8"/>
      <c r="D30" s="1"/>
      <c r="E30" s="1"/>
      <c r="F30" s="1"/>
    </row>
  </sheetData>
  <sortState ref="V3:Y6">
    <sortCondition descending="1" ref="W3:W6"/>
    <sortCondition descending="1" ref="X3:X6"/>
    <sortCondition descending="1" ref="Y3:Y6"/>
    <sortCondition ref="V3:V6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AD30"/>
  <sheetViews>
    <sheetView topLeftCell="C1" workbookViewId="0">
      <selection activeCell="V3" sqref="V3:Y6"/>
    </sheetView>
  </sheetViews>
  <sheetFormatPr defaultRowHeight="15"/>
  <cols>
    <col min="1" max="1" width="2.42578125" customWidth="1"/>
    <col min="2" max="2" width="11.28515625" bestFit="1" customWidth="1"/>
    <col min="3" max="3" width="12" customWidth="1"/>
    <col min="4" max="4" width="2.140625" customWidth="1"/>
    <col min="5" max="5" width="12.28515625" bestFit="1" customWidth="1"/>
    <col min="6" max="6" width="15.42578125" customWidth="1"/>
    <col min="7" max="7" width="3.140625" customWidth="1"/>
    <col min="8" max="8" width="14.140625" customWidth="1"/>
    <col min="9" max="9" width="1.5703125" customWidth="1"/>
    <col min="10" max="10" width="4" style="2" customWidth="1"/>
    <col min="11" max="11" width="2.140625" style="2" customWidth="1"/>
    <col min="12" max="12" width="3.7109375" style="2" customWidth="1"/>
    <col min="13" max="13" width="2.7109375" customWidth="1"/>
    <col min="14" max="14" width="1.85546875" customWidth="1"/>
    <col min="15" max="15" width="3.7109375" customWidth="1"/>
    <col min="16" max="16" width="6.28515625" customWidth="1"/>
    <col min="17" max="17" width="14" customWidth="1"/>
    <col min="18" max="18" width="3.42578125" customWidth="1"/>
    <col min="19" max="19" width="5.7109375" customWidth="1"/>
    <col min="20" max="20" width="4.42578125" customWidth="1"/>
    <col min="21" max="21" width="4" customWidth="1"/>
    <col min="22" max="22" width="13.42578125" bestFit="1" customWidth="1"/>
    <col min="23" max="25" width="5.5703125" style="3" customWidth="1"/>
    <col min="26" max="26" width="5" customWidth="1"/>
  </cols>
  <sheetData>
    <row r="1" spans="1:30" ht="18.75">
      <c r="A1" s="23"/>
      <c r="B1" s="24" t="s">
        <v>16</v>
      </c>
      <c r="C1" s="23"/>
      <c r="D1" s="23"/>
      <c r="E1" s="23"/>
      <c r="F1" s="23"/>
      <c r="G1" s="23"/>
      <c r="H1" s="23"/>
      <c r="I1" s="23"/>
      <c r="J1" s="26"/>
      <c r="K1" s="40" t="s">
        <v>38</v>
      </c>
      <c r="L1" s="26"/>
      <c r="M1" s="23"/>
      <c r="N1" s="23"/>
      <c r="O1" s="23"/>
      <c r="P1" s="23"/>
      <c r="Q1" s="23"/>
      <c r="R1" s="23"/>
      <c r="S1" s="23"/>
      <c r="T1" s="23"/>
      <c r="U1" s="23"/>
      <c r="V1" s="23"/>
      <c r="W1" s="27"/>
      <c r="X1" s="27"/>
      <c r="Y1" s="27"/>
      <c r="Z1" s="23"/>
      <c r="AA1" s="23"/>
      <c r="AB1" s="23"/>
      <c r="AC1" s="23"/>
      <c r="AD1" s="23"/>
    </row>
    <row r="2" spans="1:30">
      <c r="A2" s="23"/>
      <c r="B2" s="25"/>
      <c r="C2" s="23"/>
      <c r="D2" s="23"/>
      <c r="E2" s="23" t="s">
        <v>4</v>
      </c>
      <c r="F2" s="5" t="str">
        <f>B6</f>
        <v>team A1</v>
      </c>
      <c r="G2" s="7" t="s">
        <v>0</v>
      </c>
      <c r="H2" s="7" t="str">
        <f>B7</f>
        <v>team A2</v>
      </c>
      <c r="I2" s="6"/>
      <c r="J2" s="41">
        <f>IF(Uitslagen!M2="","",Uitslagen!J2)</f>
        <v>4</v>
      </c>
      <c r="K2" s="4" t="s">
        <v>0</v>
      </c>
      <c r="L2" s="42">
        <f>IF(Uitslagen!O2="","",Uitslagen!L2)</f>
        <v>5</v>
      </c>
      <c r="M2">
        <f>IF(J2="","",IF(J2&gt;L2,2,IF(J2&lt;L2,0,1)))</f>
        <v>0</v>
      </c>
      <c r="N2" t="s">
        <v>0</v>
      </c>
      <c r="O2">
        <f>IF(L2="","",IF(L2&gt;J2,2,IF(L2&lt;J2,0,1)))</f>
        <v>2</v>
      </c>
      <c r="P2" s="23"/>
      <c r="Q2" s="14" t="s">
        <v>12</v>
      </c>
      <c r="R2" s="14" t="s">
        <v>1</v>
      </c>
      <c r="S2" s="14" t="s">
        <v>2</v>
      </c>
      <c r="T2" s="14" t="s">
        <v>3</v>
      </c>
      <c r="U2" s="23"/>
      <c r="V2" s="14" t="s">
        <v>12</v>
      </c>
      <c r="W2" s="15" t="s">
        <v>1</v>
      </c>
      <c r="X2" s="15" t="s">
        <v>2</v>
      </c>
      <c r="Y2" s="15" t="s">
        <v>3</v>
      </c>
      <c r="Z2" s="23"/>
      <c r="AA2" s="23" t="str">
        <f>F2</f>
        <v>team A1</v>
      </c>
      <c r="AB2" s="23" t="str">
        <f>H2</f>
        <v>team A2</v>
      </c>
      <c r="AC2" s="23"/>
      <c r="AD2" s="23"/>
    </row>
    <row r="3" spans="1:30">
      <c r="A3" s="23"/>
      <c r="B3" s="23" t="s">
        <v>17</v>
      </c>
      <c r="C3" s="23"/>
      <c r="D3" s="23"/>
      <c r="E3" s="23" t="s">
        <v>26</v>
      </c>
      <c r="F3" s="5" t="str">
        <f>B8</f>
        <v>team A3</v>
      </c>
      <c r="G3" s="7" t="s">
        <v>0</v>
      </c>
      <c r="H3" s="7" t="str">
        <f>B9</f>
        <v>team A4</v>
      </c>
      <c r="I3" s="6"/>
      <c r="J3" s="41">
        <f>IF(Uitslagen!M3="","",Uitslagen!J3)</f>
        <v>6</v>
      </c>
      <c r="K3" s="4" t="s">
        <v>0</v>
      </c>
      <c r="L3" s="42">
        <f>IF(Uitslagen!O3="","",Uitslagen!L3)</f>
        <v>7</v>
      </c>
      <c r="M3">
        <f t="shared" ref="M3:M25" si="0">IF(J3="","",IF(J3&gt;L3,2,IF(J3&lt;L3,0,1)))</f>
        <v>0</v>
      </c>
      <c r="N3" t="s">
        <v>0</v>
      </c>
      <c r="O3">
        <f t="shared" ref="O3:O25" si="1">IF(L3="","",IF(L3&gt;J3,2,IF(L3&lt;J3,0,1)))</f>
        <v>2</v>
      </c>
      <c r="P3" s="23">
        <f>COUNTIF($F:$H,Q3)</f>
        <v>2</v>
      </c>
      <c r="Q3" s="9" t="str">
        <f>$B$9</f>
        <v>team A4</v>
      </c>
      <c r="R3" s="10">
        <f>SUMIF($F$2:$F$3,$Q$3,$M$2:$M$3)+SUMIF($H$2:$H$3,$Q$3,$O$2:$O$3)</f>
        <v>2</v>
      </c>
      <c r="S3" s="11">
        <f>(SUMIF($F$2:$F$3,Q3,$J$2:$J$3)+SUMIF($H$2:$H$3,Q3,$L$2:$L$3))-(SUMIF($F$2:$F$3,Q3,$L$2:$L$3)+SUMIF($H$2:$H$3,Q3,$J$2:$J$3))</f>
        <v>1</v>
      </c>
      <c r="T3" s="11">
        <f>SUMIF($F$2:$F$3,Q3,$J$2:$J$3)+SUMIF($H$2:$H$3,Q3,$L$2:$L$3)</f>
        <v>7</v>
      </c>
      <c r="U3" s="23">
        <f>COUNTIF($F:$H,V3)</f>
        <v>2</v>
      </c>
      <c r="V3" s="11" t="str">
        <f>$C$9</f>
        <v>team B4</v>
      </c>
      <c r="W3" s="12">
        <f>SUMIF($F$5:$F$6,V3,$M$5:$M$6)+SUMIF($H$5:$H$6,V3,$O$5:$O$6)</f>
        <v>2</v>
      </c>
      <c r="X3" s="13">
        <f>(SUMIF($F$5:$F$6,V3,$J$5:$J$6)+SUMIF($H$5:$H$6,V3,$L$5:$L$6))-(SUMIF($F$5:$F$6,V3,$L$5:$L$6)+SUMIF($H$5:$H$6,V3,$J$5:$J$6))</f>
        <v>2</v>
      </c>
      <c r="Y3" s="13">
        <f>SUMIF($F$5:$F$6,V3,$J$5:$J$6)+SUMIF($H$5:$H$6,V3,$L$5:$L$6)</f>
        <v>7</v>
      </c>
      <c r="Z3" s="23"/>
      <c r="AA3" s="23" t="str">
        <f>F3</f>
        <v>team A3</v>
      </c>
      <c r="AB3" s="23" t="str">
        <f>H3</f>
        <v>team A4</v>
      </c>
      <c r="AC3" s="23"/>
      <c r="AD3" s="23"/>
    </row>
    <row r="4" spans="1:30">
      <c r="A4" s="23"/>
      <c r="B4" s="23"/>
      <c r="C4" s="23"/>
      <c r="D4" s="23"/>
      <c r="E4" s="23"/>
      <c r="F4" s="23"/>
      <c r="G4" s="28"/>
      <c r="H4" s="23"/>
      <c r="I4" s="28"/>
      <c r="J4" s="37" t="str">
        <f>IF(Uitslagen!M4="","",Uitslagen!J4)</f>
        <v/>
      </c>
      <c r="K4" s="37"/>
      <c r="L4" s="37" t="str">
        <f>IF(Uitslagen!O4="","",Uitslagen!L4)</f>
        <v/>
      </c>
      <c r="M4" s="23" t="str">
        <f t="shared" si="0"/>
        <v/>
      </c>
      <c r="N4" s="23"/>
      <c r="O4" s="23" t="str">
        <f t="shared" si="1"/>
        <v/>
      </c>
      <c r="P4" s="23">
        <f>COUNTIF(F:H,Q4)</f>
        <v>2</v>
      </c>
      <c r="Q4" s="9" t="str">
        <f>$B$7</f>
        <v>team A2</v>
      </c>
      <c r="R4" s="10">
        <f>SUMIF($F$2:$F$3,Q4,$M$2:$M$3)+SUMIF($H$2:$H$3,Q4,$O$2:$O$3)</f>
        <v>2</v>
      </c>
      <c r="S4" s="11">
        <f>(SUMIF($F$2:$F$3,Q4,$J$2:$J$3)+SUMIF($H$2:$H$3,Q4,$L$2:$L$3))-(SUMIF($F$2:$F$3,Q4,$L$2:$L$3)+SUMIF($H$2:$H$3,Q4,$J$2:$J$3))</f>
        <v>1</v>
      </c>
      <c r="T4" s="11">
        <f>SUMIF($F$2:$F$3,Q4,$J$2:$J$3)+SUMIF($H$2:$H$3,Q4,$L$2:$L$3)</f>
        <v>5</v>
      </c>
      <c r="U4" s="23">
        <f>COUNTIF($F:$H,V4)</f>
        <v>2</v>
      </c>
      <c r="V4" s="11" t="str">
        <f>$C$6</f>
        <v>team B1</v>
      </c>
      <c r="W4" s="12">
        <f>SUMIF($F$5:$F$6,V4,$M$5:$M$6)+SUMIF($H$5:$H$6,V4,$O$5:$O$6)</f>
        <v>1</v>
      </c>
      <c r="X4" s="13">
        <f>(SUMIF($F$5:$F$6,V4,$J$5:$J$6)+SUMIF($H$5:$H$6,V4,$L$5:$L$6))-(SUMIF($F$5:$F$6,V4,$L$5:$L$6)+SUMIF($H$5:$H$6,V4,$J$5:$J$6))</f>
        <v>0</v>
      </c>
      <c r="Y4" s="13">
        <f>SUMIF($F$5:$F$6,V4,$J$5:$J$6)+SUMIF($H$5:$H$6,V4,$L$5:$L$6)</f>
        <v>4</v>
      </c>
      <c r="Z4" s="23"/>
      <c r="AA4" s="23" t="str">
        <f>H2</f>
        <v>team A2</v>
      </c>
      <c r="AB4" s="23" t="str">
        <f>F2</f>
        <v>team A1</v>
      </c>
      <c r="AC4" s="23"/>
      <c r="AD4" s="23"/>
    </row>
    <row r="5" spans="1:30" ht="15.75" thickBot="1">
      <c r="A5" s="23"/>
      <c r="B5" s="21" t="s">
        <v>14</v>
      </c>
      <c r="C5" s="22" t="s">
        <v>15</v>
      </c>
      <c r="D5" s="23"/>
      <c r="E5" s="23" t="s">
        <v>5</v>
      </c>
      <c r="F5" s="5" t="str">
        <f>C6</f>
        <v>team B1</v>
      </c>
      <c r="G5" s="7" t="s">
        <v>0</v>
      </c>
      <c r="H5" s="7" t="str">
        <f>C7</f>
        <v>team B2</v>
      </c>
      <c r="I5" s="6"/>
      <c r="J5" s="42">
        <f>IF(Uitslagen!M5="","",Uitslagen!J5)</f>
        <v>4</v>
      </c>
      <c r="K5" s="4" t="s">
        <v>0</v>
      </c>
      <c r="L5" s="42">
        <f>IF(Uitslagen!O5="","",Uitslagen!L5)</f>
        <v>4</v>
      </c>
      <c r="M5">
        <f t="shared" si="0"/>
        <v>1</v>
      </c>
      <c r="N5" t="s">
        <v>0</v>
      </c>
      <c r="O5">
        <f t="shared" si="1"/>
        <v>1</v>
      </c>
      <c r="P5" s="23">
        <f>COUNTIF(F:H,Q5)</f>
        <v>2</v>
      </c>
      <c r="Q5" s="9" t="str">
        <f>$B$8</f>
        <v>team A3</v>
      </c>
      <c r="R5" s="10">
        <f>SUMIF($F$2:$F$3,Q5,$M$2:$M$3)+SUMIF($H$2:$H$3,Q5,$O$2:$O$3)</f>
        <v>0</v>
      </c>
      <c r="S5" s="11">
        <f>(SUMIF($F$2:$F$3,Q5,$J$2:$J$3)+SUMIF($H$2:$H$3,Q5,$L$2:$L$3))-(SUMIF($F$2:$F$3,Q5,$L$2:$L$3)+SUMIF($H$2:$H$3,Q5,$J$2:$J$3))</f>
        <v>-1</v>
      </c>
      <c r="T5" s="11">
        <f>SUMIF($F$2:$F$3,Q5,$J$2:$J$3)+SUMIF($H$2:$H$3,Q5,$L$2:$L$3)</f>
        <v>6</v>
      </c>
      <c r="U5" s="23">
        <f>COUNTIF($F:$H,V5)</f>
        <v>2</v>
      </c>
      <c r="V5" s="11" t="str">
        <f>$C$7</f>
        <v>team B2</v>
      </c>
      <c r="W5" s="12">
        <f>SUMIF($F$5:$F$6,V5,$M$5:$M$6)+SUMIF($H$5:$H$6,V5,$O$5:$O$6)</f>
        <v>1</v>
      </c>
      <c r="X5" s="13">
        <f>(SUMIF($F$5:$F$6,V5,$J$5:$J$6)+SUMIF($H$5:$H$6,V5,$L$5:$L$6))-(SUMIF($F$5:$F$6,V5,$L$5:$L$6)+SUMIF($H$5:$H$6,V5,$J$5:$J$6))</f>
        <v>0</v>
      </c>
      <c r="Y5" s="13">
        <f>SUMIF($F$5:$F$6,V5,$J$5:$J$6)+SUMIF($H$5:$H$6,V5,$L$5:$L$6)</f>
        <v>4</v>
      </c>
      <c r="Z5" s="23"/>
      <c r="AA5" s="23" t="str">
        <f>H3</f>
        <v>team A4</v>
      </c>
      <c r="AB5" s="23" t="str">
        <f>F3</f>
        <v>team A3</v>
      </c>
      <c r="AC5" s="23"/>
      <c r="AD5" s="23"/>
    </row>
    <row r="6" spans="1:30">
      <c r="A6" s="30"/>
      <c r="B6" s="17" t="s">
        <v>18</v>
      </c>
      <c r="C6" s="17" t="s">
        <v>22</v>
      </c>
      <c r="D6" s="23"/>
      <c r="E6" s="23" t="s">
        <v>27</v>
      </c>
      <c r="F6" s="5" t="str">
        <f>C8</f>
        <v>team B3</v>
      </c>
      <c r="G6" s="7" t="s">
        <v>0</v>
      </c>
      <c r="H6" s="7" t="str">
        <f>C9</f>
        <v>team B4</v>
      </c>
      <c r="I6" s="6"/>
      <c r="J6" s="42">
        <f>IF(Uitslagen!M6="","",Uitslagen!J6)</f>
        <v>5</v>
      </c>
      <c r="K6" s="4" t="s">
        <v>0</v>
      </c>
      <c r="L6" s="42">
        <f>IF(Uitslagen!O6="","",Uitslagen!L6)</f>
        <v>7</v>
      </c>
      <c r="M6">
        <f t="shared" si="0"/>
        <v>0</v>
      </c>
      <c r="N6" t="s">
        <v>0</v>
      </c>
      <c r="O6">
        <f t="shared" si="1"/>
        <v>2</v>
      </c>
      <c r="P6" s="23">
        <f>COUNTIF(F:H,Q6)</f>
        <v>2</v>
      </c>
      <c r="Q6" s="9" t="str">
        <f>$B$6</f>
        <v>team A1</v>
      </c>
      <c r="R6" s="10">
        <f>SUMIF($F$2:$F$3,Q6,$M$2:$M$3)+SUMIF($H$2:$H$3,Q6,$O$2:$O$3)</f>
        <v>0</v>
      </c>
      <c r="S6" s="11">
        <f>(SUMIF($F$2:$F$3,Q6,$J$2:$J$3)+SUMIF($H$2:$H$3,Q6,$L$2:$L$3))-(SUMIF($F$2:$F$3,Q6,$L$2:$L$3)+SUMIF($H$2:$H$3,Q6,$J$2:$J$3))</f>
        <v>-1</v>
      </c>
      <c r="T6" s="11">
        <f>SUMIF($F$2:$F$3,Q6,$J$2:$J$3)+SUMIF($H$2:$H$3,Q6,$L$2:$L$3)</f>
        <v>4</v>
      </c>
      <c r="U6" s="23">
        <f>COUNTIF($F:$H,V6)</f>
        <v>2</v>
      </c>
      <c r="V6" s="11" t="str">
        <f>$C$8</f>
        <v>team B3</v>
      </c>
      <c r="W6" s="12">
        <f>SUMIF($F$5:$F$6,V6,$M$5:$M$6)+SUMIF($H$5:$H$6,V6,$O$5:$O$6)</f>
        <v>0</v>
      </c>
      <c r="X6" s="13">
        <f>(SUMIF($F$5:$F$6,V6,$J$5:$J$6)+SUMIF($H$5:$H$6,V6,$L$5:$L$6))-(SUMIF($F$5:$F$6,V6,$L$5:$L$6)+SUMIF($H$5:$H$6,V6,$J$5:$J$6))</f>
        <v>-2</v>
      </c>
      <c r="Y6" s="13">
        <f>SUMIF($F$5:$F$6,V6,$J$5:$J$6)+SUMIF($H$5:$H$6,V6,$L$5:$L$6)</f>
        <v>5</v>
      </c>
      <c r="Z6" s="23"/>
      <c r="AA6" s="23" t="str">
        <f>F5</f>
        <v>team B1</v>
      </c>
      <c r="AB6" s="23" t="str">
        <f>H5</f>
        <v>team B2</v>
      </c>
      <c r="AC6" s="23"/>
      <c r="AD6" s="23"/>
    </row>
    <row r="7" spans="1:30">
      <c r="A7" s="30"/>
      <c r="B7" s="34" t="s">
        <v>19</v>
      </c>
      <c r="C7" s="34" t="s">
        <v>23</v>
      </c>
      <c r="D7" s="23"/>
      <c r="E7" s="23"/>
      <c r="F7" s="23"/>
      <c r="G7" s="28"/>
      <c r="H7" s="23"/>
      <c r="I7" s="28"/>
      <c r="J7" s="37" t="str">
        <f>IF(Uitslagen!M7="","",Uitslagen!J7)</f>
        <v/>
      </c>
      <c r="K7" s="37"/>
      <c r="L7" s="37" t="str">
        <f>IF(Uitslagen!O7="","",Uitslagen!L7)</f>
        <v/>
      </c>
      <c r="M7" s="23" t="str">
        <f t="shared" si="0"/>
        <v/>
      </c>
      <c r="N7" s="23"/>
      <c r="O7" s="23" t="str">
        <f t="shared" si="1"/>
        <v/>
      </c>
      <c r="P7" s="23"/>
      <c r="Q7" s="23"/>
      <c r="R7" s="23"/>
      <c r="S7" s="23"/>
      <c r="T7" s="23"/>
      <c r="U7" s="23"/>
      <c r="V7" s="23"/>
      <c r="W7" s="27"/>
      <c r="X7" s="27"/>
      <c r="Y7" s="27"/>
      <c r="Z7" s="23"/>
      <c r="AA7" s="33" t="str">
        <f>F6</f>
        <v>team B3</v>
      </c>
      <c r="AB7" s="23" t="str">
        <f>H6</f>
        <v>team B4</v>
      </c>
      <c r="AC7" s="23"/>
      <c r="AD7" s="23"/>
    </row>
    <row r="8" spans="1:30">
      <c r="A8" s="30"/>
      <c r="B8" s="18" t="s">
        <v>20</v>
      </c>
      <c r="C8" s="18" t="s">
        <v>24</v>
      </c>
      <c r="D8" s="23"/>
      <c r="E8" s="23" t="s">
        <v>6</v>
      </c>
      <c r="F8" s="5" t="str">
        <f>IF(L3="","wordt berekend",Berekenen!Q3)</f>
        <v>team A4</v>
      </c>
      <c r="G8" s="7" t="s">
        <v>0</v>
      </c>
      <c r="H8" s="7" t="str">
        <f>IF(L3="","wordt berekend",IF(VLOOKUP($F$8,$AA$2:$AB$5,2)=$Q$6,$Q$5,$Q$6))</f>
        <v>team A1</v>
      </c>
      <c r="I8" s="6"/>
      <c r="J8" s="42" t="str">
        <f>IF(Uitslagen!M8="","",Uitslagen!J8)</f>
        <v/>
      </c>
      <c r="K8" s="4" t="s">
        <v>0</v>
      </c>
      <c r="L8" s="42" t="str">
        <f>IF(Uitslagen!M8="","",Uitslagen!L8)</f>
        <v/>
      </c>
      <c r="M8" t="str">
        <f t="shared" si="0"/>
        <v/>
      </c>
      <c r="N8" t="s">
        <v>0</v>
      </c>
      <c r="O8" t="str">
        <f t="shared" si="1"/>
        <v/>
      </c>
      <c r="P8" s="23"/>
      <c r="Q8" s="23"/>
      <c r="R8" s="23"/>
      <c r="S8" s="23"/>
      <c r="T8" s="23"/>
      <c r="U8" s="23"/>
      <c r="V8" s="23"/>
      <c r="W8" s="27"/>
      <c r="X8" s="27"/>
      <c r="Y8" s="27"/>
      <c r="Z8" s="23"/>
      <c r="AA8" s="23" t="str">
        <f>H5</f>
        <v>team B2</v>
      </c>
      <c r="AB8" s="23" t="str">
        <f>F5</f>
        <v>team B1</v>
      </c>
      <c r="AC8" s="23"/>
      <c r="AD8" s="23"/>
    </row>
    <row r="9" spans="1:30">
      <c r="A9" s="30"/>
      <c r="B9" s="20" t="s">
        <v>21</v>
      </c>
      <c r="C9" s="19" t="s">
        <v>25</v>
      </c>
      <c r="D9" s="23"/>
      <c r="E9" s="23" t="s">
        <v>28</v>
      </c>
      <c r="F9" s="5" t="str">
        <f>IF(L3="","wordt berekend",Berekenen!Q4)</f>
        <v>team A2</v>
      </c>
      <c r="G9" s="7" t="s">
        <v>0</v>
      </c>
      <c r="H9" s="7" t="str">
        <f>IF(L6="","wordt berekend",IF(VLOOKUP($F$9,$AA$2:$AB$5,2)=$Q$5,$Q$6,$Q$5))</f>
        <v>team A3</v>
      </c>
      <c r="I9" s="6"/>
      <c r="J9" s="42" t="str">
        <f>IF(Uitslagen!M9="","",Uitslagen!J9)</f>
        <v/>
      </c>
      <c r="K9" s="4" t="s">
        <v>0</v>
      </c>
      <c r="L9" s="42" t="str">
        <f>IF(Uitslagen!M9="","",Uitslagen!L9)</f>
        <v/>
      </c>
      <c r="M9" t="str">
        <f t="shared" si="0"/>
        <v/>
      </c>
      <c r="N9" t="s">
        <v>0</v>
      </c>
      <c r="O9" t="str">
        <f t="shared" si="1"/>
        <v/>
      </c>
      <c r="P9" s="23"/>
      <c r="Q9" s="23"/>
      <c r="R9" s="23"/>
      <c r="S9" s="23"/>
      <c r="T9" s="23"/>
      <c r="U9" s="23"/>
      <c r="V9" s="23"/>
      <c r="W9" s="27"/>
      <c r="X9" s="27"/>
      <c r="Y9" s="27"/>
      <c r="Z9" s="23"/>
      <c r="AA9" s="23" t="str">
        <f>H6</f>
        <v>team B4</v>
      </c>
      <c r="AB9" s="23" t="str">
        <f>F6</f>
        <v>team B3</v>
      </c>
      <c r="AC9" s="23"/>
      <c r="AD9" s="23"/>
    </row>
    <row r="10" spans="1:30">
      <c r="A10" s="23"/>
      <c r="B10" s="23"/>
      <c r="C10" s="23"/>
      <c r="D10" s="23"/>
      <c r="E10" s="23"/>
      <c r="F10" s="23"/>
      <c r="G10" s="28"/>
      <c r="H10" s="23"/>
      <c r="I10" s="38"/>
      <c r="J10" s="37" t="str">
        <f>IF(Uitslagen!M10="","",Uitslagen!J10)</f>
        <v/>
      </c>
      <c r="K10" s="37"/>
      <c r="L10" s="37" t="str">
        <f>IF(Uitslagen!M10="","",Uitslagen!L10)</f>
        <v/>
      </c>
      <c r="M10" s="23" t="str">
        <f t="shared" si="0"/>
        <v/>
      </c>
      <c r="N10" s="23"/>
      <c r="O10" s="23" t="str">
        <f t="shared" si="1"/>
        <v/>
      </c>
      <c r="P10" s="23"/>
      <c r="Q10" s="23"/>
      <c r="R10" s="23"/>
      <c r="S10" s="23"/>
      <c r="T10" s="23"/>
      <c r="U10" s="23"/>
      <c r="V10" s="23"/>
      <c r="W10" s="27"/>
      <c r="X10" s="27"/>
      <c r="Y10" s="27"/>
      <c r="Z10" s="23"/>
      <c r="AA10" s="23"/>
      <c r="AB10" s="23"/>
      <c r="AC10" s="23"/>
      <c r="AD10" s="23"/>
    </row>
    <row r="11" spans="1:30">
      <c r="A11" s="23"/>
      <c r="B11" s="23"/>
      <c r="C11" s="23"/>
      <c r="D11" s="23"/>
      <c r="E11" s="23" t="s">
        <v>7</v>
      </c>
      <c r="F11" s="5" t="str">
        <f>IF(L6="","wordt berekend",V3)</f>
        <v>team B4</v>
      </c>
      <c r="G11" s="7" t="s">
        <v>0</v>
      </c>
      <c r="H11" s="7" t="str">
        <f>IF($L$6="","wordt berekend",IF(VLOOKUP($F$11,$AA$6:$AB$9,2)=V6,V5,V6))</f>
        <v>team B2</v>
      </c>
      <c r="I11" s="6"/>
      <c r="J11" s="42" t="str">
        <f>IF(Uitslagen!M11="","",Uitslagen!J11)</f>
        <v/>
      </c>
      <c r="K11" s="4" t="s">
        <v>0</v>
      </c>
      <c r="L11" s="42" t="str">
        <f>IF(Uitslagen!M11="","",Uitslagen!L11)</f>
        <v/>
      </c>
      <c r="M11" t="str">
        <f t="shared" si="0"/>
        <v/>
      </c>
      <c r="N11" t="s">
        <v>0</v>
      </c>
      <c r="O11" t="str">
        <f t="shared" si="1"/>
        <v/>
      </c>
      <c r="P11" s="23"/>
      <c r="Q11" s="23"/>
      <c r="R11" s="23"/>
      <c r="S11" s="23"/>
      <c r="T11" s="23"/>
      <c r="U11" s="23"/>
      <c r="V11" s="23"/>
      <c r="W11" s="27"/>
      <c r="X11" s="27"/>
      <c r="Y11" s="27"/>
      <c r="Z11" s="23"/>
      <c r="AA11" s="23"/>
      <c r="AB11" s="23"/>
      <c r="AC11" s="23"/>
      <c r="AD11" s="23"/>
    </row>
    <row r="12" spans="1:30">
      <c r="A12" s="23"/>
      <c r="B12" s="23"/>
      <c r="C12" s="23"/>
      <c r="D12" s="23"/>
      <c r="E12" s="23" t="s">
        <v>29</v>
      </c>
      <c r="F12" s="5" t="str">
        <f>IF(L6="","wordt berekend",V4)</f>
        <v>team B1</v>
      </c>
      <c r="G12" s="7" t="s">
        <v>0</v>
      </c>
      <c r="H12" s="7" t="str">
        <f>IF(L6="","wordt berekend",IF(L6="","",IF(VLOOKUP(F12,$AA$6:$AB$9,2)=$V$5,$V$6,$V$5)))</f>
        <v>team B3</v>
      </c>
      <c r="I12" s="6"/>
      <c r="J12" s="42" t="str">
        <f>IF(Uitslagen!M12="","",Uitslagen!J12)</f>
        <v/>
      </c>
      <c r="K12" s="4" t="s">
        <v>0</v>
      </c>
      <c r="L12" s="42" t="str">
        <f>IF(Uitslagen!M12="","",Uitslagen!L12)</f>
        <v/>
      </c>
      <c r="M12" t="str">
        <f t="shared" si="0"/>
        <v/>
      </c>
      <c r="N12" t="s">
        <v>0</v>
      </c>
      <c r="O12" t="str">
        <f t="shared" si="1"/>
        <v/>
      </c>
      <c r="P12" s="23"/>
      <c r="Q12" s="23"/>
      <c r="R12" s="23"/>
      <c r="S12" s="23"/>
      <c r="T12" s="23"/>
      <c r="U12" s="23"/>
      <c r="V12" s="23"/>
      <c r="W12" s="27"/>
      <c r="X12" s="27"/>
      <c r="Y12" s="27"/>
      <c r="Z12" s="23"/>
      <c r="AA12" s="23"/>
      <c r="AB12" s="23"/>
      <c r="AC12" s="23"/>
      <c r="AD12" s="23"/>
    </row>
    <row r="13" spans="1:30">
      <c r="A13" s="23"/>
      <c r="B13" s="23"/>
      <c r="C13" s="23"/>
      <c r="D13" s="23"/>
      <c r="E13" s="23"/>
      <c r="F13" s="23"/>
      <c r="G13" s="28"/>
      <c r="H13" s="23"/>
      <c r="I13" s="28"/>
      <c r="J13" s="37" t="str">
        <f>IF(Uitslagen!M13="","",Uitslagen!J13)</f>
        <v/>
      </c>
      <c r="K13" s="37"/>
      <c r="L13" s="37" t="str">
        <f>IF(Uitslagen!O13="","",Uitslagen!L13)</f>
        <v/>
      </c>
      <c r="M13" s="23" t="str">
        <f t="shared" si="0"/>
        <v/>
      </c>
      <c r="N13" s="23"/>
      <c r="O13" s="23" t="str">
        <f t="shared" si="1"/>
        <v/>
      </c>
      <c r="P13" s="23"/>
      <c r="Q13" s="23"/>
      <c r="R13" s="23"/>
      <c r="S13" s="23"/>
      <c r="T13" s="23"/>
      <c r="U13" s="23"/>
      <c r="V13" s="23"/>
      <c r="W13" s="27"/>
      <c r="X13" s="27"/>
      <c r="Y13" s="27"/>
      <c r="Z13" s="23"/>
      <c r="AA13" s="23"/>
      <c r="AB13" s="23"/>
      <c r="AC13" s="23"/>
      <c r="AD13" s="23"/>
    </row>
    <row r="14" spans="1:30">
      <c r="A14" s="23"/>
      <c r="B14" s="23"/>
      <c r="C14" s="23"/>
      <c r="D14" s="23"/>
      <c r="E14" s="23" t="s">
        <v>8</v>
      </c>
      <c r="F14" s="5"/>
      <c r="G14" s="7" t="s">
        <v>0</v>
      </c>
      <c r="H14" s="7"/>
      <c r="I14" s="6"/>
      <c r="J14" s="42" t="str">
        <f>IF(Uitslagen!M14="","",Uitslagen!J14)</f>
        <v/>
      </c>
      <c r="K14" s="4" t="s">
        <v>0</v>
      </c>
      <c r="L14" s="42" t="str">
        <f>IF(Uitslagen!O14="","",Uitslagen!L14)</f>
        <v/>
      </c>
      <c r="M14" t="str">
        <f t="shared" si="0"/>
        <v/>
      </c>
      <c r="N14" t="s">
        <v>0</v>
      </c>
      <c r="O14" t="str">
        <f t="shared" si="1"/>
        <v/>
      </c>
      <c r="P14" s="23"/>
      <c r="Q14" s="23"/>
      <c r="R14" s="23"/>
      <c r="S14" s="23"/>
      <c r="T14" s="23"/>
      <c r="U14" s="23"/>
      <c r="V14" s="23"/>
      <c r="W14" s="27"/>
      <c r="X14" s="27"/>
      <c r="Y14" s="27"/>
      <c r="Z14" s="23"/>
      <c r="AA14" s="23"/>
      <c r="AB14" s="23"/>
      <c r="AC14" s="23"/>
      <c r="AD14" s="23"/>
    </row>
    <row r="15" spans="1:30">
      <c r="A15" s="23"/>
      <c r="B15" s="23"/>
      <c r="C15" s="23"/>
      <c r="D15" s="23"/>
      <c r="E15" s="23" t="s">
        <v>30</v>
      </c>
      <c r="F15" s="5"/>
      <c r="G15" s="7" t="s">
        <v>0</v>
      </c>
      <c r="H15" s="7"/>
      <c r="I15" s="6"/>
      <c r="J15" s="42" t="str">
        <f>IF(Uitslagen!M15="","",Uitslagen!J15)</f>
        <v/>
      </c>
      <c r="K15" s="4" t="s">
        <v>0</v>
      </c>
      <c r="L15" s="42" t="str">
        <f>IF(Uitslagen!O15="","",Uitslagen!L15)</f>
        <v/>
      </c>
      <c r="M15" t="str">
        <f t="shared" si="0"/>
        <v/>
      </c>
      <c r="N15" t="s">
        <v>0</v>
      </c>
      <c r="O15" t="str">
        <f t="shared" si="1"/>
        <v/>
      </c>
      <c r="P15" s="23"/>
      <c r="Q15" s="23"/>
      <c r="R15" s="23"/>
      <c r="S15" s="23"/>
      <c r="T15" s="23"/>
      <c r="U15" s="23"/>
      <c r="V15" s="23"/>
      <c r="W15" s="27"/>
      <c r="X15" s="27"/>
      <c r="Y15" s="27"/>
      <c r="Z15" s="23"/>
      <c r="AA15" s="23"/>
      <c r="AB15" s="23"/>
      <c r="AC15" s="23"/>
      <c r="AD15" s="23"/>
    </row>
    <row r="16" spans="1:30">
      <c r="A16" s="23"/>
      <c r="B16" s="23"/>
      <c r="C16" s="23"/>
      <c r="D16" s="23"/>
      <c r="E16" s="23"/>
      <c r="F16" s="23"/>
      <c r="G16" s="28"/>
      <c r="H16" s="23"/>
      <c r="I16" s="28"/>
      <c r="J16" s="37" t="str">
        <f>IF(Uitslagen!M16="","",Uitslagen!J16)</f>
        <v/>
      </c>
      <c r="K16" s="37"/>
      <c r="L16" s="37" t="str">
        <f>IF(Uitslagen!O16="","",Uitslagen!L16)</f>
        <v/>
      </c>
      <c r="M16" s="23" t="str">
        <f t="shared" si="0"/>
        <v/>
      </c>
      <c r="N16" s="23"/>
      <c r="O16" s="23" t="str">
        <f t="shared" si="1"/>
        <v/>
      </c>
      <c r="P16" s="23"/>
      <c r="Q16" s="23"/>
      <c r="R16" s="23"/>
      <c r="S16" s="23"/>
      <c r="T16" s="23"/>
      <c r="U16" s="23"/>
      <c r="V16" s="23"/>
      <c r="W16" s="27"/>
      <c r="X16" s="27"/>
      <c r="Y16" s="27"/>
      <c r="Z16" s="23"/>
      <c r="AA16" s="23"/>
      <c r="AB16" s="23"/>
      <c r="AC16" s="23"/>
      <c r="AD16" s="23"/>
    </row>
    <row r="17" spans="1:30">
      <c r="A17" s="23"/>
      <c r="B17" s="23"/>
      <c r="C17" s="23"/>
      <c r="D17" s="23"/>
      <c r="E17" s="23" t="s">
        <v>34</v>
      </c>
      <c r="F17" s="5"/>
      <c r="G17" s="7" t="s">
        <v>0</v>
      </c>
      <c r="H17" s="7"/>
      <c r="I17" s="6"/>
      <c r="J17" s="42" t="str">
        <f>IF(Uitslagen!M17="","",Uitslagen!J17)</f>
        <v/>
      </c>
      <c r="K17" s="4" t="s">
        <v>0</v>
      </c>
      <c r="L17" s="42" t="str">
        <f>IF(Uitslagen!O17="","",Uitslagen!L17)</f>
        <v/>
      </c>
      <c r="M17" t="str">
        <f t="shared" si="0"/>
        <v/>
      </c>
      <c r="N17" t="s">
        <v>0</v>
      </c>
      <c r="O17" t="str">
        <f t="shared" si="1"/>
        <v/>
      </c>
      <c r="P17" s="23"/>
      <c r="Q17" s="23"/>
      <c r="R17" s="23"/>
      <c r="S17" s="23"/>
      <c r="T17" s="23"/>
      <c r="U17" s="23"/>
      <c r="V17" s="23"/>
      <c r="W17" s="27"/>
      <c r="X17" s="27"/>
      <c r="Y17" s="27"/>
      <c r="Z17" s="23"/>
      <c r="AA17" s="23"/>
      <c r="AB17" s="23"/>
      <c r="AC17" s="23"/>
      <c r="AD17" s="23"/>
    </row>
    <row r="18" spans="1:30">
      <c r="A18" s="23"/>
      <c r="B18" s="23"/>
      <c r="C18" s="23"/>
      <c r="D18" s="23"/>
      <c r="E18" s="23" t="s">
        <v>31</v>
      </c>
      <c r="F18" s="5"/>
      <c r="G18" s="7" t="s">
        <v>0</v>
      </c>
      <c r="H18" s="7"/>
      <c r="I18" s="6"/>
      <c r="J18" s="42" t="str">
        <f>IF(Uitslagen!M18="","",Uitslagen!J18)</f>
        <v/>
      </c>
      <c r="K18" s="4" t="s">
        <v>0</v>
      </c>
      <c r="L18" s="42" t="str">
        <f>IF(Uitslagen!O18="","",Uitslagen!L18)</f>
        <v/>
      </c>
      <c r="M18" t="str">
        <f t="shared" si="0"/>
        <v/>
      </c>
      <c r="N18" t="s">
        <v>0</v>
      </c>
      <c r="O18" t="str">
        <f t="shared" si="1"/>
        <v/>
      </c>
      <c r="P18" s="23"/>
      <c r="Q18" s="23"/>
      <c r="R18" s="23"/>
      <c r="S18" s="23"/>
      <c r="T18" s="23"/>
      <c r="U18" s="23"/>
      <c r="V18" s="23"/>
      <c r="W18" s="27"/>
      <c r="X18" s="27"/>
      <c r="Y18" s="27"/>
      <c r="Z18" s="23"/>
      <c r="AA18" s="23"/>
      <c r="AB18" s="23"/>
      <c r="AC18" s="23"/>
      <c r="AD18" s="23"/>
    </row>
    <row r="19" spans="1:30">
      <c r="A19" s="23"/>
      <c r="B19" s="28"/>
      <c r="C19" s="28"/>
      <c r="D19" s="23"/>
      <c r="E19" s="23"/>
      <c r="F19" s="23"/>
      <c r="G19" s="28"/>
      <c r="H19" s="23"/>
      <c r="I19" s="28"/>
      <c r="J19" s="37" t="str">
        <f>IF(Uitslagen!M19="","",Uitslagen!J19)</f>
        <v/>
      </c>
      <c r="K19" s="37"/>
      <c r="L19" s="37" t="str">
        <f>IF(Uitslagen!O19="","",Uitslagen!L19)</f>
        <v/>
      </c>
      <c r="M19" s="23" t="str">
        <f t="shared" si="0"/>
        <v/>
      </c>
      <c r="N19" s="23"/>
      <c r="O19" s="23" t="str">
        <f t="shared" si="1"/>
        <v/>
      </c>
      <c r="P19" s="23"/>
      <c r="Q19" s="23"/>
      <c r="R19" s="23"/>
      <c r="S19" s="23"/>
      <c r="T19" s="23"/>
      <c r="U19" s="23"/>
      <c r="V19" s="23"/>
      <c r="W19" s="27"/>
      <c r="X19" s="27"/>
      <c r="Y19" s="27"/>
      <c r="Z19" s="23"/>
      <c r="AA19" s="23"/>
      <c r="AB19" s="23"/>
      <c r="AC19" s="23"/>
      <c r="AD19" s="23"/>
    </row>
    <row r="20" spans="1:30">
      <c r="A20" s="28"/>
      <c r="B20" s="28"/>
      <c r="C20" s="28"/>
      <c r="D20" s="23"/>
      <c r="E20" s="23" t="s">
        <v>35</v>
      </c>
      <c r="F20" s="5" t="str">
        <f>IF($L$15="","berekenen",Q4)</f>
        <v>berekenen</v>
      </c>
      <c r="G20" s="7" t="s">
        <v>0</v>
      </c>
      <c r="H20" s="7" t="str">
        <f>IF($L$18="","berekenen",V4)</f>
        <v>berekenen</v>
      </c>
      <c r="I20" s="6"/>
      <c r="J20" s="42" t="str">
        <f>IF(Uitslagen!M20="","",Uitslagen!J20)</f>
        <v/>
      </c>
      <c r="K20" s="4" t="s">
        <v>0</v>
      </c>
      <c r="L20" s="42" t="str">
        <f>IF(Uitslagen!O20="","",Uitslagen!L20)</f>
        <v/>
      </c>
      <c r="M20" t="str">
        <f t="shared" si="0"/>
        <v/>
      </c>
      <c r="N20" t="s">
        <v>0</v>
      </c>
      <c r="O20" t="str">
        <f t="shared" si="1"/>
        <v/>
      </c>
      <c r="P20" s="23" t="s">
        <v>9</v>
      </c>
      <c r="Q20" s="23"/>
      <c r="R20" s="23"/>
      <c r="S20" s="23"/>
      <c r="T20" s="23"/>
      <c r="U20" s="23"/>
      <c r="V20" s="23"/>
      <c r="W20" s="27"/>
      <c r="X20" s="27"/>
      <c r="Y20" s="27"/>
      <c r="Z20" s="23"/>
      <c r="AA20" s="23"/>
      <c r="AB20" s="23"/>
      <c r="AC20" s="23"/>
      <c r="AD20" s="23"/>
    </row>
    <row r="21" spans="1:30">
      <c r="A21" s="28"/>
      <c r="B21" s="28"/>
      <c r="C21" s="28"/>
      <c r="D21" s="23"/>
      <c r="E21" s="23" t="s">
        <v>32</v>
      </c>
      <c r="F21" s="5" t="str">
        <f>IF($L$15="","berekenen",Q5)</f>
        <v>berekenen</v>
      </c>
      <c r="G21" s="7" t="s">
        <v>0</v>
      </c>
      <c r="H21" s="7" t="str">
        <f>IF($L$18="","berekenen",V5)</f>
        <v>berekenen</v>
      </c>
      <c r="I21" s="6"/>
      <c r="J21" s="42" t="str">
        <f>IF(Uitslagen!M21="","",Uitslagen!J21)</f>
        <v/>
      </c>
      <c r="K21" s="4" t="s">
        <v>0</v>
      </c>
      <c r="L21" s="42" t="str">
        <f>IF(Uitslagen!O21="","",Uitslagen!L21)</f>
        <v/>
      </c>
      <c r="M21" t="str">
        <f t="shared" si="0"/>
        <v/>
      </c>
      <c r="N21" t="s">
        <v>0</v>
      </c>
      <c r="O21" t="str">
        <f t="shared" si="1"/>
        <v/>
      </c>
      <c r="P21" s="23" t="s">
        <v>10</v>
      </c>
      <c r="Q21" s="23"/>
      <c r="R21" s="23"/>
      <c r="S21" s="23"/>
      <c r="T21" s="23"/>
      <c r="U21" s="23"/>
      <c r="V21" s="23"/>
      <c r="W21" s="27"/>
      <c r="X21" s="27"/>
      <c r="Y21" s="27"/>
      <c r="Z21" s="23"/>
      <c r="AA21" s="23"/>
      <c r="AB21" s="23"/>
      <c r="AC21" s="23"/>
      <c r="AD21" s="23"/>
    </row>
    <row r="22" spans="1:30">
      <c r="A22" s="28"/>
      <c r="B22" s="28"/>
      <c r="C22" s="28"/>
      <c r="D22" s="28"/>
      <c r="E22" s="28"/>
      <c r="F22" s="28"/>
      <c r="G22" s="28"/>
      <c r="H22" s="23"/>
      <c r="I22" s="28"/>
      <c r="J22" s="37" t="str">
        <f>IF(Uitslagen!M22="","",Uitslagen!J22)</f>
        <v/>
      </c>
      <c r="K22" s="37"/>
      <c r="L22" s="37" t="str">
        <f>IF(Uitslagen!O22="","",Uitslagen!L22)</f>
        <v/>
      </c>
      <c r="M22" s="23" t="str">
        <f t="shared" si="0"/>
        <v/>
      </c>
      <c r="N22" s="23"/>
      <c r="O22" s="23" t="str">
        <f t="shared" si="1"/>
        <v/>
      </c>
      <c r="P22" s="23"/>
      <c r="Q22" s="23"/>
      <c r="R22" s="23"/>
      <c r="S22" s="23"/>
      <c r="T22" s="23"/>
      <c r="U22" s="23"/>
      <c r="V22" s="23"/>
      <c r="W22" s="27"/>
      <c r="X22" s="27"/>
      <c r="Y22" s="27"/>
      <c r="Z22" s="23"/>
      <c r="AA22" s="23"/>
      <c r="AB22" s="23"/>
      <c r="AC22" s="23"/>
      <c r="AD22" s="23"/>
    </row>
    <row r="23" spans="1:30">
      <c r="A23" s="28"/>
      <c r="B23" s="28"/>
      <c r="C23" s="28"/>
      <c r="D23" s="23"/>
      <c r="E23" s="29" t="s">
        <v>36</v>
      </c>
      <c r="F23" s="16" t="str">
        <f>IF($L$15="","berekenen",Q3)</f>
        <v>berekenen</v>
      </c>
      <c r="G23" s="7" t="s">
        <v>0</v>
      </c>
      <c r="H23" s="7" t="str">
        <f>IF($L$18="","berekenen",V3)</f>
        <v>berekenen</v>
      </c>
      <c r="I23" s="6"/>
      <c r="J23" s="42" t="str">
        <f>IF(Uitslagen!M23="","",Uitslagen!J23)</f>
        <v/>
      </c>
      <c r="K23" s="4" t="s">
        <v>0</v>
      </c>
      <c r="L23" s="42" t="str">
        <f>IF(Uitslagen!O23="","",Uitslagen!L23)</f>
        <v/>
      </c>
      <c r="M23" t="str">
        <f t="shared" si="0"/>
        <v/>
      </c>
      <c r="N23" t="s">
        <v>0</v>
      </c>
      <c r="O23" t="str">
        <f t="shared" si="1"/>
        <v/>
      </c>
      <c r="P23" s="23" t="s">
        <v>13</v>
      </c>
      <c r="Q23" s="23"/>
      <c r="R23" s="23"/>
      <c r="S23" s="23"/>
      <c r="T23" s="23"/>
      <c r="U23" s="23"/>
      <c r="V23" s="23"/>
      <c r="W23" s="27"/>
      <c r="X23" s="27"/>
      <c r="Y23" s="27"/>
      <c r="Z23" s="23"/>
      <c r="AA23" s="23"/>
      <c r="AB23" s="23"/>
      <c r="AC23" s="23"/>
      <c r="AD23" s="23"/>
    </row>
    <row r="24" spans="1:30">
      <c r="A24" s="28"/>
      <c r="B24" s="28"/>
      <c r="C24" s="28"/>
      <c r="D24" s="23"/>
      <c r="E24" s="29" t="s">
        <v>33</v>
      </c>
      <c r="F24" s="16" t="str">
        <f>IF($L$15="","berekenen",Q6)</f>
        <v>berekenen</v>
      </c>
      <c r="G24" s="7" t="s">
        <v>0</v>
      </c>
      <c r="H24" s="7" t="str">
        <f>IF($L$18="","berekenen",V6)</f>
        <v>berekenen</v>
      </c>
      <c r="I24" s="6"/>
      <c r="J24" s="42" t="str">
        <f>IF(Uitslagen!M24="","",Uitslagen!J24)</f>
        <v/>
      </c>
      <c r="K24" s="4" t="s">
        <v>0</v>
      </c>
      <c r="L24" s="42" t="str">
        <f>IF(Uitslagen!O24="","",Uitslagen!L24)</f>
        <v/>
      </c>
      <c r="M24" t="str">
        <f t="shared" si="0"/>
        <v/>
      </c>
      <c r="N24" t="s">
        <v>0</v>
      </c>
      <c r="O24" t="str">
        <f t="shared" si="1"/>
        <v/>
      </c>
      <c r="P24" s="23" t="s">
        <v>11</v>
      </c>
      <c r="Q24" s="23"/>
      <c r="R24" s="23"/>
      <c r="S24" s="23"/>
      <c r="T24" s="23"/>
      <c r="U24" s="23"/>
      <c r="V24" s="23"/>
      <c r="W24" s="27"/>
      <c r="X24" s="27"/>
      <c r="Y24" s="27"/>
      <c r="Z24" s="23"/>
      <c r="AA24" s="23"/>
      <c r="AB24" s="23"/>
      <c r="AC24" s="23"/>
      <c r="AD24" s="23"/>
    </row>
    <row r="25" spans="1:30">
      <c r="A25" s="23"/>
      <c r="B25" s="23"/>
      <c r="C25" s="23"/>
      <c r="D25" s="23"/>
      <c r="E25" s="23"/>
      <c r="F25" s="31"/>
      <c r="G25" s="28"/>
      <c r="H25" s="23"/>
      <c r="I25" s="28"/>
      <c r="J25" s="26"/>
      <c r="K25" s="26"/>
      <c r="L25" s="26"/>
      <c r="M25" s="23" t="str">
        <f t="shared" si="0"/>
        <v/>
      </c>
      <c r="N25" s="23"/>
      <c r="O25" s="23" t="str">
        <f t="shared" si="1"/>
        <v/>
      </c>
      <c r="P25" s="23"/>
      <c r="Q25" s="23"/>
      <c r="R25" s="23"/>
      <c r="S25" s="23"/>
      <c r="T25" s="23"/>
      <c r="U25" s="23"/>
      <c r="V25" s="23"/>
      <c r="W25" s="27"/>
      <c r="X25" s="27"/>
      <c r="Y25" s="27"/>
      <c r="Z25" s="23"/>
      <c r="AA25" s="23"/>
      <c r="AB25" s="23"/>
      <c r="AC25" s="23"/>
      <c r="AD25" s="23"/>
    </row>
    <row r="26" spans="1:30">
      <c r="A26" s="23"/>
      <c r="B26" s="23"/>
      <c r="C26" s="23"/>
      <c r="D26" s="23"/>
      <c r="E26" s="28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7"/>
      <c r="Q26" s="27"/>
      <c r="R26" s="27"/>
      <c r="S26" s="23"/>
      <c r="T26" s="23"/>
      <c r="U26" s="23"/>
      <c r="V26" s="23"/>
      <c r="W26" s="23"/>
      <c r="X26" s="23"/>
      <c r="Y26" s="23"/>
      <c r="Z26" s="35"/>
      <c r="AA26" s="23"/>
      <c r="AB26" s="23"/>
      <c r="AC26" s="23"/>
      <c r="AD26" s="23"/>
    </row>
    <row r="27" spans="1:30">
      <c r="A27" s="23"/>
      <c r="B27" s="23"/>
      <c r="C27" s="28"/>
      <c r="D27" s="28"/>
      <c r="E27" s="28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7"/>
      <c r="Q27" s="27"/>
      <c r="R27" s="27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>
      <c r="B28" s="23"/>
      <c r="C28" s="23"/>
      <c r="D28" s="23"/>
      <c r="E28" s="23"/>
      <c r="F28" s="23"/>
      <c r="G28" s="23"/>
      <c r="H28" s="23"/>
      <c r="I28" s="23"/>
      <c r="J28" s="26"/>
      <c r="K28" s="26"/>
      <c r="L28" s="2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7"/>
      <c r="X28" s="27"/>
      <c r="Y28" s="27"/>
      <c r="Z28" s="23"/>
      <c r="AA28" s="23"/>
      <c r="AB28" s="23"/>
      <c r="AC28" s="23"/>
      <c r="AD28" s="23"/>
    </row>
    <row r="29" spans="1:30">
      <c r="B29" s="23"/>
      <c r="C29" s="32"/>
      <c r="D29" s="23"/>
      <c r="E29" s="23"/>
      <c r="F29" s="23"/>
      <c r="G29" s="23"/>
      <c r="H29" s="23"/>
      <c r="I29" s="23"/>
      <c r="J29" s="26"/>
      <c r="K29" s="26"/>
      <c r="L29" s="26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7"/>
      <c r="X29" s="27"/>
      <c r="Y29" s="27"/>
      <c r="Z29" s="23"/>
      <c r="AA29" s="23"/>
      <c r="AB29" s="23"/>
      <c r="AC29" s="23"/>
      <c r="AD29" s="23"/>
    </row>
    <row r="30" spans="1:30">
      <c r="C30" s="8"/>
      <c r="D30" s="1"/>
      <c r="E30" s="1"/>
      <c r="F30" s="1"/>
    </row>
  </sheetData>
  <sortState ref="V3:Y6">
    <sortCondition descending="1" ref="W3:W6"/>
    <sortCondition descending="1" ref="X3:X6"/>
    <sortCondition descending="1" ref="Y3:Y6"/>
    <sortCondition ref="V3:V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3"/>
  <dimension ref="A4:G14"/>
  <sheetViews>
    <sheetView workbookViewId="0">
      <selection activeCell="E14" sqref="E14"/>
    </sheetView>
  </sheetViews>
  <sheetFormatPr defaultRowHeight="15"/>
  <cols>
    <col min="5" max="5" width="16.85546875" customWidth="1"/>
  </cols>
  <sheetData>
    <row r="4" spans="1:7">
      <c r="A4" t="s">
        <v>39</v>
      </c>
    </row>
    <row r="5" spans="1:7">
      <c r="A5" t="s">
        <v>40</v>
      </c>
    </row>
    <row r="6" spans="1:7">
      <c r="A6" t="s">
        <v>41</v>
      </c>
    </row>
    <row r="7" spans="1:7">
      <c r="F7" t="s">
        <v>39</v>
      </c>
      <c r="G7" t="s">
        <v>42</v>
      </c>
    </row>
    <row r="8" spans="1:7">
      <c r="F8" t="s">
        <v>40</v>
      </c>
      <c r="G8" t="s">
        <v>43</v>
      </c>
    </row>
    <row r="9" spans="1:7">
      <c r="F9" t="s">
        <v>41</v>
      </c>
      <c r="G9" t="s">
        <v>44</v>
      </c>
    </row>
    <row r="14" spans="1:7">
      <c r="E14" t="str">
        <f>IF(VLOOKUP(A4,F7:G9,2)=G7,"goed","foutje")</f>
        <v>goed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Uitslagen</vt:lpstr>
      <vt:lpstr>Berekenen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2011-06-10T21:15:36Z</dcterms:created>
  <dcterms:modified xsi:type="dcterms:W3CDTF">2011-06-15T18:01:23Z</dcterms:modified>
</cp:coreProperties>
</file>